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336" yWindow="336" windowWidth="15300" windowHeight="5856" activeTab="3"/>
  </bookViews>
  <sheets>
    <sheet name="ББ" sheetId="1" r:id="rId1"/>
    <sheet name="ОСД" sheetId="2" r:id="rId2"/>
    <sheet name="ДДС" sheetId="3" r:id="rId3"/>
    <sheet name="ОК" sheetId="4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C78" i="4" l="1"/>
  <c r="A78" i="4"/>
  <c r="C76" i="4"/>
  <c r="A76" i="4"/>
  <c r="A75" i="4"/>
  <c r="C60" i="2"/>
  <c r="A60" i="2"/>
  <c r="C58" i="2"/>
  <c r="A58" i="2"/>
  <c r="A57" i="2"/>
  <c r="A4" i="4" l="1"/>
  <c r="A112" i="3"/>
  <c r="A5" i="2"/>
  <c r="D89" i="3" l="1"/>
  <c r="C89" i="3"/>
  <c r="D82" i="3"/>
  <c r="D92" i="3" s="1"/>
  <c r="D96" i="3" s="1"/>
  <c r="D98" i="3" s="1"/>
  <c r="D99" i="3" s="1"/>
  <c r="C82" i="3"/>
  <c r="C92" i="3" s="1"/>
  <c r="C96" i="3" s="1"/>
  <c r="C98" i="3" s="1"/>
  <c r="C99" i="3" s="1"/>
  <c r="C38" i="3" l="1"/>
  <c r="C34" i="3"/>
  <c r="C28" i="3"/>
  <c r="C21" i="3"/>
  <c r="C12" i="3"/>
  <c r="C37" i="3" l="1"/>
  <c r="C29" i="3"/>
  <c r="C40" i="3" l="1"/>
  <c r="C44" i="3" s="1"/>
  <c r="C46" i="3" s="1"/>
  <c r="D38" i="3" l="1"/>
  <c r="D34" i="3"/>
  <c r="D28" i="3"/>
  <c r="D21" i="3"/>
  <c r="D12" i="3"/>
  <c r="D11" i="3"/>
  <c r="D37" i="3" l="1"/>
  <c r="C47" i="3"/>
  <c r="D29" i="3"/>
  <c r="D40" i="3" l="1"/>
  <c r="D44" i="3" s="1"/>
  <c r="D46" i="3" s="1"/>
  <c r="D47" i="3" s="1"/>
  <c r="I72" i="4" l="1"/>
  <c r="I73" i="4"/>
</calcChain>
</file>

<file path=xl/sharedStrings.xml><?xml version="1.0" encoding="utf-8"?>
<sst xmlns="http://schemas.openxmlformats.org/spreadsheetml/2006/main" count="544" uniqueCount="334">
  <si>
    <t>Активы</t>
  </si>
  <si>
    <t>Код строки</t>
  </si>
  <si>
    <t>На конец отчетного периода</t>
  </si>
  <si>
    <t>На начало отчетного периода</t>
  </si>
  <si>
    <t xml:space="preserve">I. Краткосрочные активы: </t>
  </si>
  <si>
    <t>  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</si>
  <si>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</si>
  <si>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</si>
  <si>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</si>
  <si>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</si>
  <si>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</si>
  <si>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</si>
  <si>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</si>
  <si>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 xml:space="preserve">Текущий подоходный налог          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</si>
  <si>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</si>
  <si>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</si>
  <si>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</si>
  <si>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</si>
  <si>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</si>
  <si>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</si>
  <si>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</si>
  <si>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</si>
  <si>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</si>
  <si>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</si>
  <si>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</si>
  <si>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</si>
  <si>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</si>
  <si>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</si>
  <si>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</si>
  <si>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</si>
  <si>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</si>
  <si>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</si>
  <si>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</si>
  <si>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</si>
  <si>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</si>
  <si>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</si>
  <si>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</si>
  <si>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</si>
  <si>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</si>
  <si>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</si>
  <si>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</si>
  <si>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</si>
  <si>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</si>
  <si>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</si>
  <si>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</si>
  <si>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</si>
  <si>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</si>
  <si>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</si>
  <si>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</si>
  <si>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</si>
  <si>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</si>
  <si>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</si>
  <si>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</si>
  <si>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</si>
  <si>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</si>
  <si>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</si>
  <si>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</si>
  <si>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</si>
  <si>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 +строка 301+строка 400 + строка 500)</t>
  </si>
  <si>
    <t>Проверка</t>
  </si>
  <si>
    <t>Сведения о реорганизации:</t>
  </si>
  <si>
    <t>тыс.тенге</t>
  </si>
  <si>
    <t xml:space="preserve"> -     </t>
  </si>
  <si>
    <t>Балансовая стоимость одной акции, тенге</t>
  </si>
  <si>
    <r>
      <t xml:space="preserve">Вид деятельности организации: </t>
    </r>
    <r>
      <rPr>
        <b/>
        <sz val="12"/>
        <color theme="1"/>
        <rFont val="Times New Roman"/>
        <family val="1"/>
        <charset val="204"/>
      </rPr>
      <t>Добыча, транспортировка, переработка нефти и газа</t>
    </r>
  </si>
  <si>
    <r>
      <t xml:space="preserve">Организационно-правовая форма: </t>
    </r>
    <r>
      <rPr>
        <b/>
        <sz val="12"/>
        <color theme="1"/>
        <rFont val="Times New Roman"/>
        <family val="1"/>
        <charset val="204"/>
      </rPr>
      <t>Частная</t>
    </r>
  </si>
  <si>
    <r>
      <t xml:space="preserve">Форма отчетности: </t>
    </r>
    <r>
      <rPr>
        <b/>
        <sz val="12"/>
        <color theme="1"/>
        <rFont val="Times New Roman"/>
        <family val="1"/>
        <charset val="204"/>
      </rPr>
      <t>консолидированная</t>
    </r>
  </si>
  <si>
    <r>
      <t xml:space="preserve">Субъект предпринимательства: </t>
    </r>
    <r>
      <rPr>
        <b/>
        <sz val="12"/>
        <color theme="1"/>
        <rFont val="Times New Roman"/>
        <family val="1"/>
        <charset val="204"/>
      </rPr>
      <t>крупного</t>
    </r>
    <r>
      <rPr>
        <sz val="12"/>
        <color theme="1"/>
        <rFont val="Times New Roman"/>
        <family val="1"/>
        <charset val="204"/>
      </rPr>
      <t xml:space="preserve"> </t>
    </r>
  </si>
  <si>
    <t>Главный бухглатер</t>
  </si>
  <si>
    <t>Н. Валентинова</t>
  </si>
  <si>
    <t>Наименование показателей</t>
  </si>
  <si>
    <t xml:space="preserve">Выручка </t>
  </si>
  <si>
    <t xml:space="preserve">Себестоимость реализованных товаров и услуг </t>
  </si>
  <si>
    <t>Валовая прибыль (строка 010 – строка 011)</t>
  </si>
  <si>
    <t xml:space="preserve">Расходы по реализации </t>
  </si>
  <si>
    <t xml:space="preserve">Административные расходы </t>
  </si>
  <si>
    <t xml:space="preserve">Прочие расходы 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</si>
  <si>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</si>
  <si>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</si>
  <si>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</si>
  <si>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</si>
  <si>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</si>
  <si>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</si>
  <si>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 xml:space="preserve">Прочие неоперационные расходы </t>
  </si>
  <si>
    <t>Прибыль (убыток) до налогообложения (+/- строки с 020 по 025)</t>
  </si>
  <si>
    <t>Расходы по подоходному налогу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</si>
  <si>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</si>
  <si>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</si>
  <si>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</si>
  <si>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</si>
  <si>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</si>
  <si>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</si>
  <si>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</si>
  <si>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</si>
  <si>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</si>
  <si>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</si>
  <si>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</si>
  <si>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</si>
  <si>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</si>
  <si>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</si>
  <si>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</si>
  <si>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</si>
  <si>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</si>
  <si>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</si>
  <si>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</si>
  <si>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</si>
  <si>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</si>
  <si>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</si>
  <si>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</si>
  <si>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За отчетный период</t>
  </si>
  <si>
    <t>021</t>
  </si>
  <si>
    <t>010</t>
  </si>
  <si>
    <t>011</t>
  </si>
  <si>
    <t>012</t>
  </si>
  <si>
    <t>013</t>
  </si>
  <si>
    <t>014</t>
  </si>
  <si>
    <t>015</t>
  </si>
  <si>
    <t>016</t>
  </si>
  <si>
    <t>020</t>
  </si>
  <si>
    <t>022</t>
  </si>
  <si>
    <t>023</t>
  </si>
  <si>
    <t>024</t>
  </si>
  <si>
    <t>025</t>
  </si>
  <si>
    <t>017</t>
  </si>
  <si>
    <t>018</t>
  </si>
  <si>
    <t>019</t>
  </si>
  <si>
    <r>
      <t>Прибыль (убыток) после налогообложения от продолжающейся деятельности</t>
    </r>
    <r>
      <rPr>
        <b/>
        <i/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(строка 100 – строка 101)</t>
    </r>
  </si>
  <si>
    <r>
      <t>Прибыль (убыток) после налогообложения</t>
    </r>
    <r>
      <rPr>
        <i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от прекращенной деятельности</t>
    </r>
    <r>
      <rPr>
        <i/>
        <sz val="12"/>
        <rFont val="Times New Roman"/>
        <family val="1"/>
        <charset val="204"/>
      </rPr>
      <t xml:space="preserve"> </t>
    </r>
  </si>
  <si>
    <r>
      <t>Переоценка финансовых активов</t>
    </r>
    <r>
      <rPr>
        <i/>
        <sz val="12"/>
        <rFont val="Times New Roman"/>
        <family val="1"/>
        <charset val="204"/>
      </rPr>
      <t xml:space="preserve">, </t>
    </r>
    <r>
      <rPr>
        <sz val="12"/>
        <rFont val="Times New Roman"/>
        <family val="1"/>
        <charset val="204"/>
      </rPr>
      <t>имеющихся в наличии для продажи</t>
    </r>
  </si>
  <si>
    <r>
      <t xml:space="preserve">Наименование организации:  </t>
    </r>
    <r>
      <rPr>
        <b/>
        <sz val="14"/>
        <color theme="1"/>
        <rFont val="Times New Roman"/>
        <family val="1"/>
        <charset val="204"/>
      </rPr>
      <t>АО НК "КазМунайГаз"</t>
    </r>
  </si>
  <si>
    <t>Код  строки</t>
  </si>
  <si>
    <t>   За предыдущий период</t>
  </si>
  <si>
    <t>1. Движение денежных средств от операционной деятельности</t>
  </si>
  <si>
    <t>Прибыль (убыток) до налогообложения</t>
  </si>
  <si>
    <t>Амортизация и обесценение основных средств и нематериальных активов</t>
  </si>
  <si>
    <t>Обесценение гудвила</t>
  </si>
  <si>
    <t>Обесценение торговой и прочей дебиторской задолженности</t>
  </si>
  <si>
    <t>Списание стоимости активов (или выбывающей группы), предназначенных для продажи до справедливой стоимости за вычетом затрат на продажу</t>
  </si>
  <si>
    <t>Убыток (прибыль) от выбытия основных средств</t>
  </si>
  <si>
    <t>Убыток (прибыль) от инвестиционного имущества</t>
  </si>
  <si>
    <t>Убыток (прибыль) от досрочного погашения займов</t>
  </si>
  <si>
    <t>Убыток (прибыль) от прочих финансовых активов, отражаемых по справедливой стоимости с корректировкой через отчет о прибылях и убытках</t>
  </si>
  <si>
    <t>Расходы (доходы) по финансированию</t>
  </si>
  <si>
    <t>Расходы по вознаграждениям долевыми инструментами</t>
  </si>
  <si>
    <t>Доход (расход) по отложенным налогам</t>
  </si>
  <si>
    <t>Нереализованная положительная (отрицательная) курсовая разница</t>
  </si>
  <si>
    <t>Доля организации в прибыли ассоциированных организаций и совместной деятельности, учитываемых по методу долевого участия</t>
  </si>
  <si>
    <t>Прочие неденежные операционные корректировки общей совокупной прибыли (убытка)</t>
  </si>
  <si>
    <t>Итого корректировка общей совокупной прибыли (убытка), всего (+/- строки с 011 по 025)</t>
  </si>
  <si>
    <t>Изменения в запасах</t>
  </si>
  <si>
    <t xml:space="preserve">Изменения резерва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</si>
  <si>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Изменения в торговой и прочей дебиторской задолженности</t>
  </si>
  <si>
    <t>Изменения в торговой и прочей кредиторской задолженности</t>
  </si>
  <si>
    <t xml:space="preserve">Изменения в задолженности по налогам и другим обязательным платежам в бюджет </t>
  </si>
  <si>
    <t xml:space="preserve">Уплаченные вознаграждения </t>
  </si>
  <si>
    <t>Уплаченный подоходный налог</t>
  </si>
  <si>
    <t>2.Движение денежных средств от инвестиционной деятельности</t>
  </si>
  <si>
    <t>3.Движение денежных средств от финансовой деятельности</t>
  </si>
  <si>
    <t>4.Влияние обменных курсов валют к тенге</t>
  </si>
  <si>
    <t>5. Увеличение +/- уменьшение денежных средств (строка 100 +/- строка 200 +/- строка 300)</t>
  </si>
  <si>
    <t>6.Денежные средства и их эквиваленты на начало отчетного периода</t>
  </si>
  <si>
    <t>7.Денежные средства и их эквиваленты на конец отчетного периода</t>
  </si>
  <si>
    <r>
      <t xml:space="preserve">Наименование организации: </t>
    </r>
    <r>
      <rPr>
        <b/>
        <sz val="14"/>
        <rFont val="Times New Roman"/>
        <family val="1"/>
        <charset val="204"/>
      </rPr>
      <t>АО НК "КазМунайГаз"</t>
    </r>
  </si>
  <si>
    <t>КОНСОЛИДИРОВАННЫЙ ОТЧЕТ О ПРИБЫЛЯХ И УБЫТКАХ</t>
  </si>
  <si>
    <t>КОНСОЛИДИРОВАННЫЙ БУХГАЛТЕРСКИЙ БАЛАНС</t>
  </si>
  <si>
    <t xml:space="preserve">КОНСОЛИДИРОВАННЫЙ ОТЧЕТ О ДВИЖЕНИИ ДЕНЕЖНЫХ СРЕДСТВ </t>
  </si>
  <si>
    <t>(косвенный метод)</t>
  </si>
  <si>
    <t>030</t>
  </si>
  <si>
    <t>031</t>
  </si>
  <si>
    <t>032</t>
  </si>
  <si>
    <t>033</t>
  </si>
  <si>
    <t>034</t>
  </si>
  <si>
    <t>035</t>
  </si>
  <si>
    <t>036</t>
  </si>
  <si>
    <t>040</t>
  </si>
  <si>
    <t>041</t>
  </si>
  <si>
    <t>042</t>
  </si>
  <si>
    <t>Итого движение операционных активов и обязательств, всего (+/- строки с 031 по 036)</t>
  </si>
  <si>
    <t>Чистая сумма денежных средств от операционной деятельности (строка 010+/- строка 030 +/- строка 040+/- строка 041+/- строка 042)</t>
  </si>
  <si>
    <t>Наименование компонентов</t>
  </si>
  <si>
    <t>Капитал материнской организации</t>
  </si>
  <si>
    <t>Итого капитал</t>
  </si>
  <si>
    <t xml:space="preserve">Выкупленные собственные долевые инструменты </t>
  </si>
  <si>
    <t>Нераспре-деленная прибыль</t>
  </si>
  <si>
    <t>Сальдо на 1 января предыдущего года</t>
  </si>
  <si>
    <t>Изменение в учетной политике</t>
  </si>
  <si>
    <t>Пересчитанное сальдо (строка 010+/- строка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</si>
  <si>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</si>
  <si>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</si>
  <si>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</si>
  <si>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</si>
  <si>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</si>
  <si>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</si>
  <si>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</si>
  <si>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</si>
  <si>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</si>
  <si>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</si>
  <si>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</si>
  <si>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</si>
  <si>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</si>
  <si>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</si>
  <si>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</si>
  <si>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</si>
  <si>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</si>
  <si>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</si>
  <si>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 xml:space="preserve">Прочие операции с собственниками </t>
  </si>
  <si>
    <t>Изменения в доле участия в дочерних организациях, не приводящей к потере контроля</t>
  </si>
  <si>
    <t>Пересчитанное сальдо (строка 400+/- 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</si>
  <si>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</si>
  <si>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</si>
  <si>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</si>
  <si>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 xml:space="preserve">Курсовая разница по инвестициям в зарубежные организации </t>
  </si>
  <si>
    <t>Операции с собственниками всего (cумма строк с 710 по 718)</t>
  </si>
  <si>
    <t>Вознаграждения работников акциями</t>
  </si>
  <si>
    <t>ОТЧЕТ ОБ ИЗМЕНЕНИЯХ В КАПИТАЛЕ</t>
  </si>
  <si>
    <t>Доля неконтро-лирующих собственников</t>
  </si>
  <si>
    <t>Сальдо на 1 января отчетного года (строка 100 + строка 200 + строка 300)</t>
  </si>
  <si>
    <r>
      <t xml:space="preserve">Юридический адрес (организации): </t>
    </r>
    <r>
      <rPr>
        <b/>
        <sz val="12"/>
        <color theme="1"/>
        <rFont val="Times New Roman"/>
        <family val="1"/>
        <charset val="204"/>
      </rPr>
      <t>г.Астана, пр.Кабанбай батыра, 19</t>
    </r>
  </si>
  <si>
    <t>Экономике и Финансам</t>
  </si>
  <si>
    <t>А.Касымбек</t>
  </si>
  <si>
    <t>Заместитель Председателя Правления по</t>
  </si>
  <si>
    <r>
      <t>Среднегодовая численность работников: 84 381</t>
    </r>
    <r>
      <rPr>
        <b/>
        <sz val="12"/>
        <color theme="1"/>
        <rFont val="Times New Roman"/>
        <family val="1"/>
        <charset val="204"/>
      </rPr>
      <t xml:space="preserve"> чел.</t>
    </r>
  </si>
  <si>
    <t>Изменения в прочих  обязательствах</t>
  </si>
  <si>
    <t>Изменения в прочих  активах</t>
  </si>
  <si>
    <t>037</t>
  </si>
  <si>
    <t>Обесценение инвестиции в совместно-контролирунмые компании</t>
  </si>
  <si>
    <t>026</t>
  </si>
  <si>
    <t>по состоянию на   31 декабря 2012 года</t>
  </si>
  <si>
    <t>Доход от продажи доли в дочерних организациях</t>
  </si>
  <si>
    <t>027</t>
  </si>
  <si>
    <t>-</t>
  </si>
  <si>
    <t>за год, заканчивающийся  31 марта 2011 года</t>
  </si>
  <si>
    <t>Изменения в прочих краткосрочных обязательствах</t>
  </si>
  <si>
    <t>Финансовый директор</t>
  </si>
  <si>
    <t>А. Сыргабекова</t>
  </si>
  <si>
    <t>(прямой метод метод)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</si>
  <si>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</si>
  <si>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</si>
  <si>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</si>
  <si>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</si>
  <si>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</si>
  <si>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</si>
  <si>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</si>
  <si>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</si>
  <si>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</si>
  <si>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</si>
  <si>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</si>
  <si>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</si>
  <si>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</si>
  <si>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</si>
  <si>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</si>
  <si>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прочие выплаты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</si>
  <si>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</si>
  <si>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</si>
  <si>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</si>
  <si>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</si>
  <si>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</si>
  <si>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</si>
  <si>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043</t>
  </si>
  <si>
    <t>реализация долевых инструментов других организаций (кроме дочерних) и долей участия в совместном предпринимательстве</t>
  </si>
  <si>
    <t>044</t>
  </si>
  <si>
    <t>реализация долговых инструментов других организаций</t>
  </si>
  <si>
    <t>045</t>
  </si>
  <si>
    <t>возмещение при потере контроля над дочерними организациями</t>
  </si>
  <si>
    <t>046</t>
  </si>
  <si>
    <t>реализация прочих финансовых активов</t>
  </si>
  <si>
    <t>047</t>
  </si>
  <si>
    <t>фьючерсные и форвардные контракты, опционы и свопы</t>
  </si>
  <si>
    <t>048</t>
  </si>
  <si>
    <t>полученные дивиденды</t>
  </si>
  <si>
    <t>049</t>
  </si>
  <si>
    <t>050</t>
  </si>
  <si>
    <t>051</t>
  </si>
  <si>
    <t>2. Выбытие денежных средств, всего (сумма строк с 061 по 071)</t>
  </si>
  <si>
    <t>060</t>
  </si>
  <si>
    <t>приобретение основных средств</t>
  </si>
  <si>
    <t>061</t>
  </si>
  <si>
    <t>приобретение нематериальных активов</t>
  </si>
  <si>
    <t>062</t>
  </si>
  <si>
    <t>приобретение других долгосрочных активов</t>
  </si>
  <si>
    <t>063</t>
  </si>
  <si>
    <t>приобретение долевых инструментов других организаций (кроме дочерних) и долей участия в совместном предпринимательстве</t>
  </si>
  <si>
    <t>064</t>
  </si>
  <si>
    <t>приобретение долговых инструментов других организаций</t>
  </si>
  <si>
    <t>065</t>
  </si>
  <si>
    <t>приобретение контроля над дочерними организациями</t>
  </si>
  <si>
    <t>066</t>
  </si>
  <si>
    <t>приобретение прочих финансовых активов</t>
  </si>
  <si>
    <t>067</t>
  </si>
  <si>
    <t>предоставление займов</t>
  </si>
  <si>
    <t>068</t>
  </si>
  <si>
    <t>069</t>
  </si>
  <si>
    <t>инвестиции в ассоциированные и дочерние организации</t>
  </si>
  <si>
    <t>070</t>
  </si>
  <si>
    <t>071</t>
  </si>
  <si>
    <t>3. Чистая сумма денежных средств от инвестиционной деятельности (строка 040 – строка 060)</t>
  </si>
  <si>
    <t>080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</si>
  <si>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</si>
  <si>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</si>
  <si>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090</t>
  </si>
  <si>
    <t>эмиссия акций и других финансовых инструментов</t>
  </si>
  <si>
    <t>091</t>
  </si>
  <si>
    <t>получение займов</t>
  </si>
  <si>
    <t>092</t>
  </si>
  <si>
    <t>093</t>
  </si>
  <si>
    <t>094</t>
  </si>
  <si>
    <t>2. Выбытие денежных средств, всего (сумма строк с 101 по 105)</t>
  </si>
  <si>
    <t>100</t>
  </si>
  <si>
    <t>погашение займов</t>
  </si>
  <si>
    <t>101</t>
  </si>
  <si>
    <t>102</t>
  </si>
  <si>
    <t>выплата дивидендов</t>
  </si>
  <si>
    <t>103</t>
  </si>
  <si>
    <t>выплаты собственникам по акциям организации</t>
  </si>
  <si>
    <t>104</t>
  </si>
  <si>
    <t>прочие выбытия</t>
  </si>
  <si>
    <t>105</t>
  </si>
  <si>
    <t>3. Чистая сумма денежных средств от финансовой деятельности (строка 090 – строка 100)</t>
  </si>
  <si>
    <t>110</t>
  </si>
  <si>
    <t>4. Влияние обменных курсов валют к тенге</t>
  </si>
  <si>
    <t>120</t>
  </si>
  <si>
    <t>5. Увеличение +/- уменьшение денежных средств (строка 030 +/- строка 080 +/- строка 110)</t>
  </si>
  <si>
    <t>130</t>
  </si>
  <si>
    <t>6. Денежные средства и их эквиваленты на начало отчетного периода</t>
  </si>
  <si>
    <t>140</t>
  </si>
  <si>
    <t>7. Денежные средства и их эквиваленты на конец отчетного периода</t>
  </si>
  <si>
    <t>150</t>
  </si>
  <si>
    <t>по состоянию на 30 сентября 2013 года</t>
  </si>
  <si>
    <t>За предыдущий период (пересчитано)</t>
  </si>
  <si>
    <t>Сальдо на 30 сентября отчетного года (строка 500 + строка 600 + строка 700)</t>
  </si>
  <si>
    <t>   За предыдущий период (пересчитано)</t>
  </si>
  <si>
    <t>Заместитель председателя Правления</t>
  </si>
  <si>
    <t>по экономике и финансам</t>
  </si>
  <si>
    <t>А. Касымбек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</si>
</sst>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_-* #,##0_р_._-;\-* #,##0_р_._-;_-* &quot;-&quot;??_р_._-;_-@_-"/>
    <numFmt numFmtId="165" formatCode="_(* #,##0_);_(* \(#,##0\);_(* &quot;-&quot;_);_(@_)"/>
    <numFmt numFmtId="166" formatCode="_-* #.##0.0_р_._-;\-* #.##0.0_р_._-;_-* &quot;-&quot;??_р_._-;_-@_-"/>
    <numFmt numFmtId="167" formatCode="_-* #,##0.0000_р_._-;\-* #,##0.0000_р_._-;_-* &quot;-&quot;??_р_._-;_-@_-"/>
    <numFmt numFmtId="168" formatCode="#,##0.0000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20" fillId="0" borderId="0" applyFont="0" applyFill="0" applyBorder="0" applyAlignment="0" applyProtection="0"/>
  </cellStyleXfs>
  <cellXfs count="119">
    <xf numFmtId="0" fontId="0" fillId="0" borderId="0" xfId="0"/>
    <xf numFmtId="0" fontId="3" fillId="0" borderId="0" xfId="0" applyFont="1"/>
    <xf numFmtId="164" fontId="3" fillId="0" borderId="0" xfId="1" applyNumberFormat="1" applyFont="1"/>
    <xf numFmtId="0" fontId="5" fillId="0" borderId="0" xfId="0" applyFont="1"/>
    <xf numFmtId="0" fontId="4" fillId="0" borderId="0" xfId="0" applyFont="1"/>
    <xf numFmtId="0" fontId="2" fillId="0" borderId="0" xfId="0" applyFont="1"/>
    <xf numFmtId="0" fontId="7" fillId="0" borderId="1" xfId="0" applyFont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164" fontId="8" fillId="0" borderId="1" xfId="1" applyNumberFormat="1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164" fontId="8" fillId="0" borderId="1" xfId="1" applyNumberFormat="1" applyFont="1" applyBorder="1" applyAlignment="1">
      <alignment horizontal="right" wrapText="1"/>
    </xf>
    <xf numFmtId="164" fontId="7" fillId="0" borderId="1" xfId="1" applyNumberFormat="1" applyFont="1" applyBorder="1" applyAlignment="1">
      <alignment horizontal="right" wrapText="1"/>
    </xf>
    <xf numFmtId="165" fontId="8" fillId="0" borderId="1" xfId="1" applyNumberFormat="1" applyFont="1" applyBorder="1" applyAlignment="1">
      <alignment horizontal="right" wrapText="1"/>
    </xf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vertical="center"/>
    </xf>
    <xf numFmtId="0" fontId="8" fillId="0" borderId="0" xfId="0" applyFont="1"/>
    <xf numFmtId="164" fontId="8" fillId="0" borderId="0" xfId="1" applyNumberFormat="1" applyFont="1"/>
    <xf numFmtId="0" fontId="9" fillId="0" borderId="0" xfId="0" applyFont="1" applyAlignment="1">
      <alignment horizontal="right"/>
    </xf>
    <xf numFmtId="164" fontId="10" fillId="0" borderId="0" xfId="1" applyNumberFormat="1" applyFont="1"/>
    <xf numFmtId="0" fontId="7" fillId="0" borderId="0" xfId="0" applyFont="1" applyAlignment="1">
      <alignment vertical="center"/>
    </xf>
    <xf numFmtId="0" fontId="7" fillId="0" borderId="0" xfId="0" applyFont="1"/>
    <xf numFmtId="164" fontId="7" fillId="0" borderId="0" xfId="1" applyNumberFormat="1" applyFont="1"/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164" fontId="7" fillId="0" borderId="0" xfId="1" applyNumberFormat="1" applyFont="1" applyBorder="1" applyAlignment="1">
      <alignment horizontal="right" wrapText="1"/>
    </xf>
    <xf numFmtId="0" fontId="6" fillId="0" borderId="0" xfId="0" applyFont="1"/>
    <xf numFmtId="0" fontId="12" fillId="0" borderId="0" xfId="0" applyFont="1" applyAlignment="1">
      <alignment vertical="center"/>
    </xf>
    <xf numFmtId="0" fontId="12" fillId="0" borderId="0" xfId="0" applyFont="1"/>
    <xf numFmtId="164" fontId="12" fillId="0" borderId="0" xfId="1" applyNumberFormat="1" applyFont="1"/>
    <xf numFmtId="0" fontId="13" fillId="0" borderId="0" xfId="0" applyFont="1"/>
    <xf numFmtId="0" fontId="11" fillId="0" borderId="0" xfId="0" applyFont="1"/>
    <xf numFmtId="0" fontId="15" fillId="0" borderId="0" xfId="0" applyFont="1"/>
    <xf numFmtId="0" fontId="8" fillId="0" borderId="1" xfId="0" applyFont="1" applyBorder="1"/>
    <xf numFmtId="164" fontId="8" fillId="0" borderId="1" xfId="1" applyNumberFormat="1" applyFont="1" applyBorder="1"/>
    <xf numFmtId="0" fontId="14" fillId="0" borderId="1" xfId="0" applyFont="1" applyBorder="1" applyAlignment="1">
      <alignment vertical="center"/>
    </xf>
    <xf numFmtId="0" fontId="15" fillId="0" borderId="1" xfId="0" applyFont="1" applyBorder="1"/>
    <xf numFmtId="49" fontId="8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justify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64" fontId="8" fillId="0" borderId="1" xfId="1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164" fontId="7" fillId="0" borderId="0" xfId="1" applyNumberFormat="1" applyFont="1" applyAlignment="1">
      <alignment horizontal="right"/>
    </xf>
    <xf numFmtId="0" fontId="17" fillId="0" borderId="0" xfId="0" applyFont="1"/>
    <xf numFmtId="49" fontId="8" fillId="0" borderId="0" xfId="0" applyNumberFormat="1" applyFont="1"/>
    <xf numFmtId="49" fontId="7" fillId="0" borderId="0" xfId="0" applyNumberFormat="1" applyFont="1" applyAlignment="1">
      <alignment horizontal="center"/>
    </xf>
    <xf numFmtId="49" fontId="7" fillId="0" borderId="1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right"/>
    </xf>
    <xf numFmtId="49" fontId="5" fillId="0" borderId="0" xfId="0" applyNumberFormat="1" applyFont="1"/>
    <xf numFmtId="164" fontId="3" fillId="0" borderId="0" xfId="0" applyNumberFormat="1" applyFont="1"/>
    <xf numFmtId="0" fontId="7" fillId="0" borderId="0" xfId="0" applyFont="1" applyAlignment="1">
      <alignment horizontal="center" vertical="center"/>
    </xf>
    <xf numFmtId="0" fontId="18" fillId="0" borderId="0" xfId="0" applyFont="1"/>
    <xf numFmtId="0" fontId="7" fillId="0" borderId="0" xfId="0" applyFont="1" applyAlignment="1">
      <alignment horizontal="right"/>
    </xf>
    <xf numFmtId="49" fontId="7" fillId="0" borderId="0" xfId="0" applyNumberFormat="1" applyFont="1" applyAlignment="1">
      <alignment horizontal="center" vertical="center"/>
    </xf>
    <xf numFmtId="164" fontId="5" fillId="0" borderId="0" xfId="0" applyNumberFormat="1" applyFont="1"/>
    <xf numFmtId="166" fontId="7" fillId="0" borderId="0" xfId="1" applyNumberFormat="1" applyFont="1" applyBorder="1" applyAlignment="1">
      <alignment horizontal="right" wrapText="1"/>
    </xf>
    <xf numFmtId="164" fontId="7" fillId="0" borderId="1" xfId="1" applyNumberFormat="1" applyFont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right" wrapText="1"/>
    </xf>
    <xf numFmtId="164" fontId="7" fillId="0" borderId="1" xfId="1" applyNumberFormat="1" applyFont="1" applyFill="1" applyBorder="1" applyAlignment="1">
      <alignment horizontal="right" wrapText="1"/>
    </xf>
    <xf numFmtId="164" fontId="7" fillId="0" borderId="1" xfId="1" applyNumberFormat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vertical="center" wrapText="1"/>
    </xf>
    <xf numFmtId="164" fontId="7" fillId="0" borderId="1" xfId="1" applyNumberFormat="1" applyFont="1" applyFill="1" applyBorder="1" applyAlignment="1">
      <alignment vertical="center" wrapText="1"/>
    </xf>
    <xf numFmtId="167" fontId="7" fillId="0" borderId="1" xfId="1" applyNumberFormat="1" applyFont="1" applyFill="1" applyBorder="1" applyAlignment="1">
      <alignment horizontal="right" wrapText="1"/>
    </xf>
    <xf numFmtId="164" fontId="8" fillId="0" borderId="1" xfId="1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164" fontId="0" fillId="0" borderId="0" xfId="0" applyNumberFormat="1"/>
    <xf numFmtId="0" fontId="12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 vertical="center" wrapText="1"/>
    </xf>
    <xf numFmtId="164" fontId="8" fillId="2" borderId="1" xfId="1" applyNumberFormat="1" applyFont="1" applyFill="1" applyBorder="1" applyAlignment="1">
      <alignment horizontal="right" wrapText="1"/>
    </xf>
    <xf numFmtId="164" fontId="7" fillId="2" borderId="1" xfId="1" applyNumberFormat="1" applyFont="1" applyFill="1" applyBorder="1" applyAlignment="1">
      <alignment horizontal="right" wrapText="1"/>
    </xf>
    <xf numFmtId="164" fontId="8" fillId="2" borderId="1" xfId="1" applyNumberFormat="1" applyFont="1" applyFill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0" fillId="0" borderId="0" xfId="0"/>
    <xf numFmtId="164" fontId="8" fillId="2" borderId="1" xfId="1" applyNumberFormat="1" applyFont="1" applyFill="1" applyBorder="1" applyAlignment="1">
      <alignment vertical="center" wrapText="1"/>
    </xf>
    <xf numFmtId="164" fontId="8" fillId="0" borderId="0" xfId="1" applyNumberFormat="1" applyFont="1" applyFill="1"/>
    <xf numFmtId="0" fontId="7" fillId="0" borderId="0" xfId="0" applyFont="1" applyFill="1" applyAlignment="1">
      <alignment horizontal="center"/>
    </xf>
    <xf numFmtId="164" fontId="10" fillId="0" borderId="0" xfId="1" applyNumberFormat="1" applyFont="1" applyFill="1"/>
    <xf numFmtId="164" fontId="7" fillId="0" borderId="0" xfId="1" applyNumberFormat="1" applyFont="1" applyFill="1"/>
    <xf numFmtId="0" fontId="6" fillId="0" borderId="0" xfId="0" applyFont="1" applyFill="1"/>
    <xf numFmtId="0" fontId="12" fillId="0" borderId="0" xfId="0" applyFont="1" applyFill="1" applyAlignment="1">
      <alignment horizontal="center"/>
    </xf>
    <xf numFmtId="0" fontId="12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49" fontId="6" fillId="0" borderId="1" xfId="0" applyNumberFormat="1" applyFont="1" applyBorder="1" applyAlignment="1">
      <alignment horizontal="center"/>
    </xf>
    <xf numFmtId="3" fontId="6" fillId="0" borderId="1" xfId="0" applyNumberFormat="1" applyFont="1" applyFill="1" applyBorder="1"/>
    <xf numFmtId="3" fontId="6" fillId="0" borderId="1" xfId="0" applyNumberFormat="1" applyFont="1" applyBorder="1"/>
    <xf numFmtId="0" fontId="5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horizontal="center"/>
    </xf>
    <xf numFmtId="3" fontId="5" fillId="0" borderId="1" xfId="0" applyNumberFormat="1" applyFont="1" applyFill="1" applyBorder="1"/>
    <xf numFmtId="3" fontId="5" fillId="0" borderId="1" xfId="0" applyNumberFormat="1" applyFont="1" applyBorder="1"/>
    <xf numFmtId="3" fontId="5" fillId="0" borderId="0" xfId="0" applyNumberFormat="1" applyFont="1" applyFill="1"/>
    <xf numFmtId="3" fontId="5" fillId="0" borderId="0" xfId="0" applyNumberFormat="1" applyFont="1"/>
    <xf numFmtId="164" fontId="12" fillId="0" borderId="0" xfId="1" applyNumberFormat="1" applyFont="1" applyFill="1"/>
    <xf numFmtId="0" fontId="11" fillId="0" borderId="0" xfId="0" applyFont="1" applyFill="1"/>
    <xf numFmtId="168" fontId="0" fillId="0" borderId="0" xfId="0" applyNumberFormat="1"/>
    <xf numFmtId="0" fontId="10" fillId="0" borderId="0" xfId="0" applyFont="1"/>
    <xf numFmtId="0" fontId="19" fillId="0" borderId="0" xfId="0" applyFont="1"/>
    <xf numFmtId="49" fontId="10" fillId="0" borderId="0" xfId="0" applyNumberFormat="1" applyFont="1"/>
    <xf numFmtId="3" fontId="10" fillId="0" borderId="0" xfId="0" applyNumberFormat="1" applyFont="1" applyFill="1"/>
    <xf numFmtId="167" fontId="8" fillId="0" borderId="1" xfId="1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6" fillId="0" borderId="4" xfId="0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/>
    <xf numFmtId="0" fontId="6" fillId="0" borderId="4" xfId="0" applyFont="1" applyBorder="1" applyAlignment="1">
      <alignment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 vertical="center" wrapText="1"/>
    </xf>
  </cellXfs>
  <cellStyles count="5">
    <cellStyle name="Обычный" xfId="0" builtinId="0"/>
    <cellStyle name="Обычный 3" xfId="2"/>
    <cellStyle name="Обычный 5" xfId="3"/>
    <cellStyle name="Финансовый" xfId="1" builtinId="3"/>
    <cellStyle name="Финансовый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-Shumenova\Documents\&#1050;&#1086;&#1085;&#1089;&#1086;&#1083;&#1080;&#1076;&#1072;&#1094;&#1080;&#1103;%202011\1%20&#1082;&#1074;_11\&#1092;&#1086;&#1088;&#1084;&#1072;%20422%201%20&#1082;&#1074;&#1072;&#1088;&#1090;&#1072;&#1083;%20&#1092;&#1080;&#1085;&#1072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ОСД"/>
      <sheetName val="ДДС"/>
      <sheetName val="ОК"/>
    </sheetNames>
    <sheetDataSet>
      <sheetData sheetId="0"/>
      <sheetData sheetId="1" refreshError="1"/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3:D94"/>
  <sheetViews>
    <sheetView topLeftCell="A33" zoomScale="84" zoomScaleNormal="84" workbookViewId="0">
      <selection activeCell="C28" sqref="C28"/>
    </sheetView>
  </sheetViews>
  <sheetFormatPr defaultRowHeight="15.6" x14ac:dyDescent="0.3"/>
  <cols>
    <col min="1" max="1" width="63" style="3" customWidth="1"/>
    <col min="2" max="2" width="12.77734375" style="3" customWidth="1"/>
    <col min="3" max="3" width="19.33203125" style="3" customWidth="1"/>
    <col min="4" max="4" width="19" style="3" customWidth="1"/>
    <col min="5" max="5" width="13.109375" customWidth="1"/>
    <col min="6" max="6" width="10" bestFit="1" customWidth="1"/>
  </cols>
  <sheetData>
    <row r="3" spans="1:4" ht="17.399999999999999" x14ac:dyDescent="0.3">
      <c r="A3" s="3" t="s">
        <v>129</v>
      </c>
    </row>
    <row r="4" spans="1:4" x14ac:dyDescent="0.3">
      <c r="A4" s="3" t="s">
        <v>60</v>
      </c>
    </row>
    <row r="5" spans="1:4" x14ac:dyDescent="0.3">
      <c r="A5" s="3" t="s">
        <v>64</v>
      </c>
    </row>
    <row r="6" spans="1:4" x14ac:dyDescent="0.3">
      <c r="A6" s="3" t="s">
        <v>65</v>
      </c>
    </row>
    <row r="7" spans="1:4" x14ac:dyDescent="0.3">
      <c r="A7" s="3" t="s">
        <v>66</v>
      </c>
    </row>
    <row r="8" spans="1:4" x14ac:dyDescent="0.3">
      <c r="A8" s="68" t="s">
        <v>221</v>
      </c>
    </row>
    <row r="9" spans="1:4" x14ac:dyDescent="0.3">
      <c r="A9" s="3" t="s">
        <v>67</v>
      </c>
    </row>
    <row r="10" spans="1:4" x14ac:dyDescent="0.3">
      <c r="A10" s="3" t="s">
        <v>217</v>
      </c>
    </row>
    <row r="12" spans="1:4" ht="17.399999999999999" x14ac:dyDescent="0.3">
      <c r="A12" s="107" t="s">
        <v>164</v>
      </c>
      <c r="B12" s="107"/>
      <c r="C12" s="107"/>
      <c r="D12" s="107"/>
    </row>
    <row r="13" spans="1:4" ht="17.399999999999999" x14ac:dyDescent="0.3">
      <c r="A13" s="107" t="s">
        <v>327</v>
      </c>
      <c r="B13" s="107"/>
      <c r="C13" s="107"/>
      <c r="D13" s="107"/>
    </row>
    <row r="15" spans="1:4" x14ac:dyDescent="0.3">
      <c r="D15" s="44" t="s">
        <v>61</v>
      </c>
    </row>
    <row r="16" spans="1:4" ht="46.8" x14ac:dyDescent="0.3">
      <c r="A16" s="6" t="s">
        <v>0</v>
      </c>
      <c r="B16" s="6" t="s">
        <v>1</v>
      </c>
      <c r="C16" s="7" t="s">
        <v>2</v>
      </c>
      <c r="D16" s="7" t="s">
        <v>3</v>
      </c>
    </row>
    <row r="17" spans="1:4" x14ac:dyDescent="0.3">
      <c r="A17" s="8" t="s">
        <v>4</v>
      </c>
      <c r="B17" s="9"/>
      <c r="C17" s="64" t="s">
        <v>5</v>
      </c>
      <c r="D17" s="10"/>
    </row>
    <row r="18" spans="1:4" x14ac:dyDescent="0.3">
      <c r="A18" s="11" t="s">
        <v>6</v>
      </c>
      <c r="B18" s="39" t="s">
        <v>111</v>
      </c>
      <c r="C18" s="61">
        <v>535762566</v>
      </c>
      <c r="D18" s="12">
        <v>415085451</v>
      </c>
    </row>
    <row r="19" spans="1:4" x14ac:dyDescent="0.3">
      <c r="A19" s="11" t="s">
        <v>7</v>
      </c>
      <c r="B19" s="39" t="s">
        <v>112</v>
      </c>
      <c r="C19" s="61"/>
      <c r="D19" s="12"/>
    </row>
    <row r="20" spans="1:4" x14ac:dyDescent="0.3">
      <c r="A20" s="11" t="s">
        <v>8</v>
      </c>
      <c r="B20" s="39" t="s">
        <v>113</v>
      </c>
      <c r="C20" s="61"/>
      <c r="D20" s="12"/>
    </row>
    <row r="21" spans="1:4" ht="31.2" x14ac:dyDescent="0.3">
      <c r="A21" s="11" t="s">
        <v>9</v>
      </c>
      <c r="B21" s="39" t="s">
        <v>114</v>
      </c>
      <c r="C21" s="61"/>
      <c r="D21" s="12"/>
    </row>
    <row r="22" spans="1:4" x14ac:dyDescent="0.3">
      <c r="A22" s="11" t="s">
        <v>10</v>
      </c>
      <c r="B22" s="39" t="s">
        <v>115</v>
      </c>
      <c r="C22" s="61"/>
      <c r="D22" s="12"/>
    </row>
    <row r="23" spans="1:4" x14ac:dyDescent="0.3">
      <c r="A23" s="11" t="s">
        <v>11</v>
      </c>
      <c r="B23" s="39" t="s">
        <v>116</v>
      </c>
      <c r="C23" s="61">
        <v>771430077</v>
      </c>
      <c r="D23" s="12">
        <v>663473112</v>
      </c>
    </row>
    <row r="24" spans="1:4" x14ac:dyDescent="0.3">
      <c r="A24" s="11" t="s">
        <v>12</v>
      </c>
      <c r="B24" s="39" t="s">
        <v>117</v>
      </c>
      <c r="C24" s="61">
        <v>247237152</v>
      </c>
      <c r="D24" s="12">
        <v>219286785</v>
      </c>
    </row>
    <row r="25" spans="1:4" x14ac:dyDescent="0.3">
      <c r="A25" s="11" t="s">
        <v>13</v>
      </c>
      <c r="B25" s="39" t="s">
        <v>123</v>
      </c>
      <c r="C25" s="61">
        <v>58702622</v>
      </c>
      <c r="D25" s="12">
        <v>42555972</v>
      </c>
    </row>
    <row r="26" spans="1:4" x14ac:dyDescent="0.3">
      <c r="A26" s="11" t="s">
        <v>14</v>
      </c>
      <c r="B26" s="39" t="s">
        <v>124</v>
      </c>
      <c r="C26" s="61">
        <v>203613699</v>
      </c>
      <c r="D26" s="12">
        <v>203281273</v>
      </c>
    </row>
    <row r="27" spans="1:4" x14ac:dyDescent="0.3">
      <c r="A27" s="11" t="s">
        <v>15</v>
      </c>
      <c r="B27" s="39" t="s">
        <v>125</v>
      </c>
      <c r="C27" s="61">
        <v>261444620</v>
      </c>
      <c r="D27" s="12">
        <v>293070816</v>
      </c>
    </row>
    <row r="28" spans="1:4" x14ac:dyDescent="0.3">
      <c r="A28" s="8" t="s">
        <v>16</v>
      </c>
      <c r="B28" s="6">
        <v>100</v>
      </c>
      <c r="C28" s="62">
        <v>2078190736</v>
      </c>
      <c r="D28" s="13">
        <v>1836753409</v>
      </c>
    </row>
    <row r="29" spans="1:4" ht="31.2" x14ac:dyDescent="0.3">
      <c r="A29" s="11" t="s">
        <v>17</v>
      </c>
      <c r="B29" s="9">
        <v>101</v>
      </c>
      <c r="C29" s="61">
        <v>11613512</v>
      </c>
      <c r="D29" s="12">
        <v>11221633</v>
      </c>
    </row>
    <row r="30" spans="1:4" x14ac:dyDescent="0.3">
      <c r="A30" s="11"/>
      <c r="B30" s="9"/>
      <c r="C30" s="61"/>
      <c r="D30" s="12"/>
    </row>
    <row r="31" spans="1:4" x14ac:dyDescent="0.3">
      <c r="A31" s="8" t="s">
        <v>18</v>
      </c>
      <c r="B31" s="9"/>
      <c r="C31" s="61"/>
      <c r="D31" s="12"/>
    </row>
    <row r="32" spans="1:4" x14ac:dyDescent="0.3">
      <c r="A32" s="11" t="s">
        <v>7</v>
      </c>
      <c r="B32" s="9">
        <v>110</v>
      </c>
      <c r="C32" s="61"/>
      <c r="D32" s="12"/>
    </row>
    <row r="33" spans="1:4" x14ac:dyDescent="0.3">
      <c r="A33" s="11" t="s">
        <v>8</v>
      </c>
      <c r="B33" s="9">
        <v>111</v>
      </c>
      <c r="C33" s="61"/>
      <c r="D33" s="12"/>
    </row>
    <row r="34" spans="1:4" ht="31.2" x14ac:dyDescent="0.3">
      <c r="A34" s="11" t="s">
        <v>9</v>
      </c>
      <c r="B34" s="9">
        <v>112</v>
      </c>
      <c r="C34" s="61"/>
      <c r="D34" s="12"/>
    </row>
    <row r="35" spans="1:4" x14ac:dyDescent="0.3">
      <c r="A35" s="11" t="s">
        <v>10</v>
      </c>
      <c r="B35" s="9">
        <v>113</v>
      </c>
      <c r="C35" s="61">
        <v>36871078</v>
      </c>
      <c r="D35" s="14">
        <v>36725575</v>
      </c>
    </row>
    <row r="36" spans="1:4" x14ac:dyDescent="0.3">
      <c r="A36" s="11" t="s">
        <v>19</v>
      </c>
      <c r="B36" s="9">
        <v>114</v>
      </c>
      <c r="C36" s="61">
        <v>122225133</v>
      </c>
      <c r="D36" s="12">
        <v>54173428</v>
      </c>
    </row>
    <row r="37" spans="1:4" x14ac:dyDescent="0.3">
      <c r="A37" s="15" t="s">
        <v>20</v>
      </c>
      <c r="B37" s="9">
        <v>115</v>
      </c>
      <c r="C37" s="61" t="s">
        <v>62</v>
      </c>
      <c r="D37" s="12" t="s">
        <v>62</v>
      </c>
    </row>
    <row r="38" spans="1:4" x14ac:dyDescent="0.3">
      <c r="A38" s="11" t="s">
        <v>21</v>
      </c>
      <c r="B38" s="9">
        <v>116</v>
      </c>
      <c r="C38" s="61">
        <v>993392297</v>
      </c>
      <c r="D38" s="12">
        <v>894097039</v>
      </c>
    </row>
    <row r="39" spans="1:4" ht="23.7" customHeight="1" x14ac:dyDescent="0.3">
      <c r="A39" s="11" t="s">
        <v>22</v>
      </c>
      <c r="B39" s="9">
        <v>117</v>
      </c>
      <c r="C39" s="61">
        <v>28274125</v>
      </c>
      <c r="D39" s="14" t="s">
        <v>230</v>
      </c>
    </row>
    <row r="40" spans="1:4" x14ac:dyDescent="0.3">
      <c r="A40" s="11" t="s">
        <v>23</v>
      </c>
      <c r="B40" s="9">
        <v>118</v>
      </c>
      <c r="C40" s="61">
        <v>3613044161</v>
      </c>
      <c r="D40" s="12">
        <v>3423256395</v>
      </c>
    </row>
    <row r="41" spans="1:4" x14ac:dyDescent="0.3">
      <c r="A41" s="11" t="s">
        <v>24</v>
      </c>
      <c r="B41" s="9">
        <v>119</v>
      </c>
      <c r="C41" s="61" t="s">
        <v>62</v>
      </c>
      <c r="D41" s="12" t="s">
        <v>62</v>
      </c>
    </row>
    <row r="42" spans="1:4" x14ac:dyDescent="0.3">
      <c r="A42" s="11" t="s">
        <v>25</v>
      </c>
      <c r="B42" s="9">
        <v>120</v>
      </c>
      <c r="C42" s="61">
        <v>208699496</v>
      </c>
      <c r="D42" s="12">
        <v>185284168</v>
      </c>
    </row>
    <row r="43" spans="1:4" x14ac:dyDescent="0.3">
      <c r="A43" s="11" t="s">
        <v>26</v>
      </c>
      <c r="B43" s="9">
        <v>121</v>
      </c>
      <c r="C43" s="61">
        <v>202645337</v>
      </c>
      <c r="D43" s="12">
        <v>201207926</v>
      </c>
    </row>
    <row r="44" spans="1:4" x14ac:dyDescent="0.3">
      <c r="A44" s="11" t="s">
        <v>27</v>
      </c>
      <c r="B44" s="9">
        <v>122</v>
      </c>
      <c r="C44" s="61">
        <v>33495628</v>
      </c>
      <c r="D44" s="12">
        <v>34167348</v>
      </c>
    </row>
    <row r="45" spans="1:4" x14ac:dyDescent="0.3">
      <c r="A45" s="11" t="s">
        <v>28</v>
      </c>
      <c r="B45" s="9">
        <v>123</v>
      </c>
      <c r="C45" s="61">
        <v>126868232</v>
      </c>
      <c r="D45" s="12">
        <v>156834502</v>
      </c>
    </row>
    <row r="46" spans="1:4" ht="20.399999999999999" customHeight="1" x14ac:dyDescent="0.3">
      <c r="A46" s="8" t="s">
        <v>29</v>
      </c>
      <c r="B46" s="6">
        <v>200</v>
      </c>
      <c r="C46" s="62">
        <v>5365515487</v>
      </c>
      <c r="D46" s="13">
        <v>4985746381</v>
      </c>
    </row>
    <row r="47" spans="1:4" ht="24" customHeight="1" x14ac:dyDescent="0.3">
      <c r="A47" s="8" t="s">
        <v>30</v>
      </c>
      <c r="B47" s="16"/>
      <c r="C47" s="62">
        <v>7455319735</v>
      </c>
      <c r="D47" s="13">
        <v>6833721423</v>
      </c>
    </row>
    <row r="48" spans="1:4" x14ac:dyDescent="0.3">
      <c r="A48" s="25"/>
      <c r="B48" s="26"/>
      <c r="C48" s="27"/>
      <c r="D48" s="27"/>
    </row>
    <row r="49" spans="1:4" ht="115.2" customHeight="1" x14ac:dyDescent="0.3">
      <c r="A49" s="25"/>
      <c r="B49" s="26"/>
      <c r="C49" s="27"/>
      <c r="D49" s="27"/>
    </row>
    <row r="50" spans="1:4" x14ac:dyDescent="0.3">
      <c r="A50" s="17"/>
      <c r="B50" s="17"/>
      <c r="C50" s="18"/>
      <c r="D50" s="18"/>
    </row>
    <row r="51" spans="1:4" ht="46.8" x14ac:dyDescent="0.3">
      <c r="A51" s="6" t="s">
        <v>31</v>
      </c>
      <c r="B51" s="6" t="s">
        <v>1</v>
      </c>
      <c r="C51" s="63" t="s">
        <v>2</v>
      </c>
      <c r="D51" s="63" t="s">
        <v>3</v>
      </c>
    </row>
    <row r="52" spans="1:4" x14ac:dyDescent="0.3">
      <c r="A52" s="8" t="s">
        <v>32</v>
      </c>
      <c r="B52" s="11"/>
      <c r="C52" s="64" t="s">
        <v>5</v>
      </c>
      <c r="D52" s="64" t="s">
        <v>5</v>
      </c>
    </row>
    <row r="53" spans="1:4" x14ac:dyDescent="0.3">
      <c r="A53" s="11" t="s">
        <v>33</v>
      </c>
      <c r="B53" s="9">
        <v>210</v>
      </c>
      <c r="C53" s="61">
        <v>266910770</v>
      </c>
      <c r="D53" s="61">
        <v>469943861</v>
      </c>
    </row>
    <row r="54" spans="1:4" x14ac:dyDescent="0.3">
      <c r="A54" s="11" t="s">
        <v>8</v>
      </c>
      <c r="B54" s="9">
        <v>211</v>
      </c>
      <c r="C54" s="61"/>
      <c r="D54" s="61">
        <v>372026</v>
      </c>
    </row>
    <row r="55" spans="1:4" x14ac:dyDescent="0.3">
      <c r="A55" s="11" t="s">
        <v>34</v>
      </c>
      <c r="B55" s="9">
        <v>212</v>
      </c>
      <c r="C55" s="61">
        <v>118661981</v>
      </c>
      <c r="D55" s="61">
        <v>113183280</v>
      </c>
    </row>
    <row r="56" spans="1:4" ht="31.2" x14ac:dyDescent="0.3">
      <c r="A56" s="11" t="s">
        <v>35</v>
      </c>
      <c r="B56" s="9">
        <v>213</v>
      </c>
      <c r="C56" s="61">
        <v>217636573</v>
      </c>
      <c r="D56" s="61">
        <v>227115792</v>
      </c>
    </row>
    <row r="57" spans="1:4" x14ac:dyDescent="0.3">
      <c r="A57" s="11" t="s">
        <v>36</v>
      </c>
      <c r="B57" s="9">
        <v>214</v>
      </c>
      <c r="C57" s="61">
        <v>46616892</v>
      </c>
      <c r="D57" s="61">
        <v>34598962</v>
      </c>
    </row>
    <row r="58" spans="1:4" x14ac:dyDescent="0.3">
      <c r="A58" s="11" t="s">
        <v>37</v>
      </c>
      <c r="B58" s="9">
        <v>215</v>
      </c>
      <c r="C58" s="61">
        <v>48993593</v>
      </c>
      <c r="D58" s="61">
        <v>48103198</v>
      </c>
    </row>
    <row r="59" spans="1:4" x14ac:dyDescent="0.3">
      <c r="A59" s="11" t="s">
        <v>38</v>
      </c>
      <c r="B59" s="9">
        <v>216</v>
      </c>
      <c r="C59" s="61" t="s">
        <v>62</v>
      </c>
      <c r="D59" s="61" t="s">
        <v>62</v>
      </c>
    </row>
    <row r="60" spans="1:4" x14ac:dyDescent="0.3">
      <c r="A60" s="11" t="s">
        <v>39</v>
      </c>
      <c r="B60" s="9">
        <v>217</v>
      </c>
      <c r="C60" s="61">
        <v>237158011</v>
      </c>
      <c r="D60" s="61">
        <v>227175864</v>
      </c>
    </row>
    <row r="61" spans="1:4" ht="31.2" x14ac:dyDescent="0.3">
      <c r="A61" s="8" t="s">
        <v>40</v>
      </c>
      <c r="B61" s="6">
        <v>300</v>
      </c>
      <c r="C61" s="62">
        <v>935977820</v>
      </c>
      <c r="D61" s="62">
        <v>1120492983</v>
      </c>
    </row>
    <row r="62" spans="1:4" ht="31.2" x14ac:dyDescent="0.3">
      <c r="A62" s="11" t="s">
        <v>41</v>
      </c>
      <c r="B62" s="9">
        <v>301</v>
      </c>
      <c r="C62" s="64">
        <v>3320277</v>
      </c>
      <c r="D62" s="64">
        <v>3782555</v>
      </c>
    </row>
    <row r="63" spans="1:4" x14ac:dyDescent="0.3">
      <c r="A63" s="11"/>
      <c r="B63" s="9"/>
      <c r="C63" s="64"/>
      <c r="D63" s="64"/>
    </row>
    <row r="64" spans="1:4" x14ac:dyDescent="0.3">
      <c r="A64" s="8" t="s">
        <v>42</v>
      </c>
      <c r="B64" s="9"/>
      <c r="C64" s="64"/>
      <c r="D64" s="64"/>
    </row>
    <row r="65" spans="1:4" x14ac:dyDescent="0.3">
      <c r="A65" s="11" t="s">
        <v>33</v>
      </c>
      <c r="B65" s="9">
        <v>310</v>
      </c>
      <c r="C65" s="61">
        <v>2050797829</v>
      </c>
      <c r="D65" s="61">
        <v>1593704304</v>
      </c>
    </row>
    <row r="66" spans="1:4" x14ac:dyDescent="0.3">
      <c r="A66" s="11" t="s">
        <v>8</v>
      </c>
      <c r="B66" s="9">
        <v>311</v>
      </c>
      <c r="C66" s="61" t="s">
        <v>62</v>
      </c>
      <c r="D66" s="61" t="s">
        <v>62</v>
      </c>
    </row>
    <row r="67" spans="1:4" x14ac:dyDescent="0.3">
      <c r="A67" s="11" t="s">
        <v>43</v>
      </c>
      <c r="B67" s="9">
        <v>312</v>
      </c>
      <c r="C67" s="61">
        <v>237321774</v>
      </c>
      <c r="D67" s="61">
        <v>226366710</v>
      </c>
    </row>
    <row r="68" spans="1:4" x14ac:dyDescent="0.3">
      <c r="A68" s="11" t="s">
        <v>44</v>
      </c>
      <c r="B68" s="9">
        <v>313</v>
      </c>
      <c r="C68" s="61"/>
      <c r="D68" s="61"/>
    </row>
    <row r="69" spans="1:4" x14ac:dyDescent="0.3">
      <c r="A69" s="11" t="s">
        <v>45</v>
      </c>
      <c r="B69" s="9">
        <v>314</v>
      </c>
      <c r="C69" s="61">
        <v>117161487</v>
      </c>
      <c r="D69" s="61">
        <v>115117818</v>
      </c>
    </row>
    <row r="70" spans="1:4" x14ac:dyDescent="0.3">
      <c r="A70" s="11" t="s">
        <v>46</v>
      </c>
      <c r="B70" s="9">
        <v>315</v>
      </c>
      <c r="C70" s="61">
        <v>152316756</v>
      </c>
      <c r="D70" s="61">
        <v>154546429</v>
      </c>
    </row>
    <row r="71" spans="1:4" x14ac:dyDescent="0.3">
      <c r="A71" s="11" t="s">
        <v>47</v>
      </c>
      <c r="B71" s="9">
        <v>316</v>
      </c>
      <c r="C71" s="61">
        <v>14093010</v>
      </c>
      <c r="D71" s="61">
        <v>26174856</v>
      </c>
    </row>
    <row r="72" spans="1:4" ht="31.2" x14ac:dyDescent="0.3">
      <c r="A72" s="8" t="s">
        <v>48</v>
      </c>
      <c r="B72" s="6">
        <v>400</v>
      </c>
      <c r="C72" s="62">
        <v>2571690856</v>
      </c>
      <c r="D72" s="62">
        <v>2115910117</v>
      </c>
    </row>
    <row r="73" spans="1:4" x14ac:dyDescent="0.3">
      <c r="A73" s="8"/>
      <c r="B73" s="6"/>
      <c r="C73" s="65"/>
      <c r="D73" s="65"/>
    </row>
    <row r="74" spans="1:4" x14ac:dyDescent="0.3">
      <c r="A74" s="8" t="s">
        <v>49</v>
      </c>
      <c r="B74" s="9"/>
      <c r="C74" s="64"/>
      <c r="D74" s="64"/>
    </row>
    <row r="75" spans="1:4" x14ac:dyDescent="0.3">
      <c r="A75" s="11" t="s">
        <v>50</v>
      </c>
      <c r="B75" s="9">
        <v>410</v>
      </c>
      <c r="C75" s="61">
        <v>545029854</v>
      </c>
      <c r="D75" s="61">
        <v>527760531</v>
      </c>
    </row>
    <row r="76" spans="1:4" x14ac:dyDescent="0.3">
      <c r="A76" s="11" t="s">
        <v>51</v>
      </c>
      <c r="B76" s="9">
        <v>411</v>
      </c>
      <c r="C76" s="61">
        <v>19645866</v>
      </c>
      <c r="D76" s="61">
        <v>19062712</v>
      </c>
    </row>
    <row r="77" spans="1:4" x14ac:dyDescent="0.3">
      <c r="A77" s="11" t="s">
        <v>52</v>
      </c>
      <c r="B77" s="9">
        <v>412</v>
      </c>
      <c r="C77" s="61" t="s">
        <v>62</v>
      </c>
      <c r="D77" s="61" t="s">
        <v>62</v>
      </c>
    </row>
    <row r="78" spans="1:4" x14ac:dyDescent="0.3">
      <c r="A78" s="11" t="s">
        <v>53</v>
      </c>
      <c r="B78" s="9">
        <v>413</v>
      </c>
      <c r="C78" s="61">
        <v>269032010</v>
      </c>
      <c r="D78" s="61">
        <v>224292731</v>
      </c>
    </row>
    <row r="79" spans="1:4" x14ac:dyDescent="0.3">
      <c r="A79" s="11" t="s">
        <v>54</v>
      </c>
      <c r="B79" s="9">
        <v>414</v>
      </c>
      <c r="C79" s="61">
        <v>2540361455</v>
      </c>
      <c r="D79" s="61">
        <v>2241272475</v>
      </c>
    </row>
    <row r="80" spans="1:4" ht="31.2" x14ac:dyDescent="0.3">
      <c r="A80" s="8" t="s">
        <v>55</v>
      </c>
      <c r="B80" s="6">
        <v>420</v>
      </c>
      <c r="C80" s="62">
        <v>3374069185</v>
      </c>
      <c r="D80" s="62">
        <v>3012388449</v>
      </c>
    </row>
    <row r="81" spans="1:4" x14ac:dyDescent="0.3">
      <c r="A81" s="11" t="s">
        <v>56</v>
      </c>
      <c r="B81" s="9">
        <v>421</v>
      </c>
      <c r="C81" s="61">
        <v>570261597</v>
      </c>
      <c r="D81" s="12">
        <v>581147319</v>
      </c>
    </row>
    <row r="82" spans="1:4" x14ac:dyDescent="0.3">
      <c r="A82" s="8" t="s">
        <v>57</v>
      </c>
      <c r="B82" s="6">
        <v>500</v>
      </c>
      <c r="C82" s="62">
        <v>3944330782</v>
      </c>
      <c r="D82" s="13">
        <v>3593535768</v>
      </c>
    </row>
    <row r="83" spans="1:4" x14ac:dyDescent="0.3">
      <c r="A83" s="11" t="s">
        <v>58</v>
      </c>
      <c r="B83" s="11"/>
      <c r="C83" s="62">
        <v>7455319735</v>
      </c>
      <c r="D83" s="62">
        <v>6833721423</v>
      </c>
    </row>
    <row r="84" spans="1:4" ht="15.45" hidden="1" x14ac:dyDescent="0.35">
      <c r="A84" s="17"/>
      <c r="B84" s="19" t="s">
        <v>59</v>
      </c>
      <c r="C84" s="20">
        <v>0</v>
      </c>
      <c r="D84" s="20">
        <v>0</v>
      </c>
    </row>
    <row r="85" spans="1:4" x14ac:dyDescent="0.3">
      <c r="A85" s="35"/>
      <c r="B85" s="35"/>
      <c r="C85" s="36"/>
      <c r="D85" s="36"/>
    </row>
    <row r="86" spans="1:4" s="34" customFormat="1" ht="16.2" x14ac:dyDescent="0.3">
      <c r="A86" s="37" t="s">
        <v>63</v>
      </c>
      <c r="B86" s="38"/>
      <c r="C86" s="66">
        <v>7.1325000000000003</v>
      </c>
      <c r="D86" s="66">
        <v>6.5541999999999998</v>
      </c>
    </row>
    <row r="87" spans="1:4" x14ac:dyDescent="0.3">
      <c r="A87" s="24"/>
      <c r="B87" s="17"/>
      <c r="C87" s="18">
        <v>0</v>
      </c>
      <c r="D87" s="18">
        <v>0</v>
      </c>
    </row>
    <row r="88" spans="1:4" x14ac:dyDescent="0.3">
      <c r="A88" s="24"/>
      <c r="B88" s="17"/>
      <c r="C88" s="18"/>
      <c r="D88" s="18"/>
    </row>
    <row r="89" spans="1:4" x14ac:dyDescent="0.3">
      <c r="A89" s="24"/>
      <c r="B89" s="17"/>
      <c r="C89" s="18"/>
      <c r="D89" s="18"/>
    </row>
    <row r="90" spans="1:4" s="32" customFormat="1" ht="18" x14ac:dyDescent="0.35">
      <c r="A90" s="29"/>
      <c r="B90" s="30"/>
      <c r="C90" s="31"/>
      <c r="D90" s="31"/>
    </row>
    <row r="91" spans="1:4" s="32" customFormat="1" ht="18" x14ac:dyDescent="0.35">
      <c r="A91" s="30" t="s">
        <v>331</v>
      </c>
      <c r="C91" s="33"/>
    </row>
    <row r="92" spans="1:4" s="32" customFormat="1" ht="18" x14ac:dyDescent="0.35">
      <c r="A92" s="30" t="s">
        <v>332</v>
      </c>
      <c r="C92" s="31" t="s">
        <v>333</v>
      </c>
      <c r="D92" s="31"/>
    </row>
    <row r="93" spans="1:4" s="32" customFormat="1" ht="18" x14ac:dyDescent="0.35">
      <c r="A93" s="29"/>
      <c r="C93" s="30"/>
      <c r="D93" s="59"/>
    </row>
    <row r="94" spans="1:4" s="32" customFormat="1" ht="18" x14ac:dyDescent="0.35">
      <c r="A94" s="33" t="s">
        <v>68</v>
      </c>
      <c r="C94" s="33" t="s">
        <v>69</v>
      </c>
    </row>
  </sheetData>
  <mergeCells count="2">
    <mergeCell ref="A12:D12"/>
    <mergeCell ref="A13:D13"/>
  </mergeCells>
  <pageMargins left="0.70866141732283472" right="0.70866141732283472" top="0.74803149606299213" bottom="0.74803149606299213" header="0.31496062992125984" footer="0.31496062992125984"/>
  <pageSetup paperSize="9"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H60"/>
  <sheetViews>
    <sheetView zoomScale="86" zoomScaleNormal="86" workbookViewId="0">
      <selection activeCell="D22" sqref="D22"/>
    </sheetView>
  </sheetViews>
  <sheetFormatPr defaultColWidth="9.33203125" defaultRowHeight="15.6" x14ac:dyDescent="0.3"/>
  <cols>
    <col min="1" max="1" width="63" style="3" customWidth="1"/>
    <col min="2" max="2" width="13.6640625" style="3" customWidth="1"/>
    <col min="3" max="3" width="23.6640625" style="3" customWidth="1"/>
    <col min="4" max="4" width="21" style="3" customWidth="1"/>
    <col min="5" max="5" width="9.44140625" customWidth="1"/>
    <col min="6" max="6" width="15.6640625" customWidth="1"/>
    <col min="7" max="7" width="16.33203125" customWidth="1"/>
    <col min="8" max="8" width="15.6640625" customWidth="1"/>
    <col min="9" max="9" width="17.33203125" customWidth="1"/>
    <col min="10" max="10" width="16.33203125" bestFit="1" customWidth="1"/>
    <col min="257" max="257" width="63" customWidth="1"/>
    <col min="258" max="258" width="13.6640625" customWidth="1"/>
    <col min="259" max="259" width="16.44140625" customWidth="1"/>
    <col min="260" max="260" width="17.33203125" customWidth="1"/>
    <col min="261" max="261" width="9.44140625" customWidth="1"/>
    <col min="262" max="262" width="15.6640625" customWidth="1"/>
    <col min="263" max="263" width="16.33203125" customWidth="1"/>
    <col min="264" max="264" width="15.6640625" customWidth="1"/>
    <col min="265" max="265" width="17.33203125" customWidth="1"/>
    <col min="266" max="266" width="16.33203125" bestFit="1" customWidth="1"/>
    <col min="513" max="513" width="63" customWidth="1"/>
    <col min="514" max="514" width="13.6640625" customWidth="1"/>
    <col min="515" max="515" width="16.44140625" customWidth="1"/>
    <col min="516" max="516" width="17.33203125" customWidth="1"/>
    <col min="517" max="517" width="9.44140625" customWidth="1"/>
    <col min="518" max="518" width="15.6640625" customWidth="1"/>
    <col min="519" max="519" width="16.33203125" customWidth="1"/>
    <col min="520" max="520" width="15.6640625" customWidth="1"/>
    <col min="521" max="521" width="17.33203125" customWidth="1"/>
    <col min="522" max="522" width="16.33203125" bestFit="1" customWidth="1"/>
    <col min="769" max="769" width="63" customWidth="1"/>
    <col min="770" max="770" width="13.6640625" customWidth="1"/>
    <col min="771" max="771" width="16.44140625" customWidth="1"/>
    <col min="772" max="772" width="17.33203125" customWidth="1"/>
    <col min="773" max="773" width="9.44140625" customWidth="1"/>
    <col min="774" max="774" width="15.6640625" customWidth="1"/>
    <col min="775" max="775" width="16.33203125" customWidth="1"/>
    <col min="776" max="776" width="15.6640625" customWidth="1"/>
    <col min="777" max="777" width="17.33203125" customWidth="1"/>
    <col min="778" max="778" width="16.33203125" bestFit="1" customWidth="1"/>
    <col min="1025" max="1025" width="63" customWidth="1"/>
    <col min="1026" max="1026" width="13.6640625" customWidth="1"/>
    <col min="1027" max="1027" width="16.44140625" customWidth="1"/>
    <col min="1028" max="1028" width="17.33203125" customWidth="1"/>
    <col min="1029" max="1029" width="9.44140625" customWidth="1"/>
    <col min="1030" max="1030" width="15.6640625" customWidth="1"/>
    <col min="1031" max="1031" width="16.33203125" customWidth="1"/>
    <col min="1032" max="1032" width="15.6640625" customWidth="1"/>
    <col min="1033" max="1033" width="17.33203125" customWidth="1"/>
    <col min="1034" max="1034" width="16.33203125" bestFit="1" customWidth="1"/>
    <col min="1281" max="1281" width="63" customWidth="1"/>
    <col min="1282" max="1282" width="13.6640625" customWidth="1"/>
    <col min="1283" max="1283" width="16.44140625" customWidth="1"/>
    <col min="1284" max="1284" width="17.33203125" customWidth="1"/>
    <col min="1285" max="1285" width="9.44140625" customWidth="1"/>
    <col min="1286" max="1286" width="15.6640625" customWidth="1"/>
    <col min="1287" max="1287" width="16.33203125" customWidth="1"/>
    <col min="1288" max="1288" width="15.6640625" customWidth="1"/>
    <col min="1289" max="1289" width="17.33203125" customWidth="1"/>
    <col min="1290" max="1290" width="16.33203125" bestFit="1" customWidth="1"/>
    <col min="1537" max="1537" width="63" customWidth="1"/>
    <col min="1538" max="1538" width="13.6640625" customWidth="1"/>
    <col min="1539" max="1539" width="16.44140625" customWidth="1"/>
    <col min="1540" max="1540" width="17.33203125" customWidth="1"/>
    <col min="1541" max="1541" width="9.44140625" customWidth="1"/>
    <col min="1542" max="1542" width="15.6640625" customWidth="1"/>
    <col min="1543" max="1543" width="16.33203125" customWidth="1"/>
    <col min="1544" max="1544" width="15.6640625" customWidth="1"/>
    <col min="1545" max="1545" width="17.33203125" customWidth="1"/>
    <col min="1546" max="1546" width="16.33203125" bestFit="1" customWidth="1"/>
    <col min="1793" max="1793" width="63" customWidth="1"/>
    <col min="1794" max="1794" width="13.6640625" customWidth="1"/>
    <col min="1795" max="1795" width="16.44140625" customWidth="1"/>
    <col min="1796" max="1796" width="17.33203125" customWidth="1"/>
    <col min="1797" max="1797" width="9.44140625" customWidth="1"/>
    <col min="1798" max="1798" width="15.6640625" customWidth="1"/>
    <col min="1799" max="1799" width="16.33203125" customWidth="1"/>
    <col min="1800" max="1800" width="15.6640625" customWidth="1"/>
    <col min="1801" max="1801" width="17.33203125" customWidth="1"/>
    <col min="1802" max="1802" width="16.33203125" bestFit="1" customWidth="1"/>
    <col min="2049" max="2049" width="63" customWidth="1"/>
    <col min="2050" max="2050" width="13.6640625" customWidth="1"/>
    <col min="2051" max="2051" width="16.44140625" customWidth="1"/>
    <col min="2052" max="2052" width="17.33203125" customWidth="1"/>
    <col min="2053" max="2053" width="9.44140625" customWidth="1"/>
    <col min="2054" max="2054" width="15.6640625" customWidth="1"/>
    <col min="2055" max="2055" width="16.33203125" customWidth="1"/>
    <col min="2056" max="2056" width="15.6640625" customWidth="1"/>
    <col min="2057" max="2057" width="17.33203125" customWidth="1"/>
    <col min="2058" max="2058" width="16.33203125" bestFit="1" customWidth="1"/>
    <col min="2305" max="2305" width="63" customWidth="1"/>
    <col min="2306" max="2306" width="13.6640625" customWidth="1"/>
    <col min="2307" max="2307" width="16.44140625" customWidth="1"/>
    <col min="2308" max="2308" width="17.33203125" customWidth="1"/>
    <col min="2309" max="2309" width="9.44140625" customWidth="1"/>
    <col min="2310" max="2310" width="15.6640625" customWidth="1"/>
    <col min="2311" max="2311" width="16.33203125" customWidth="1"/>
    <col min="2312" max="2312" width="15.6640625" customWidth="1"/>
    <col min="2313" max="2313" width="17.33203125" customWidth="1"/>
    <col min="2314" max="2314" width="16.33203125" bestFit="1" customWidth="1"/>
    <col min="2561" max="2561" width="63" customWidth="1"/>
    <col min="2562" max="2562" width="13.6640625" customWidth="1"/>
    <col min="2563" max="2563" width="16.44140625" customWidth="1"/>
    <col min="2564" max="2564" width="17.33203125" customWidth="1"/>
    <col min="2565" max="2565" width="9.44140625" customWidth="1"/>
    <col min="2566" max="2566" width="15.6640625" customWidth="1"/>
    <col min="2567" max="2567" width="16.33203125" customWidth="1"/>
    <col min="2568" max="2568" width="15.6640625" customWidth="1"/>
    <col min="2569" max="2569" width="17.33203125" customWidth="1"/>
    <col min="2570" max="2570" width="16.33203125" bestFit="1" customWidth="1"/>
    <col min="2817" max="2817" width="63" customWidth="1"/>
    <col min="2818" max="2818" width="13.6640625" customWidth="1"/>
    <col min="2819" max="2819" width="16.44140625" customWidth="1"/>
    <col min="2820" max="2820" width="17.33203125" customWidth="1"/>
    <col min="2821" max="2821" width="9.44140625" customWidth="1"/>
    <col min="2822" max="2822" width="15.6640625" customWidth="1"/>
    <col min="2823" max="2823" width="16.33203125" customWidth="1"/>
    <col min="2824" max="2824" width="15.6640625" customWidth="1"/>
    <col min="2825" max="2825" width="17.33203125" customWidth="1"/>
    <col min="2826" max="2826" width="16.33203125" bestFit="1" customWidth="1"/>
    <col min="3073" max="3073" width="63" customWidth="1"/>
    <col min="3074" max="3074" width="13.6640625" customWidth="1"/>
    <col min="3075" max="3075" width="16.44140625" customWidth="1"/>
    <col min="3076" max="3076" width="17.33203125" customWidth="1"/>
    <col min="3077" max="3077" width="9.44140625" customWidth="1"/>
    <col min="3078" max="3078" width="15.6640625" customWidth="1"/>
    <col min="3079" max="3079" width="16.33203125" customWidth="1"/>
    <col min="3080" max="3080" width="15.6640625" customWidth="1"/>
    <col min="3081" max="3081" width="17.33203125" customWidth="1"/>
    <col min="3082" max="3082" width="16.33203125" bestFit="1" customWidth="1"/>
    <col min="3329" max="3329" width="63" customWidth="1"/>
    <col min="3330" max="3330" width="13.6640625" customWidth="1"/>
    <col min="3331" max="3331" width="16.44140625" customWidth="1"/>
    <col min="3332" max="3332" width="17.33203125" customWidth="1"/>
    <col min="3333" max="3333" width="9.44140625" customWidth="1"/>
    <col min="3334" max="3334" width="15.6640625" customWidth="1"/>
    <col min="3335" max="3335" width="16.33203125" customWidth="1"/>
    <col min="3336" max="3336" width="15.6640625" customWidth="1"/>
    <col min="3337" max="3337" width="17.33203125" customWidth="1"/>
    <col min="3338" max="3338" width="16.33203125" bestFit="1" customWidth="1"/>
    <col min="3585" max="3585" width="63" customWidth="1"/>
    <col min="3586" max="3586" width="13.6640625" customWidth="1"/>
    <col min="3587" max="3587" width="16.44140625" customWidth="1"/>
    <col min="3588" max="3588" width="17.33203125" customWidth="1"/>
    <col min="3589" max="3589" width="9.44140625" customWidth="1"/>
    <col min="3590" max="3590" width="15.6640625" customWidth="1"/>
    <col min="3591" max="3591" width="16.33203125" customWidth="1"/>
    <col min="3592" max="3592" width="15.6640625" customWidth="1"/>
    <col min="3593" max="3593" width="17.33203125" customWidth="1"/>
    <col min="3594" max="3594" width="16.33203125" bestFit="1" customWidth="1"/>
    <col min="3841" max="3841" width="63" customWidth="1"/>
    <col min="3842" max="3842" width="13.6640625" customWidth="1"/>
    <col min="3843" max="3843" width="16.44140625" customWidth="1"/>
    <col min="3844" max="3844" width="17.33203125" customWidth="1"/>
    <col min="3845" max="3845" width="9.44140625" customWidth="1"/>
    <col min="3846" max="3846" width="15.6640625" customWidth="1"/>
    <col min="3847" max="3847" width="16.33203125" customWidth="1"/>
    <col min="3848" max="3848" width="15.6640625" customWidth="1"/>
    <col min="3849" max="3849" width="17.33203125" customWidth="1"/>
    <col min="3850" max="3850" width="16.33203125" bestFit="1" customWidth="1"/>
    <col min="4097" max="4097" width="63" customWidth="1"/>
    <col min="4098" max="4098" width="13.6640625" customWidth="1"/>
    <col min="4099" max="4099" width="16.44140625" customWidth="1"/>
    <col min="4100" max="4100" width="17.33203125" customWidth="1"/>
    <col min="4101" max="4101" width="9.44140625" customWidth="1"/>
    <col min="4102" max="4102" width="15.6640625" customWidth="1"/>
    <col min="4103" max="4103" width="16.33203125" customWidth="1"/>
    <col min="4104" max="4104" width="15.6640625" customWidth="1"/>
    <col min="4105" max="4105" width="17.33203125" customWidth="1"/>
    <col min="4106" max="4106" width="16.33203125" bestFit="1" customWidth="1"/>
    <col min="4353" max="4353" width="63" customWidth="1"/>
    <col min="4354" max="4354" width="13.6640625" customWidth="1"/>
    <col min="4355" max="4355" width="16.44140625" customWidth="1"/>
    <col min="4356" max="4356" width="17.33203125" customWidth="1"/>
    <col min="4357" max="4357" width="9.44140625" customWidth="1"/>
    <col min="4358" max="4358" width="15.6640625" customWidth="1"/>
    <col min="4359" max="4359" width="16.33203125" customWidth="1"/>
    <col min="4360" max="4360" width="15.6640625" customWidth="1"/>
    <col min="4361" max="4361" width="17.33203125" customWidth="1"/>
    <col min="4362" max="4362" width="16.33203125" bestFit="1" customWidth="1"/>
    <col min="4609" max="4609" width="63" customWidth="1"/>
    <col min="4610" max="4610" width="13.6640625" customWidth="1"/>
    <col min="4611" max="4611" width="16.44140625" customWidth="1"/>
    <col min="4612" max="4612" width="17.33203125" customWidth="1"/>
    <col min="4613" max="4613" width="9.44140625" customWidth="1"/>
    <col min="4614" max="4614" width="15.6640625" customWidth="1"/>
    <col min="4615" max="4615" width="16.33203125" customWidth="1"/>
    <col min="4616" max="4616" width="15.6640625" customWidth="1"/>
    <col min="4617" max="4617" width="17.33203125" customWidth="1"/>
    <col min="4618" max="4618" width="16.33203125" bestFit="1" customWidth="1"/>
    <col min="4865" max="4865" width="63" customWidth="1"/>
    <col min="4866" max="4866" width="13.6640625" customWidth="1"/>
    <col min="4867" max="4867" width="16.44140625" customWidth="1"/>
    <col min="4868" max="4868" width="17.33203125" customWidth="1"/>
    <col min="4869" max="4869" width="9.44140625" customWidth="1"/>
    <col min="4870" max="4870" width="15.6640625" customWidth="1"/>
    <col min="4871" max="4871" width="16.33203125" customWidth="1"/>
    <col min="4872" max="4872" width="15.6640625" customWidth="1"/>
    <col min="4873" max="4873" width="17.33203125" customWidth="1"/>
    <col min="4874" max="4874" width="16.33203125" bestFit="1" customWidth="1"/>
    <col min="5121" max="5121" width="63" customWidth="1"/>
    <col min="5122" max="5122" width="13.6640625" customWidth="1"/>
    <col min="5123" max="5123" width="16.44140625" customWidth="1"/>
    <col min="5124" max="5124" width="17.33203125" customWidth="1"/>
    <col min="5125" max="5125" width="9.44140625" customWidth="1"/>
    <col min="5126" max="5126" width="15.6640625" customWidth="1"/>
    <col min="5127" max="5127" width="16.33203125" customWidth="1"/>
    <col min="5128" max="5128" width="15.6640625" customWidth="1"/>
    <col min="5129" max="5129" width="17.33203125" customWidth="1"/>
    <col min="5130" max="5130" width="16.33203125" bestFit="1" customWidth="1"/>
    <col min="5377" max="5377" width="63" customWidth="1"/>
    <col min="5378" max="5378" width="13.6640625" customWidth="1"/>
    <col min="5379" max="5379" width="16.44140625" customWidth="1"/>
    <col min="5380" max="5380" width="17.33203125" customWidth="1"/>
    <col min="5381" max="5381" width="9.44140625" customWidth="1"/>
    <col min="5382" max="5382" width="15.6640625" customWidth="1"/>
    <col min="5383" max="5383" width="16.33203125" customWidth="1"/>
    <col min="5384" max="5384" width="15.6640625" customWidth="1"/>
    <col min="5385" max="5385" width="17.33203125" customWidth="1"/>
    <col min="5386" max="5386" width="16.33203125" bestFit="1" customWidth="1"/>
    <col min="5633" max="5633" width="63" customWidth="1"/>
    <col min="5634" max="5634" width="13.6640625" customWidth="1"/>
    <col min="5635" max="5635" width="16.44140625" customWidth="1"/>
    <col min="5636" max="5636" width="17.33203125" customWidth="1"/>
    <col min="5637" max="5637" width="9.44140625" customWidth="1"/>
    <col min="5638" max="5638" width="15.6640625" customWidth="1"/>
    <col min="5639" max="5639" width="16.33203125" customWidth="1"/>
    <col min="5640" max="5640" width="15.6640625" customWidth="1"/>
    <col min="5641" max="5641" width="17.33203125" customWidth="1"/>
    <col min="5642" max="5642" width="16.33203125" bestFit="1" customWidth="1"/>
    <col min="5889" max="5889" width="63" customWidth="1"/>
    <col min="5890" max="5890" width="13.6640625" customWidth="1"/>
    <col min="5891" max="5891" width="16.44140625" customWidth="1"/>
    <col min="5892" max="5892" width="17.33203125" customWidth="1"/>
    <col min="5893" max="5893" width="9.44140625" customWidth="1"/>
    <col min="5894" max="5894" width="15.6640625" customWidth="1"/>
    <col min="5895" max="5895" width="16.33203125" customWidth="1"/>
    <col min="5896" max="5896" width="15.6640625" customWidth="1"/>
    <col min="5897" max="5897" width="17.33203125" customWidth="1"/>
    <col min="5898" max="5898" width="16.33203125" bestFit="1" customWidth="1"/>
    <col min="6145" max="6145" width="63" customWidth="1"/>
    <col min="6146" max="6146" width="13.6640625" customWidth="1"/>
    <col min="6147" max="6147" width="16.44140625" customWidth="1"/>
    <col min="6148" max="6148" width="17.33203125" customWidth="1"/>
    <col min="6149" max="6149" width="9.44140625" customWidth="1"/>
    <col min="6150" max="6150" width="15.6640625" customWidth="1"/>
    <col min="6151" max="6151" width="16.33203125" customWidth="1"/>
    <col min="6152" max="6152" width="15.6640625" customWidth="1"/>
    <col min="6153" max="6153" width="17.33203125" customWidth="1"/>
    <col min="6154" max="6154" width="16.33203125" bestFit="1" customWidth="1"/>
    <col min="6401" max="6401" width="63" customWidth="1"/>
    <col min="6402" max="6402" width="13.6640625" customWidth="1"/>
    <col min="6403" max="6403" width="16.44140625" customWidth="1"/>
    <col min="6404" max="6404" width="17.33203125" customWidth="1"/>
    <col min="6405" max="6405" width="9.44140625" customWidth="1"/>
    <col min="6406" max="6406" width="15.6640625" customWidth="1"/>
    <col min="6407" max="6407" width="16.33203125" customWidth="1"/>
    <col min="6408" max="6408" width="15.6640625" customWidth="1"/>
    <col min="6409" max="6409" width="17.33203125" customWidth="1"/>
    <col min="6410" max="6410" width="16.33203125" bestFit="1" customWidth="1"/>
    <col min="6657" max="6657" width="63" customWidth="1"/>
    <col min="6658" max="6658" width="13.6640625" customWidth="1"/>
    <col min="6659" max="6659" width="16.44140625" customWidth="1"/>
    <col min="6660" max="6660" width="17.33203125" customWidth="1"/>
    <col min="6661" max="6661" width="9.44140625" customWidth="1"/>
    <col min="6662" max="6662" width="15.6640625" customWidth="1"/>
    <col min="6663" max="6663" width="16.33203125" customWidth="1"/>
    <col min="6664" max="6664" width="15.6640625" customWidth="1"/>
    <col min="6665" max="6665" width="17.33203125" customWidth="1"/>
    <col min="6666" max="6666" width="16.33203125" bestFit="1" customWidth="1"/>
    <col min="6913" max="6913" width="63" customWidth="1"/>
    <col min="6914" max="6914" width="13.6640625" customWidth="1"/>
    <col min="6915" max="6915" width="16.44140625" customWidth="1"/>
    <col min="6916" max="6916" width="17.33203125" customWidth="1"/>
    <col min="6917" max="6917" width="9.44140625" customWidth="1"/>
    <col min="6918" max="6918" width="15.6640625" customWidth="1"/>
    <col min="6919" max="6919" width="16.33203125" customWidth="1"/>
    <col min="6920" max="6920" width="15.6640625" customWidth="1"/>
    <col min="6921" max="6921" width="17.33203125" customWidth="1"/>
    <col min="6922" max="6922" width="16.33203125" bestFit="1" customWidth="1"/>
    <col min="7169" max="7169" width="63" customWidth="1"/>
    <col min="7170" max="7170" width="13.6640625" customWidth="1"/>
    <col min="7171" max="7171" width="16.44140625" customWidth="1"/>
    <col min="7172" max="7172" width="17.33203125" customWidth="1"/>
    <col min="7173" max="7173" width="9.44140625" customWidth="1"/>
    <col min="7174" max="7174" width="15.6640625" customWidth="1"/>
    <col min="7175" max="7175" width="16.33203125" customWidth="1"/>
    <col min="7176" max="7176" width="15.6640625" customWidth="1"/>
    <col min="7177" max="7177" width="17.33203125" customWidth="1"/>
    <col min="7178" max="7178" width="16.33203125" bestFit="1" customWidth="1"/>
    <col min="7425" max="7425" width="63" customWidth="1"/>
    <col min="7426" max="7426" width="13.6640625" customWidth="1"/>
    <col min="7427" max="7427" width="16.44140625" customWidth="1"/>
    <col min="7428" max="7428" width="17.33203125" customWidth="1"/>
    <col min="7429" max="7429" width="9.44140625" customWidth="1"/>
    <col min="7430" max="7430" width="15.6640625" customWidth="1"/>
    <col min="7431" max="7431" width="16.33203125" customWidth="1"/>
    <col min="7432" max="7432" width="15.6640625" customWidth="1"/>
    <col min="7433" max="7433" width="17.33203125" customWidth="1"/>
    <col min="7434" max="7434" width="16.33203125" bestFit="1" customWidth="1"/>
    <col min="7681" max="7681" width="63" customWidth="1"/>
    <col min="7682" max="7682" width="13.6640625" customWidth="1"/>
    <col min="7683" max="7683" width="16.44140625" customWidth="1"/>
    <col min="7684" max="7684" width="17.33203125" customWidth="1"/>
    <col min="7685" max="7685" width="9.44140625" customWidth="1"/>
    <col min="7686" max="7686" width="15.6640625" customWidth="1"/>
    <col min="7687" max="7687" width="16.33203125" customWidth="1"/>
    <col min="7688" max="7688" width="15.6640625" customWidth="1"/>
    <col min="7689" max="7689" width="17.33203125" customWidth="1"/>
    <col min="7690" max="7690" width="16.33203125" bestFit="1" customWidth="1"/>
    <col min="7937" max="7937" width="63" customWidth="1"/>
    <col min="7938" max="7938" width="13.6640625" customWidth="1"/>
    <col min="7939" max="7939" width="16.44140625" customWidth="1"/>
    <col min="7940" max="7940" width="17.33203125" customWidth="1"/>
    <col min="7941" max="7941" width="9.44140625" customWidth="1"/>
    <col min="7942" max="7942" width="15.6640625" customWidth="1"/>
    <col min="7943" max="7943" width="16.33203125" customWidth="1"/>
    <col min="7944" max="7944" width="15.6640625" customWidth="1"/>
    <col min="7945" max="7945" width="17.33203125" customWidth="1"/>
    <col min="7946" max="7946" width="16.33203125" bestFit="1" customWidth="1"/>
    <col min="8193" max="8193" width="63" customWidth="1"/>
    <col min="8194" max="8194" width="13.6640625" customWidth="1"/>
    <col min="8195" max="8195" width="16.44140625" customWidth="1"/>
    <col min="8196" max="8196" width="17.33203125" customWidth="1"/>
    <col min="8197" max="8197" width="9.44140625" customWidth="1"/>
    <col min="8198" max="8198" width="15.6640625" customWidth="1"/>
    <col min="8199" max="8199" width="16.33203125" customWidth="1"/>
    <col min="8200" max="8200" width="15.6640625" customWidth="1"/>
    <col min="8201" max="8201" width="17.33203125" customWidth="1"/>
    <col min="8202" max="8202" width="16.33203125" bestFit="1" customWidth="1"/>
    <col min="8449" max="8449" width="63" customWidth="1"/>
    <col min="8450" max="8450" width="13.6640625" customWidth="1"/>
    <col min="8451" max="8451" width="16.44140625" customWidth="1"/>
    <col min="8452" max="8452" width="17.33203125" customWidth="1"/>
    <col min="8453" max="8453" width="9.44140625" customWidth="1"/>
    <col min="8454" max="8454" width="15.6640625" customWidth="1"/>
    <col min="8455" max="8455" width="16.33203125" customWidth="1"/>
    <col min="8456" max="8456" width="15.6640625" customWidth="1"/>
    <col min="8457" max="8457" width="17.33203125" customWidth="1"/>
    <col min="8458" max="8458" width="16.33203125" bestFit="1" customWidth="1"/>
    <col min="8705" max="8705" width="63" customWidth="1"/>
    <col min="8706" max="8706" width="13.6640625" customWidth="1"/>
    <col min="8707" max="8707" width="16.44140625" customWidth="1"/>
    <col min="8708" max="8708" width="17.33203125" customWidth="1"/>
    <col min="8709" max="8709" width="9.44140625" customWidth="1"/>
    <col min="8710" max="8710" width="15.6640625" customWidth="1"/>
    <col min="8711" max="8711" width="16.33203125" customWidth="1"/>
    <col min="8712" max="8712" width="15.6640625" customWidth="1"/>
    <col min="8713" max="8713" width="17.33203125" customWidth="1"/>
    <col min="8714" max="8714" width="16.33203125" bestFit="1" customWidth="1"/>
    <col min="8961" max="8961" width="63" customWidth="1"/>
    <col min="8962" max="8962" width="13.6640625" customWidth="1"/>
    <col min="8963" max="8963" width="16.44140625" customWidth="1"/>
    <col min="8964" max="8964" width="17.33203125" customWidth="1"/>
    <col min="8965" max="8965" width="9.44140625" customWidth="1"/>
    <col min="8966" max="8966" width="15.6640625" customWidth="1"/>
    <col min="8967" max="8967" width="16.33203125" customWidth="1"/>
    <col min="8968" max="8968" width="15.6640625" customWidth="1"/>
    <col min="8969" max="8969" width="17.33203125" customWidth="1"/>
    <col min="8970" max="8970" width="16.33203125" bestFit="1" customWidth="1"/>
    <col min="9217" max="9217" width="63" customWidth="1"/>
    <col min="9218" max="9218" width="13.6640625" customWidth="1"/>
    <col min="9219" max="9219" width="16.44140625" customWidth="1"/>
    <col min="9220" max="9220" width="17.33203125" customWidth="1"/>
    <col min="9221" max="9221" width="9.44140625" customWidth="1"/>
    <col min="9222" max="9222" width="15.6640625" customWidth="1"/>
    <col min="9223" max="9223" width="16.33203125" customWidth="1"/>
    <col min="9224" max="9224" width="15.6640625" customWidth="1"/>
    <col min="9225" max="9225" width="17.33203125" customWidth="1"/>
    <col min="9226" max="9226" width="16.33203125" bestFit="1" customWidth="1"/>
    <col min="9473" max="9473" width="63" customWidth="1"/>
    <col min="9474" max="9474" width="13.6640625" customWidth="1"/>
    <col min="9475" max="9475" width="16.44140625" customWidth="1"/>
    <col min="9476" max="9476" width="17.33203125" customWidth="1"/>
    <col min="9477" max="9477" width="9.44140625" customWidth="1"/>
    <col min="9478" max="9478" width="15.6640625" customWidth="1"/>
    <col min="9479" max="9479" width="16.33203125" customWidth="1"/>
    <col min="9480" max="9480" width="15.6640625" customWidth="1"/>
    <col min="9481" max="9481" width="17.33203125" customWidth="1"/>
    <col min="9482" max="9482" width="16.33203125" bestFit="1" customWidth="1"/>
    <col min="9729" max="9729" width="63" customWidth="1"/>
    <col min="9730" max="9730" width="13.6640625" customWidth="1"/>
    <col min="9731" max="9731" width="16.44140625" customWidth="1"/>
    <col min="9732" max="9732" width="17.33203125" customWidth="1"/>
    <col min="9733" max="9733" width="9.44140625" customWidth="1"/>
    <col min="9734" max="9734" width="15.6640625" customWidth="1"/>
    <col min="9735" max="9735" width="16.33203125" customWidth="1"/>
    <col min="9736" max="9736" width="15.6640625" customWidth="1"/>
    <col min="9737" max="9737" width="17.33203125" customWidth="1"/>
    <col min="9738" max="9738" width="16.33203125" bestFit="1" customWidth="1"/>
    <col min="9985" max="9985" width="63" customWidth="1"/>
    <col min="9986" max="9986" width="13.6640625" customWidth="1"/>
    <col min="9987" max="9987" width="16.44140625" customWidth="1"/>
    <col min="9988" max="9988" width="17.33203125" customWidth="1"/>
    <col min="9989" max="9989" width="9.44140625" customWidth="1"/>
    <col min="9990" max="9990" width="15.6640625" customWidth="1"/>
    <col min="9991" max="9991" width="16.33203125" customWidth="1"/>
    <col min="9992" max="9992" width="15.6640625" customWidth="1"/>
    <col min="9993" max="9993" width="17.33203125" customWidth="1"/>
    <col min="9994" max="9994" width="16.33203125" bestFit="1" customWidth="1"/>
    <col min="10241" max="10241" width="63" customWidth="1"/>
    <col min="10242" max="10242" width="13.6640625" customWidth="1"/>
    <col min="10243" max="10243" width="16.44140625" customWidth="1"/>
    <col min="10244" max="10244" width="17.33203125" customWidth="1"/>
    <col min="10245" max="10245" width="9.44140625" customWidth="1"/>
    <col min="10246" max="10246" width="15.6640625" customWidth="1"/>
    <col min="10247" max="10247" width="16.33203125" customWidth="1"/>
    <col min="10248" max="10248" width="15.6640625" customWidth="1"/>
    <col min="10249" max="10249" width="17.33203125" customWidth="1"/>
    <col min="10250" max="10250" width="16.33203125" bestFit="1" customWidth="1"/>
    <col min="10497" max="10497" width="63" customWidth="1"/>
    <col min="10498" max="10498" width="13.6640625" customWidth="1"/>
    <col min="10499" max="10499" width="16.44140625" customWidth="1"/>
    <col min="10500" max="10500" width="17.33203125" customWidth="1"/>
    <col min="10501" max="10501" width="9.44140625" customWidth="1"/>
    <col min="10502" max="10502" width="15.6640625" customWidth="1"/>
    <col min="10503" max="10503" width="16.33203125" customWidth="1"/>
    <col min="10504" max="10504" width="15.6640625" customWidth="1"/>
    <col min="10505" max="10505" width="17.33203125" customWidth="1"/>
    <col min="10506" max="10506" width="16.33203125" bestFit="1" customWidth="1"/>
    <col min="10753" max="10753" width="63" customWidth="1"/>
    <col min="10754" max="10754" width="13.6640625" customWidth="1"/>
    <col min="10755" max="10755" width="16.44140625" customWidth="1"/>
    <col min="10756" max="10756" width="17.33203125" customWidth="1"/>
    <col min="10757" max="10757" width="9.44140625" customWidth="1"/>
    <col min="10758" max="10758" width="15.6640625" customWidth="1"/>
    <col min="10759" max="10759" width="16.33203125" customWidth="1"/>
    <col min="10760" max="10760" width="15.6640625" customWidth="1"/>
    <col min="10761" max="10761" width="17.33203125" customWidth="1"/>
    <col min="10762" max="10762" width="16.33203125" bestFit="1" customWidth="1"/>
    <col min="11009" max="11009" width="63" customWidth="1"/>
    <col min="11010" max="11010" width="13.6640625" customWidth="1"/>
    <col min="11011" max="11011" width="16.44140625" customWidth="1"/>
    <col min="11012" max="11012" width="17.33203125" customWidth="1"/>
    <col min="11013" max="11013" width="9.44140625" customWidth="1"/>
    <col min="11014" max="11014" width="15.6640625" customWidth="1"/>
    <col min="11015" max="11015" width="16.33203125" customWidth="1"/>
    <col min="11016" max="11016" width="15.6640625" customWidth="1"/>
    <col min="11017" max="11017" width="17.33203125" customWidth="1"/>
    <col min="11018" max="11018" width="16.33203125" bestFit="1" customWidth="1"/>
    <col min="11265" max="11265" width="63" customWidth="1"/>
    <col min="11266" max="11266" width="13.6640625" customWidth="1"/>
    <col min="11267" max="11267" width="16.44140625" customWidth="1"/>
    <col min="11268" max="11268" width="17.33203125" customWidth="1"/>
    <col min="11269" max="11269" width="9.44140625" customWidth="1"/>
    <col min="11270" max="11270" width="15.6640625" customWidth="1"/>
    <col min="11271" max="11271" width="16.33203125" customWidth="1"/>
    <col min="11272" max="11272" width="15.6640625" customWidth="1"/>
    <col min="11273" max="11273" width="17.33203125" customWidth="1"/>
    <col min="11274" max="11274" width="16.33203125" bestFit="1" customWidth="1"/>
    <col min="11521" max="11521" width="63" customWidth="1"/>
    <col min="11522" max="11522" width="13.6640625" customWidth="1"/>
    <col min="11523" max="11523" width="16.44140625" customWidth="1"/>
    <col min="11524" max="11524" width="17.33203125" customWidth="1"/>
    <col min="11525" max="11525" width="9.44140625" customWidth="1"/>
    <col min="11526" max="11526" width="15.6640625" customWidth="1"/>
    <col min="11527" max="11527" width="16.33203125" customWidth="1"/>
    <col min="11528" max="11528" width="15.6640625" customWidth="1"/>
    <col min="11529" max="11529" width="17.33203125" customWidth="1"/>
    <col min="11530" max="11530" width="16.33203125" bestFit="1" customWidth="1"/>
    <col min="11777" max="11777" width="63" customWidth="1"/>
    <col min="11778" max="11778" width="13.6640625" customWidth="1"/>
    <col min="11779" max="11779" width="16.44140625" customWidth="1"/>
    <col min="11780" max="11780" width="17.33203125" customWidth="1"/>
    <col min="11781" max="11781" width="9.44140625" customWidth="1"/>
    <col min="11782" max="11782" width="15.6640625" customWidth="1"/>
    <col min="11783" max="11783" width="16.33203125" customWidth="1"/>
    <col min="11784" max="11784" width="15.6640625" customWidth="1"/>
    <col min="11785" max="11785" width="17.33203125" customWidth="1"/>
    <col min="11786" max="11786" width="16.33203125" bestFit="1" customWidth="1"/>
    <col min="12033" max="12033" width="63" customWidth="1"/>
    <col min="12034" max="12034" width="13.6640625" customWidth="1"/>
    <col min="12035" max="12035" width="16.44140625" customWidth="1"/>
    <col min="12036" max="12036" width="17.33203125" customWidth="1"/>
    <col min="12037" max="12037" width="9.44140625" customWidth="1"/>
    <col min="12038" max="12038" width="15.6640625" customWidth="1"/>
    <col min="12039" max="12039" width="16.33203125" customWidth="1"/>
    <col min="12040" max="12040" width="15.6640625" customWidth="1"/>
    <col min="12041" max="12041" width="17.33203125" customWidth="1"/>
    <col min="12042" max="12042" width="16.33203125" bestFit="1" customWidth="1"/>
    <col min="12289" max="12289" width="63" customWidth="1"/>
    <col min="12290" max="12290" width="13.6640625" customWidth="1"/>
    <col min="12291" max="12291" width="16.44140625" customWidth="1"/>
    <col min="12292" max="12292" width="17.33203125" customWidth="1"/>
    <col min="12293" max="12293" width="9.44140625" customWidth="1"/>
    <col min="12294" max="12294" width="15.6640625" customWidth="1"/>
    <col min="12295" max="12295" width="16.33203125" customWidth="1"/>
    <col min="12296" max="12296" width="15.6640625" customWidth="1"/>
    <col min="12297" max="12297" width="17.33203125" customWidth="1"/>
    <col min="12298" max="12298" width="16.33203125" bestFit="1" customWidth="1"/>
    <col min="12545" max="12545" width="63" customWidth="1"/>
    <col min="12546" max="12546" width="13.6640625" customWidth="1"/>
    <col min="12547" max="12547" width="16.44140625" customWidth="1"/>
    <col min="12548" max="12548" width="17.33203125" customWidth="1"/>
    <col min="12549" max="12549" width="9.44140625" customWidth="1"/>
    <col min="12550" max="12550" width="15.6640625" customWidth="1"/>
    <col min="12551" max="12551" width="16.33203125" customWidth="1"/>
    <col min="12552" max="12552" width="15.6640625" customWidth="1"/>
    <col min="12553" max="12553" width="17.33203125" customWidth="1"/>
    <col min="12554" max="12554" width="16.33203125" bestFit="1" customWidth="1"/>
    <col min="12801" max="12801" width="63" customWidth="1"/>
    <col min="12802" max="12802" width="13.6640625" customWidth="1"/>
    <col min="12803" max="12803" width="16.44140625" customWidth="1"/>
    <col min="12804" max="12804" width="17.33203125" customWidth="1"/>
    <col min="12805" max="12805" width="9.44140625" customWidth="1"/>
    <col min="12806" max="12806" width="15.6640625" customWidth="1"/>
    <col min="12807" max="12807" width="16.33203125" customWidth="1"/>
    <col min="12808" max="12808" width="15.6640625" customWidth="1"/>
    <col min="12809" max="12809" width="17.33203125" customWidth="1"/>
    <col min="12810" max="12810" width="16.33203125" bestFit="1" customWidth="1"/>
    <col min="13057" max="13057" width="63" customWidth="1"/>
    <col min="13058" max="13058" width="13.6640625" customWidth="1"/>
    <col min="13059" max="13059" width="16.44140625" customWidth="1"/>
    <col min="13060" max="13060" width="17.33203125" customWidth="1"/>
    <col min="13061" max="13061" width="9.44140625" customWidth="1"/>
    <col min="13062" max="13062" width="15.6640625" customWidth="1"/>
    <col min="13063" max="13063" width="16.33203125" customWidth="1"/>
    <col min="13064" max="13064" width="15.6640625" customWidth="1"/>
    <col min="13065" max="13065" width="17.33203125" customWidth="1"/>
    <col min="13066" max="13066" width="16.33203125" bestFit="1" customWidth="1"/>
    <col min="13313" max="13313" width="63" customWidth="1"/>
    <col min="13314" max="13314" width="13.6640625" customWidth="1"/>
    <col min="13315" max="13315" width="16.44140625" customWidth="1"/>
    <col min="13316" max="13316" width="17.33203125" customWidth="1"/>
    <col min="13317" max="13317" width="9.44140625" customWidth="1"/>
    <col min="13318" max="13318" width="15.6640625" customWidth="1"/>
    <col min="13319" max="13319" width="16.33203125" customWidth="1"/>
    <col min="13320" max="13320" width="15.6640625" customWidth="1"/>
    <col min="13321" max="13321" width="17.33203125" customWidth="1"/>
    <col min="13322" max="13322" width="16.33203125" bestFit="1" customWidth="1"/>
    <col min="13569" max="13569" width="63" customWidth="1"/>
    <col min="13570" max="13570" width="13.6640625" customWidth="1"/>
    <col min="13571" max="13571" width="16.44140625" customWidth="1"/>
    <col min="13572" max="13572" width="17.33203125" customWidth="1"/>
    <col min="13573" max="13573" width="9.44140625" customWidth="1"/>
    <col min="13574" max="13574" width="15.6640625" customWidth="1"/>
    <col min="13575" max="13575" width="16.33203125" customWidth="1"/>
    <col min="13576" max="13576" width="15.6640625" customWidth="1"/>
    <col min="13577" max="13577" width="17.33203125" customWidth="1"/>
    <col min="13578" max="13578" width="16.33203125" bestFit="1" customWidth="1"/>
    <col min="13825" max="13825" width="63" customWidth="1"/>
    <col min="13826" max="13826" width="13.6640625" customWidth="1"/>
    <col min="13827" max="13827" width="16.44140625" customWidth="1"/>
    <col min="13828" max="13828" width="17.33203125" customWidth="1"/>
    <col min="13829" max="13829" width="9.44140625" customWidth="1"/>
    <col min="13830" max="13830" width="15.6640625" customWidth="1"/>
    <col min="13831" max="13831" width="16.33203125" customWidth="1"/>
    <col min="13832" max="13832" width="15.6640625" customWidth="1"/>
    <col min="13833" max="13833" width="17.33203125" customWidth="1"/>
    <col min="13834" max="13834" width="16.33203125" bestFit="1" customWidth="1"/>
    <col min="14081" max="14081" width="63" customWidth="1"/>
    <col min="14082" max="14082" width="13.6640625" customWidth="1"/>
    <col min="14083" max="14083" width="16.44140625" customWidth="1"/>
    <col min="14084" max="14084" width="17.33203125" customWidth="1"/>
    <col min="14085" max="14085" width="9.44140625" customWidth="1"/>
    <col min="14086" max="14086" width="15.6640625" customWidth="1"/>
    <col min="14087" max="14087" width="16.33203125" customWidth="1"/>
    <col min="14088" max="14088" width="15.6640625" customWidth="1"/>
    <col min="14089" max="14089" width="17.33203125" customWidth="1"/>
    <col min="14090" max="14090" width="16.33203125" bestFit="1" customWidth="1"/>
    <col min="14337" max="14337" width="63" customWidth="1"/>
    <col min="14338" max="14338" width="13.6640625" customWidth="1"/>
    <col min="14339" max="14339" width="16.44140625" customWidth="1"/>
    <col min="14340" max="14340" width="17.33203125" customWidth="1"/>
    <col min="14341" max="14341" width="9.44140625" customWidth="1"/>
    <col min="14342" max="14342" width="15.6640625" customWidth="1"/>
    <col min="14343" max="14343" width="16.33203125" customWidth="1"/>
    <col min="14344" max="14344" width="15.6640625" customWidth="1"/>
    <col min="14345" max="14345" width="17.33203125" customWidth="1"/>
    <col min="14346" max="14346" width="16.33203125" bestFit="1" customWidth="1"/>
    <col min="14593" max="14593" width="63" customWidth="1"/>
    <col min="14594" max="14594" width="13.6640625" customWidth="1"/>
    <col min="14595" max="14595" width="16.44140625" customWidth="1"/>
    <col min="14596" max="14596" width="17.33203125" customWidth="1"/>
    <col min="14597" max="14597" width="9.44140625" customWidth="1"/>
    <col min="14598" max="14598" width="15.6640625" customWidth="1"/>
    <col min="14599" max="14599" width="16.33203125" customWidth="1"/>
    <col min="14600" max="14600" width="15.6640625" customWidth="1"/>
    <col min="14601" max="14601" width="17.33203125" customWidth="1"/>
    <col min="14602" max="14602" width="16.33203125" bestFit="1" customWidth="1"/>
    <col min="14849" max="14849" width="63" customWidth="1"/>
    <col min="14850" max="14850" width="13.6640625" customWidth="1"/>
    <col min="14851" max="14851" width="16.44140625" customWidth="1"/>
    <col min="14852" max="14852" width="17.33203125" customWidth="1"/>
    <col min="14853" max="14853" width="9.44140625" customWidth="1"/>
    <col min="14854" max="14854" width="15.6640625" customWidth="1"/>
    <col min="14855" max="14855" width="16.33203125" customWidth="1"/>
    <col min="14856" max="14856" width="15.6640625" customWidth="1"/>
    <col min="14857" max="14857" width="17.33203125" customWidth="1"/>
    <col min="14858" max="14858" width="16.33203125" bestFit="1" customWidth="1"/>
    <col min="15105" max="15105" width="63" customWidth="1"/>
    <col min="15106" max="15106" width="13.6640625" customWidth="1"/>
    <col min="15107" max="15107" width="16.44140625" customWidth="1"/>
    <col min="15108" max="15108" width="17.33203125" customWidth="1"/>
    <col min="15109" max="15109" width="9.44140625" customWidth="1"/>
    <col min="15110" max="15110" width="15.6640625" customWidth="1"/>
    <col min="15111" max="15111" width="16.33203125" customWidth="1"/>
    <col min="15112" max="15112" width="15.6640625" customWidth="1"/>
    <col min="15113" max="15113" width="17.33203125" customWidth="1"/>
    <col min="15114" max="15114" width="16.33203125" bestFit="1" customWidth="1"/>
    <col min="15361" max="15361" width="63" customWidth="1"/>
    <col min="15362" max="15362" width="13.6640625" customWidth="1"/>
    <col min="15363" max="15363" width="16.44140625" customWidth="1"/>
    <col min="15364" max="15364" width="17.33203125" customWidth="1"/>
    <col min="15365" max="15365" width="9.44140625" customWidth="1"/>
    <col min="15366" max="15366" width="15.6640625" customWidth="1"/>
    <col min="15367" max="15367" width="16.33203125" customWidth="1"/>
    <col min="15368" max="15368" width="15.6640625" customWidth="1"/>
    <col min="15369" max="15369" width="17.33203125" customWidth="1"/>
    <col min="15370" max="15370" width="16.33203125" bestFit="1" customWidth="1"/>
    <col min="15617" max="15617" width="63" customWidth="1"/>
    <col min="15618" max="15618" width="13.6640625" customWidth="1"/>
    <col min="15619" max="15619" width="16.44140625" customWidth="1"/>
    <col min="15620" max="15620" width="17.33203125" customWidth="1"/>
    <col min="15621" max="15621" width="9.44140625" customWidth="1"/>
    <col min="15622" max="15622" width="15.6640625" customWidth="1"/>
    <col min="15623" max="15623" width="16.33203125" customWidth="1"/>
    <col min="15624" max="15624" width="15.6640625" customWidth="1"/>
    <col min="15625" max="15625" width="17.33203125" customWidth="1"/>
    <col min="15626" max="15626" width="16.33203125" bestFit="1" customWidth="1"/>
    <col min="15873" max="15873" width="63" customWidth="1"/>
    <col min="15874" max="15874" width="13.6640625" customWidth="1"/>
    <col min="15875" max="15875" width="16.44140625" customWidth="1"/>
    <col min="15876" max="15876" width="17.33203125" customWidth="1"/>
    <col min="15877" max="15877" width="9.44140625" customWidth="1"/>
    <col min="15878" max="15878" width="15.6640625" customWidth="1"/>
    <col min="15879" max="15879" width="16.33203125" customWidth="1"/>
    <col min="15880" max="15880" width="15.6640625" customWidth="1"/>
    <col min="15881" max="15881" width="17.33203125" customWidth="1"/>
    <col min="15882" max="15882" width="16.33203125" bestFit="1" customWidth="1"/>
    <col min="16129" max="16129" width="63" customWidth="1"/>
    <col min="16130" max="16130" width="13.6640625" customWidth="1"/>
    <col min="16131" max="16131" width="16.44140625" customWidth="1"/>
    <col min="16132" max="16132" width="17.33203125" customWidth="1"/>
    <col min="16133" max="16133" width="9.44140625" customWidth="1"/>
    <col min="16134" max="16134" width="15.6640625" customWidth="1"/>
    <col min="16135" max="16135" width="16.33203125" customWidth="1"/>
    <col min="16136" max="16136" width="15.6640625" customWidth="1"/>
    <col min="16137" max="16137" width="17.33203125" customWidth="1"/>
    <col min="16138" max="16138" width="16.33203125" bestFit="1" customWidth="1"/>
  </cols>
  <sheetData>
    <row r="1" spans="1:7" s="1" customFormat="1" ht="17.399999999999999" x14ac:dyDescent="0.3">
      <c r="A1" s="24" t="s">
        <v>162</v>
      </c>
      <c r="B1" s="17"/>
      <c r="C1" s="18"/>
      <c r="D1" s="18"/>
      <c r="E1" s="2"/>
      <c r="F1" s="2"/>
      <c r="G1" s="2"/>
    </row>
    <row r="2" spans="1:7" s="1" customFormat="1" ht="15.45" x14ac:dyDescent="0.35">
      <c r="A2" s="24"/>
      <c r="B2" s="17"/>
      <c r="C2" s="18"/>
      <c r="D2" s="18"/>
      <c r="E2" s="2"/>
      <c r="F2" s="2"/>
      <c r="G2" s="2"/>
    </row>
    <row r="3" spans="1:7" s="1" customFormat="1" ht="15.45" x14ac:dyDescent="0.35">
      <c r="A3" s="24"/>
      <c r="B3" s="17"/>
      <c r="C3" s="18"/>
      <c r="D3" s="18"/>
      <c r="E3" s="2"/>
      <c r="F3" s="2"/>
      <c r="G3" s="2"/>
    </row>
    <row r="4" spans="1:7" s="1" customFormat="1" x14ac:dyDescent="0.25">
      <c r="A4" s="108" t="s">
        <v>163</v>
      </c>
      <c r="B4" s="108"/>
      <c r="C4" s="108"/>
      <c r="D4" s="108"/>
      <c r="E4" s="2"/>
      <c r="F4" s="2"/>
      <c r="G4" s="2"/>
    </row>
    <row r="5" spans="1:7" s="1" customFormat="1" x14ac:dyDescent="0.25">
      <c r="A5" s="108" t="str">
        <f>ББ!A13</f>
        <v>по состоянию на 30 сентября 2013 года</v>
      </c>
      <c r="B5" s="108"/>
      <c r="C5" s="108"/>
      <c r="D5" s="108"/>
      <c r="E5" s="2"/>
      <c r="F5" s="2"/>
      <c r="G5" s="2"/>
    </row>
    <row r="6" spans="1:7" s="1" customFormat="1" ht="15.45" x14ac:dyDescent="0.25">
      <c r="A6" s="40"/>
      <c r="B6" s="40"/>
      <c r="C6" s="40"/>
      <c r="D6" s="40"/>
      <c r="E6" s="2"/>
      <c r="F6" s="2"/>
      <c r="G6" s="2"/>
    </row>
    <row r="7" spans="1:7" x14ac:dyDescent="0.3">
      <c r="D7" s="44" t="s">
        <v>61</v>
      </c>
    </row>
    <row r="8" spans="1:7" ht="49.95" customHeight="1" x14ac:dyDescent="0.3">
      <c r="A8" s="6" t="s">
        <v>70</v>
      </c>
      <c r="B8" s="6" t="s">
        <v>1</v>
      </c>
      <c r="C8" s="7" t="s">
        <v>109</v>
      </c>
      <c r="D8" s="7" t="s">
        <v>328</v>
      </c>
    </row>
    <row r="9" spans="1:7" x14ac:dyDescent="0.3">
      <c r="A9" s="15" t="s">
        <v>71</v>
      </c>
      <c r="B9" s="39" t="s">
        <v>111</v>
      </c>
      <c r="C9" s="73">
        <v>2127460318</v>
      </c>
      <c r="D9" s="61">
        <v>2169440824</v>
      </c>
    </row>
    <row r="10" spans="1:7" x14ac:dyDescent="0.3">
      <c r="A10" s="15" t="s">
        <v>72</v>
      </c>
      <c r="B10" s="39" t="s">
        <v>112</v>
      </c>
      <c r="C10" s="73">
        <v>1468783701</v>
      </c>
      <c r="D10" s="61">
        <v>1515137804</v>
      </c>
    </row>
    <row r="11" spans="1:7" x14ac:dyDescent="0.3">
      <c r="A11" s="41" t="s">
        <v>73</v>
      </c>
      <c r="B11" s="42" t="s">
        <v>113</v>
      </c>
      <c r="C11" s="74">
        <v>658676617</v>
      </c>
      <c r="D11" s="62">
        <v>654303020</v>
      </c>
    </row>
    <row r="12" spans="1:7" x14ac:dyDescent="0.3">
      <c r="A12" s="15" t="s">
        <v>74</v>
      </c>
      <c r="B12" s="39" t="s">
        <v>114</v>
      </c>
      <c r="C12" s="73">
        <v>237329835</v>
      </c>
      <c r="D12" s="61">
        <v>276034787</v>
      </c>
    </row>
    <row r="13" spans="1:7" x14ac:dyDescent="0.3">
      <c r="A13" s="15" t="s">
        <v>75</v>
      </c>
      <c r="B13" s="39" t="s">
        <v>115</v>
      </c>
      <c r="C13" s="73">
        <v>168569317</v>
      </c>
      <c r="D13" s="61">
        <v>106965392</v>
      </c>
    </row>
    <row r="14" spans="1:7" x14ac:dyDescent="0.3">
      <c r="A14" s="15" t="s">
        <v>76</v>
      </c>
      <c r="B14" s="39" t="s">
        <v>116</v>
      </c>
      <c r="C14" s="73">
        <v>19789882</v>
      </c>
      <c r="D14" s="61">
        <v>9809361</v>
      </c>
    </row>
    <row r="15" spans="1:7" x14ac:dyDescent="0.3">
      <c r="A15" s="15" t="s">
        <v>77</v>
      </c>
      <c r="B15" s="39" t="s">
        <v>117</v>
      </c>
      <c r="C15" s="73">
        <v>23210796</v>
      </c>
      <c r="D15" s="61">
        <v>26903440</v>
      </c>
    </row>
    <row r="16" spans="1:7" ht="31.2" x14ac:dyDescent="0.3">
      <c r="A16" s="41" t="s">
        <v>78</v>
      </c>
      <c r="B16" s="42" t="s">
        <v>118</v>
      </c>
      <c r="C16" s="74">
        <v>256198379</v>
      </c>
      <c r="D16" s="62">
        <v>288396920</v>
      </c>
    </row>
    <row r="17" spans="1:4" x14ac:dyDescent="0.3">
      <c r="A17" s="15" t="s">
        <v>79</v>
      </c>
      <c r="B17" s="39" t="s">
        <v>110</v>
      </c>
      <c r="C17" s="73">
        <v>28488520</v>
      </c>
      <c r="D17" s="61">
        <v>25746312</v>
      </c>
    </row>
    <row r="18" spans="1:4" x14ac:dyDescent="0.3">
      <c r="A18" s="15" t="s">
        <v>80</v>
      </c>
      <c r="B18" s="39" t="s">
        <v>119</v>
      </c>
      <c r="C18" s="73">
        <v>132274474</v>
      </c>
      <c r="D18" s="61">
        <v>125641924</v>
      </c>
    </row>
    <row r="19" spans="1:4" ht="46.8" x14ac:dyDescent="0.3">
      <c r="A19" s="15" t="s">
        <v>81</v>
      </c>
      <c r="B19" s="39" t="s">
        <v>120</v>
      </c>
      <c r="C19" s="73">
        <v>364724831</v>
      </c>
      <c r="D19" s="61">
        <v>358659176</v>
      </c>
    </row>
    <row r="20" spans="1:4" x14ac:dyDescent="0.3">
      <c r="A20" s="15" t="s">
        <v>82</v>
      </c>
      <c r="B20" s="39" t="s">
        <v>121</v>
      </c>
      <c r="C20" s="73"/>
      <c r="D20" s="61"/>
    </row>
    <row r="21" spans="1:4" x14ac:dyDescent="0.3">
      <c r="A21" s="15" t="s">
        <v>83</v>
      </c>
      <c r="B21" s="39" t="s">
        <v>122</v>
      </c>
      <c r="C21" s="73">
        <v>22912607</v>
      </c>
      <c r="D21" s="61">
        <v>11415822</v>
      </c>
    </row>
    <row r="22" spans="1:4" ht="31.2" x14ac:dyDescent="0.3">
      <c r="A22" s="41" t="s">
        <v>84</v>
      </c>
      <c r="B22" s="6">
        <v>100</v>
      </c>
      <c r="C22" s="74">
        <v>494224649</v>
      </c>
      <c r="D22" s="62">
        <v>535744662</v>
      </c>
    </row>
    <row r="23" spans="1:4" x14ac:dyDescent="0.3">
      <c r="A23" s="15" t="s">
        <v>85</v>
      </c>
      <c r="B23" s="9">
        <v>101</v>
      </c>
      <c r="C23" s="73">
        <v>132418349</v>
      </c>
      <c r="D23" s="61">
        <v>141607675</v>
      </c>
    </row>
    <row r="24" spans="1:4" ht="31.8" x14ac:dyDescent="0.3">
      <c r="A24" s="41" t="s">
        <v>126</v>
      </c>
      <c r="B24" s="6">
        <v>200</v>
      </c>
      <c r="C24" s="62">
        <v>361806300</v>
      </c>
      <c r="D24" s="62">
        <v>394136987</v>
      </c>
    </row>
    <row r="25" spans="1:4" ht="31.2" x14ac:dyDescent="0.3">
      <c r="A25" s="15" t="s">
        <v>127</v>
      </c>
      <c r="B25" s="9">
        <v>201</v>
      </c>
      <c r="C25" s="73">
        <v>502711</v>
      </c>
      <c r="D25" s="61">
        <v>199474</v>
      </c>
    </row>
    <row r="26" spans="1:4" s="5" customFormat="1" ht="24.6" customHeight="1" x14ac:dyDescent="0.3">
      <c r="A26" s="41" t="s">
        <v>86</v>
      </c>
      <c r="B26" s="6">
        <v>300</v>
      </c>
      <c r="C26" s="74">
        <v>362309011</v>
      </c>
      <c r="D26" s="62">
        <v>394336461</v>
      </c>
    </row>
    <row r="27" spans="1:4" ht="18" customHeight="1" x14ac:dyDescent="0.3">
      <c r="A27" s="15" t="s">
        <v>87</v>
      </c>
      <c r="B27" s="9"/>
      <c r="C27" s="73">
        <v>330993455</v>
      </c>
      <c r="D27" s="61">
        <v>338698661</v>
      </c>
    </row>
    <row r="28" spans="1:4" x14ac:dyDescent="0.3">
      <c r="A28" s="15" t="s">
        <v>88</v>
      </c>
      <c r="B28" s="9"/>
      <c r="C28" s="73">
        <v>31315556</v>
      </c>
      <c r="D28" s="61">
        <v>55637800</v>
      </c>
    </row>
    <row r="29" spans="1:4" ht="31.2" x14ac:dyDescent="0.3">
      <c r="A29" s="41" t="s">
        <v>89</v>
      </c>
      <c r="B29" s="6">
        <v>400</v>
      </c>
      <c r="C29" s="74">
        <v>46429036</v>
      </c>
      <c r="D29" s="62">
        <v>18254763</v>
      </c>
    </row>
    <row r="30" spans="1:4" x14ac:dyDescent="0.3">
      <c r="A30" s="15" t="s">
        <v>90</v>
      </c>
      <c r="B30" s="9"/>
      <c r="C30" s="78"/>
      <c r="D30" s="64"/>
    </row>
    <row r="31" spans="1:4" x14ac:dyDescent="0.3">
      <c r="A31" s="15" t="s">
        <v>91</v>
      </c>
      <c r="B31" s="9">
        <v>410</v>
      </c>
      <c r="C31" s="75"/>
      <c r="D31" s="67"/>
    </row>
    <row r="32" spans="1:4" ht="31.2" x14ac:dyDescent="0.3">
      <c r="A32" s="15" t="s">
        <v>128</v>
      </c>
      <c r="B32" s="9">
        <v>411</v>
      </c>
      <c r="C32" s="75"/>
      <c r="D32" s="67"/>
    </row>
    <row r="33" spans="1:4" ht="46.8" x14ac:dyDescent="0.3">
      <c r="A33" s="15" t="s">
        <v>92</v>
      </c>
      <c r="B33" s="9">
        <v>412</v>
      </c>
      <c r="C33" s="73">
        <v>3703859</v>
      </c>
      <c r="D33" s="61">
        <v>793478</v>
      </c>
    </row>
    <row r="34" spans="1:4" x14ac:dyDescent="0.3">
      <c r="A34" s="15" t="s">
        <v>93</v>
      </c>
      <c r="B34" s="9">
        <v>413</v>
      </c>
      <c r="C34" s="75"/>
      <c r="D34" s="67"/>
    </row>
    <row r="35" spans="1:4" ht="31.2" x14ac:dyDescent="0.3">
      <c r="A35" s="15" t="s">
        <v>94</v>
      </c>
      <c r="B35" s="9">
        <v>414</v>
      </c>
      <c r="C35" s="75"/>
      <c r="D35" s="67"/>
    </row>
    <row r="36" spans="1:4" x14ac:dyDescent="0.3">
      <c r="A36" s="15" t="s">
        <v>95</v>
      </c>
      <c r="B36" s="9">
        <v>415</v>
      </c>
      <c r="C36" s="75"/>
      <c r="D36" s="67"/>
    </row>
    <row r="37" spans="1:4" x14ac:dyDescent="0.3">
      <c r="A37" s="15" t="s">
        <v>96</v>
      </c>
      <c r="B37" s="9">
        <v>416</v>
      </c>
      <c r="C37" s="73">
        <v>42725177</v>
      </c>
      <c r="D37" s="61">
        <v>17461285</v>
      </c>
    </row>
    <row r="38" spans="1:4" x14ac:dyDescent="0.3">
      <c r="A38" s="15" t="s">
        <v>97</v>
      </c>
      <c r="B38" s="9">
        <v>417</v>
      </c>
      <c r="C38" s="75"/>
      <c r="D38" s="67"/>
    </row>
    <row r="39" spans="1:4" x14ac:dyDescent="0.3">
      <c r="A39" s="15" t="s">
        <v>98</v>
      </c>
      <c r="B39" s="9">
        <v>418</v>
      </c>
      <c r="C39" s="75"/>
      <c r="D39" s="67"/>
    </row>
    <row r="40" spans="1:4" ht="31.2" x14ac:dyDescent="0.3">
      <c r="A40" s="15" t="s">
        <v>99</v>
      </c>
      <c r="B40" s="9">
        <v>419</v>
      </c>
      <c r="C40" s="75"/>
      <c r="D40" s="67"/>
    </row>
    <row r="41" spans="1:4" x14ac:dyDescent="0.3">
      <c r="A41" s="15" t="s">
        <v>100</v>
      </c>
      <c r="B41" s="9">
        <v>420</v>
      </c>
      <c r="C41" s="75"/>
      <c r="D41" s="67"/>
    </row>
    <row r="42" spans="1:4" s="5" customFormat="1" ht="33.6" customHeight="1" x14ac:dyDescent="0.3">
      <c r="A42" s="41" t="s">
        <v>101</v>
      </c>
      <c r="B42" s="6">
        <v>500</v>
      </c>
      <c r="C42" s="74">
        <v>408738047</v>
      </c>
      <c r="D42" s="62">
        <v>412591224</v>
      </c>
    </row>
    <row r="43" spans="1:4" x14ac:dyDescent="0.3">
      <c r="A43" s="15" t="s">
        <v>102</v>
      </c>
      <c r="B43" s="9"/>
      <c r="C43" s="75"/>
      <c r="D43" s="67"/>
    </row>
    <row r="44" spans="1:4" x14ac:dyDescent="0.3">
      <c r="A44" s="15" t="s">
        <v>87</v>
      </c>
      <c r="B44" s="9"/>
      <c r="C44" s="73">
        <v>375728423</v>
      </c>
      <c r="D44" s="61">
        <v>356000650</v>
      </c>
    </row>
    <row r="45" spans="1:4" x14ac:dyDescent="0.3">
      <c r="A45" s="15" t="s">
        <v>103</v>
      </c>
      <c r="B45" s="9"/>
      <c r="C45" s="73">
        <v>33009624</v>
      </c>
      <c r="D45" s="61">
        <v>56590574</v>
      </c>
    </row>
    <row r="46" spans="1:4" s="5" customFormat="1" ht="39.6" customHeight="1" x14ac:dyDescent="0.3">
      <c r="A46" s="41" t="s">
        <v>104</v>
      </c>
      <c r="B46" s="6">
        <v>600</v>
      </c>
      <c r="C46" s="66">
        <v>0.3291</v>
      </c>
      <c r="D46" s="66">
        <v>0.41710000000000003</v>
      </c>
    </row>
    <row r="47" spans="1:4" x14ac:dyDescent="0.3">
      <c r="A47" s="15" t="s">
        <v>90</v>
      </c>
      <c r="B47" s="9"/>
      <c r="C47" s="67"/>
      <c r="D47" s="67"/>
    </row>
    <row r="48" spans="1:4" x14ac:dyDescent="0.3">
      <c r="A48" s="15" t="s">
        <v>105</v>
      </c>
      <c r="B48" s="9"/>
      <c r="C48" s="66"/>
      <c r="D48" s="66"/>
    </row>
    <row r="49" spans="1:8" x14ac:dyDescent="0.3">
      <c r="A49" s="15" t="s">
        <v>106</v>
      </c>
      <c r="B49" s="9"/>
      <c r="C49" s="106">
        <v>0.69463695522153723</v>
      </c>
      <c r="D49" s="106">
        <v>0.8189570017399932</v>
      </c>
    </row>
    <row r="50" spans="1:8" x14ac:dyDescent="0.3">
      <c r="A50" s="15" t="s">
        <v>107</v>
      </c>
      <c r="B50" s="9"/>
      <c r="C50" s="106">
        <v>9.6516185151108264E-4</v>
      </c>
      <c r="D50" s="106">
        <v>4.1447677927543346E-4</v>
      </c>
    </row>
    <row r="51" spans="1:8" x14ac:dyDescent="0.3">
      <c r="A51" s="15" t="s">
        <v>108</v>
      </c>
      <c r="B51" s="9"/>
      <c r="C51" s="43"/>
      <c r="D51" s="67"/>
    </row>
    <row r="52" spans="1:8" x14ac:dyDescent="0.3">
      <c r="A52" s="15" t="s">
        <v>106</v>
      </c>
      <c r="B52" s="9"/>
      <c r="C52" s="43"/>
      <c r="D52" s="67"/>
      <c r="G52" s="101"/>
      <c r="H52" s="101"/>
    </row>
    <row r="53" spans="1:8" x14ac:dyDescent="0.3">
      <c r="A53" s="15" t="s">
        <v>107</v>
      </c>
      <c r="B53" s="9"/>
      <c r="C53" s="43"/>
      <c r="D53" s="67"/>
      <c r="G53" s="101"/>
      <c r="H53" s="101"/>
    </row>
    <row r="57" spans="1:8" s="32" customFormat="1" ht="18" x14ac:dyDescent="0.35">
      <c r="A57" s="21" t="str">
        <f>ББ!A91</f>
        <v>Заместитель председателя Правления</v>
      </c>
      <c r="B57" s="22"/>
      <c r="C57" s="23"/>
      <c r="D57" s="23"/>
    </row>
    <row r="58" spans="1:8" s="32" customFormat="1" ht="18" x14ac:dyDescent="0.35">
      <c r="A58" s="21" t="str">
        <f>ББ!A92</f>
        <v>по экономике и финансам</v>
      </c>
      <c r="B58" s="22"/>
      <c r="C58" s="23" t="str">
        <f>ББ!C92</f>
        <v>А. Касымбек</v>
      </c>
      <c r="D58" s="23"/>
    </row>
    <row r="59" spans="1:8" s="32" customFormat="1" ht="18" x14ac:dyDescent="0.35">
      <c r="A59" s="21"/>
      <c r="B59" s="22"/>
      <c r="C59" s="23"/>
      <c r="D59" s="23"/>
    </row>
    <row r="60" spans="1:8" s="32" customFormat="1" ht="18" x14ac:dyDescent="0.35">
      <c r="A60" s="28" t="str">
        <f>ББ!A94</f>
        <v>Главный бухглатер</v>
      </c>
      <c r="C60" s="28" t="str">
        <f>ББ!C94</f>
        <v>Н. Валентинова</v>
      </c>
      <c r="D60" s="28"/>
    </row>
  </sheetData>
  <mergeCells count="2"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71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G189"/>
  <sheetViews>
    <sheetView topLeftCell="A55" zoomScale="76" zoomScaleNormal="76" workbookViewId="0">
      <selection activeCell="C126" sqref="C126"/>
    </sheetView>
  </sheetViews>
  <sheetFormatPr defaultRowHeight="15.6" x14ac:dyDescent="0.3"/>
  <cols>
    <col min="1" max="1" width="63" style="3" customWidth="1"/>
    <col min="2" max="2" width="13.6640625" style="52" customWidth="1"/>
    <col min="3" max="3" width="20.88671875" style="3" customWidth="1"/>
    <col min="4" max="4" width="20.33203125" style="3" customWidth="1"/>
    <col min="7" max="7" width="20.33203125" customWidth="1"/>
  </cols>
  <sheetData>
    <row r="1" spans="1:7" s="1" customFormat="1" ht="18.75" hidden="1" x14ac:dyDescent="0.25">
      <c r="A1" s="24" t="s">
        <v>162</v>
      </c>
      <c r="B1" s="48"/>
      <c r="C1" s="18"/>
      <c r="D1" s="18"/>
      <c r="E1" s="2"/>
      <c r="F1" s="2"/>
      <c r="G1" s="2"/>
    </row>
    <row r="2" spans="1:7" s="1" customFormat="1" ht="15.45" hidden="1" x14ac:dyDescent="0.35">
      <c r="A2" s="24"/>
      <c r="B2" s="48"/>
      <c r="C2" s="18"/>
      <c r="D2" s="18"/>
      <c r="E2" s="2"/>
      <c r="F2" s="2"/>
      <c r="G2" s="2"/>
    </row>
    <row r="3" spans="1:7" ht="15.45" hidden="1" x14ac:dyDescent="0.35">
      <c r="A3" s="24"/>
      <c r="B3" s="48"/>
      <c r="C3" s="18"/>
      <c r="D3" s="18"/>
    </row>
    <row r="4" spans="1:7" s="47" customFormat="1" ht="18.75" hidden="1" x14ac:dyDescent="0.3">
      <c r="A4" s="109" t="s">
        <v>165</v>
      </c>
      <c r="B4" s="109"/>
      <c r="C4" s="109"/>
      <c r="D4" s="109"/>
    </row>
    <row r="5" spans="1:7" s="47" customFormat="1" ht="18.75" hidden="1" x14ac:dyDescent="0.3">
      <c r="A5" s="110" t="s">
        <v>166</v>
      </c>
      <c r="B5" s="110"/>
      <c r="C5" s="110"/>
      <c r="D5" s="110"/>
    </row>
    <row r="6" spans="1:7" s="47" customFormat="1" ht="18.75" hidden="1" x14ac:dyDescent="0.3">
      <c r="A6" s="110" t="s">
        <v>227</v>
      </c>
      <c r="B6" s="110"/>
      <c r="C6" s="110"/>
      <c r="D6" s="110"/>
    </row>
    <row r="7" spans="1:7" ht="15.45" hidden="1" x14ac:dyDescent="0.35">
      <c r="A7" s="45"/>
      <c r="B7" s="49"/>
      <c r="C7" s="45"/>
      <c r="D7" s="45"/>
    </row>
    <row r="8" spans="1:7" ht="15.75" hidden="1" x14ac:dyDescent="0.25">
      <c r="A8" s="17"/>
      <c r="B8" s="48"/>
      <c r="C8" s="18"/>
      <c r="D8" s="46" t="s">
        <v>61</v>
      </c>
    </row>
    <row r="9" spans="1:7" ht="49.2" hidden="1" customHeight="1" x14ac:dyDescent="0.25">
      <c r="A9" s="6" t="s">
        <v>70</v>
      </c>
      <c r="B9" s="42" t="s">
        <v>130</v>
      </c>
      <c r="C9" s="7" t="s">
        <v>109</v>
      </c>
      <c r="D9" s="7" t="s">
        <v>131</v>
      </c>
    </row>
    <row r="10" spans="1:7" ht="21.45" hidden="1" customHeight="1" x14ac:dyDescent="0.25">
      <c r="A10" s="11" t="s">
        <v>132</v>
      </c>
      <c r="B10" s="39"/>
      <c r="C10" s="43"/>
      <c r="D10" s="43"/>
    </row>
    <row r="11" spans="1:7" ht="15.75" hidden="1" x14ac:dyDescent="0.25">
      <c r="A11" s="8" t="s">
        <v>133</v>
      </c>
      <c r="B11" s="42" t="s">
        <v>111</v>
      </c>
      <c r="C11" s="63">
        <v>590536915</v>
      </c>
      <c r="D11" s="63">
        <f>363760562+1255336</f>
        <v>365015898</v>
      </c>
    </row>
    <row r="12" spans="1:7" ht="31.5" hidden="1" x14ac:dyDescent="0.25">
      <c r="A12" s="11" t="s">
        <v>134</v>
      </c>
      <c r="B12" s="39" t="s">
        <v>112</v>
      </c>
      <c r="C12" s="75">
        <f>163920017+82389739</f>
        <v>246309756</v>
      </c>
      <c r="D12" s="67">
        <f>71210362+209357</f>
        <v>71419719</v>
      </c>
    </row>
    <row r="13" spans="1:7" ht="15.75" hidden="1" x14ac:dyDescent="0.25">
      <c r="A13" s="11" t="s">
        <v>135</v>
      </c>
      <c r="B13" s="39" t="s">
        <v>113</v>
      </c>
      <c r="C13" s="75"/>
      <c r="D13" s="43"/>
    </row>
    <row r="14" spans="1:7" ht="18.75" hidden="1" customHeight="1" x14ac:dyDescent="0.25">
      <c r="A14" s="11" t="s">
        <v>225</v>
      </c>
      <c r="B14" s="39" t="s">
        <v>114</v>
      </c>
      <c r="C14" s="75">
        <v>2955515</v>
      </c>
      <c r="D14" s="43"/>
    </row>
    <row r="15" spans="1:7" ht="18" hidden="1" customHeight="1" x14ac:dyDescent="0.25">
      <c r="A15" s="11" t="s">
        <v>136</v>
      </c>
      <c r="B15" s="39" t="s">
        <v>115</v>
      </c>
      <c r="C15" s="75"/>
      <c r="D15" s="43"/>
    </row>
    <row r="16" spans="1:7" ht="47.25" hidden="1" x14ac:dyDescent="0.25">
      <c r="A16" s="15" t="s">
        <v>137</v>
      </c>
      <c r="B16" s="39" t="s">
        <v>116</v>
      </c>
      <c r="C16" s="75"/>
      <c r="D16" s="43"/>
    </row>
    <row r="17" spans="1:7" ht="15.75" hidden="1" x14ac:dyDescent="0.25">
      <c r="A17" s="11" t="s">
        <v>138</v>
      </c>
      <c r="B17" s="39" t="s">
        <v>117</v>
      </c>
      <c r="C17" s="75">
        <v>3825536</v>
      </c>
      <c r="D17" s="67">
        <v>2346944</v>
      </c>
    </row>
    <row r="18" spans="1:7" ht="15.75" hidden="1" x14ac:dyDescent="0.25">
      <c r="A18" s="11" t="s">
        <v>139</v>
      </c>
      <c r="B18" s="39" t="s">
        <v>123</v>
      </c>
      <c r="C18" s="75"/>
      <c r="D18" s="67"/>
    </row>
    <row r="19" spans="1:7" ht="15.75" hidden="1" x14ac:dyDescent="0.25">
      <c r="A19" s="11" t="s">
        <v>140</v>
      </c>
      <c r="B19" s="39" t="s">
        <v>124</v>
      </c>
      <c r="C19" s="75"/>
      <c r="D19" s="67"/>
    </row>
    <row r="20" spans="1:7" ht="47.25" hidden="1" x14ac:dyDescent="0.25">
      <c r="A20" s="11" t="s">
        <v>141</v>
      </c>
      <c r="B20" s="39" t="s">
        <v>125</v>
      </c>
      <c r="C20" s="75"/>
      <c r="D20" s="67"/>
    </row>
    <row r="21" spans="1:7" ht="15.75" hidden="1" x14ac:dyDescent="0.25">
      <c r="A21" s="15" t="s">
        <v>142</v>
      </c>
      <c r="B21" s="39" t="s">
        <v>118</v>
      </c>
      <c r="C21" s="75">
        <f>169265287-29033061</f>
        <v>140232226</v>
      </c>
      <c r="D21" s="67">
        <f>84207187-24867142</f>
        <v>59340045</v>
      </c>
    </row>
    <row r="22" spans="1:7" ht="15.75" hidden="1" x14ac:dyDescent="0.25">
      <c r="A22" s="15" t="s">
        <v>38</v>
      </c>
      <c r="B22" s="39" t="s">
        <v>110</v>
      </c>
      <c r="C22" s="75"/>
      <c r="D22" s="67"/>
    </row>
    <row r="23" spans="1:7" ht="15.75" hidden="1" x14ac:dyDescent="0.25">
      <c r="A23" s="15" t="s">
        <v>143</v>
      </c>
      <c r="B23" s="39" t="s">
        <v>119</v>
      </c>
      <c r="C23" s="75"/>
      <c r="D23" s="67"/>
    </row>
    <row r="24" spans="1:7" ht="15.75" hidden="1" x14ac:dyDescent="0.25">
      <c r="A24" s="15" t="s">
        <v>144</v>
      </c>
      <c r="B24" s="39" t="s">
        <v>120</v>
      </c>
      <c r="C24" s="75"/>
      <c r="D24" s="67"/>
    </row>
    <row r="25" spans="1:7" ht="31.5" hidden="1" x14ac:dyDescent="0.25">
      <c r="A25" s="11" t="s">
        <v>145</v>
      </c>
      <c r="B25" s="39" t="s">
        <v>121</v>
      </c>
      <c r="C25" s="75"/>
      <c r="D25" s="67"/>
    </row>
    <row r="26" spans="1:7" ht="47.25" hidden="1" x14ac:dyDescent="0.25">
      <c r="A26" s="11" t="s">
        <v>146</v>
      </c>
      <c r="B26" s="39" t="s">
        <v>122</v>
      </c>
      <c r="C26" s="75">
        <v>-471086475</v>
      </c>
      <c r="D26" s="67">
        <v>-267943947</v>
      </c>
    </row>
    <row r="27" spans="1:7" ht="15.75" hidden="1" x14ac:dyDescent="0.25">
      <c r="A27" s="11" t="s">
        <v>228</v>
      </c>
      <c r="B27" s="39" t="s">
        <v>226</v>
      </c>
      <c r="C27" s="75">
        <v>-9642396</v>
      </c>
      <c r="D27" s="67"/>
    </row>
    <row r="28" spans="1:7" ht="31.5" hidden="1" x14ac:dyDescent="0.25">
      <c r="A28" s="11" t="s">
        <v>147</v>
      </c>
      <c r="B28" s="39" t="s">
        <v>229</v>
      </c>
      <c r="C28" s="75">
        <f>-3648057+12845618+1323816+1052261+21719359</f>
        <v>33292997</v>
      </c>
      <c r="D28" s="67">
        <f>-1877169+2417145+1751956+305508-14569352</f>
        <v>-11971912</v>
      </c>
      <c r="G28" s="69"/>
    </row>
    <row r="29" spans="1:7" s="5" customFormat="1" ht="31.5" hidden="1" x14ac:dyDescent="0.25">
      <c r="A29" s="8" t="s">
        <v>148</v>
      </c>
      <c r="B29" s="42" t="s">
        <v>167</v>
      </c>
      <c r="C29" s="76">
        <f>SUM(C12:C28)</f>
        <v>-54112841</v>
      </c>
      <c r="D29" s="63">
        <f>SUM(D12:D28)</f>
        <v>-146809151</v>
      </c>
    </row>
    <row r="30" spans="1:7" ht="15.75" hidden="1" x14ac:dyDescent="0.25">
      <c r="A30" s="11" t="s">
        <v>149</v>
      </c>
      <c r="B30" s="39" t="s">
        <v>168</v>
      </c>
      <c r="C30" s="75">
        <v>-16944951</v>
      </c>
      <c r="D30" s="67">
        <v>-2618517</v>
      </c>
    </row>
    <row r="31" spans="1:7" ht="15.75" hidden="1" x14ac:dyDescent="0.25">
      <c r="A31" s="11" t="s">
        <v>150</v>
      </c>
      <c r="B31" s="39" t="s">
        <v>169</v>
      </c>
      <c r="C31" s="75"/>
      <c r="D31" s="67"/>
    </row>
    <row r="32" spans="1:7" ht="15.75" hidden="1" x14ac:dyDescent="0.25">
      <c r="A32" s="11" t="s">
        <v>151</v>
      </c>
      <c r="B32" s="39" t="s">
        <v>170</v>
      </c>
      <c r="C32" s="75">
        <v>-30325957</v>
      </c>
      <c r="D32" s="67">
        <v>-41131688</v>
      </c>
    </row>
    <row r="33" spans="1:4" ht="31.5" hidden="1" x14ac:dyDescent="0.25">
      <c r="A33" s="11" t="s">
        <v>152</v>
      </c>
      <c r="B33" s="39" t="s">
        <v>171</v>
      </c>
      <c r="C33" s="75">
        <v>-112166982</v>
      </c>
      <c r="D33" s="67">
        <v>-47599095</v>
      </c>
    </row>
    <row r="34" spans="1:4" ht="31.5" hidden="1" x14ac:dyDescent="0.25">
      <c r="A34" s="11" t="s">
        <v>153</v>
      </c>
      <c r="B34" s="39" t="s">
        <v>172</v>
      </c>
      <c r="C34" s="75">
        <f>-43383785+10537323</f>
        <v>-32846462</v>
      </c>
      <c r="D34" s="67">
        <f>-3750992+22684409</f>
        <v>18933417</v>
      </c>
    </row>
    <row r="35" spans="1:4" ht="15.75" hidden="1" x14ac:dyDescent="0.25">
      <c r="A35" s="11" t="s">
        <v>223</v>
      </c>
      <c r="B35" s="39" t="s">
        <v>173</v>
      </c>
      <c r="C35" s="75">
        <v>40996409</v>
      </c>
      <c r="D35" s="67"/>
    </row>
    <row r="36" spans="1:4" ht="15.75" hidden="1" x14ac:dyDescent="0.25">
      <c r="A36" s="11" t="s">
        <v>222</v>
      </c>
      <c r="B36" s="39" t="s">
        <v>224</v>
      </c>
      <c r="C36" s="75">
        <v>-26571922</v>
      </c>
      <c r="D36" s="67">
        <v>-15001555</v>
      </c>
    </row>
    <row r="37" spans="1:4" s="5" customFormat="1" ht="31.5" hidden="1" x14ac:dyDescent="0.25">
      <c r="A37" s="8" t="s">
        <v>177</v>
      </c>
      <c r="B37" s="42" t="s">
        <v>174</v>
      </c>
      <c r="C37" s="76">
        <f>SUM(C30:C36)</f>
        <v>-177859865</v>
      </c>
      <c r="D37" s="7">
        <f>SUM(D30:D36)</f>
        <v>-87417438</v>
      </c>
    </row>
    <row r="38" spans="1:4" ht="15.75" hidden="1" x14ac:dyDescent="0.25">
      <c r="A38" s="11" t="s">
        <v>154</v>
      </c>
      <c r="B38" s="39" t="s">
        <v>175</v>
      </c>
      <c r="C38" s="75">
        <f>-125297871+19484736</f>
        <v>-105813135</v>
      </c>
      <c r="D38" s="43">
        <f>10568908-39153743</f>
        <v>-28584835</v>
      </c>
    </row>
    <row r="39" spans="1:4" ht="15.75" hidden="1" x14ac:dyDescent="0.25">
      <c r="A39" s="11" t="s">
        <v>155</v>
      </c>
      <c r="B39" s="39" t="s">
        <v>176</v>
      </c>
      <c r="C39" s="75">
        <v>-158842295</v>
      </c>
      <c r="D39" s="43">
        <v>-72792563</v>
      </c>
    </row>
    <row r="40" spans="1:4" ht="47.25" hidden="1" x14ac:dyDescent="0.25">
      <c r="A40" s="8" t="s">
        <v>178</v>
      </c>
      <c r="B40" s="42">
        <v>100</v>
      </c>
      <c r="C40" s="76">
        <f>C11+C29+C37+C38+C39</f>
        <v>93908779</v>
      </c>
      <c r="D40" s="7">
        <f>D11+D29+D37+D38+D39</f>
        <v>29411911</v>
      </c>
    </row>
    <row r="41" spans="1:4" s="5" customFormat="1" ht="31.5" hidden="1" x14ac:dyDescent="0.25">
      <c r="A41" s="8" t="s">
        <v>156</v>
      </c>
      <c r="B41" s="50">
        <v>200</v>
      </c>
      <c r="C41" s="60">
        <v>-168439807</v>
      </c>
      <c r="D41" s="60">
        <v>-81051469</v>
      </c>
    </row>
    <row r="42" spans="1:4" s="5" customFormat="1" ht="31.5" hidden="1" x14ac:dyDescent="0.25">
      <c r="A42" s="8" t="s">
        <v>157</v>
      </c>
      <c r="B42" s="50">
        <v>300</v>
      </c>
      <c r="C42" s="60">
        <v>-93907909</v>
      </c>
      <c r="D42" s="60">
        <v>-101537555</v>
      </c>
    </row>
    <row r="43" spans="1:4" s="5" customFormat="1" ht="15.75" hidden="1" x14ac:dyDescent="0.25">
      <c r="A43" s="8" t="s">
        <v>158</v>
      </c>
      <c r="B43" s="50">
        <v>400</v>
      </c>
      <c r="C43" s="60">
        <v>1571535</v>
      </c>
      <c r="D43" s="60">
        <v>-808513</v>
      </c>
    </row>
    <row r="44" spans="1:4" ht="31.5" hidden="1" x14ac:dyDescent="0.25">
      <c r="A44" s="8" t="s">
        <v>159</v>
      </c>
      <c r="B44" s="42">
        <v>500</v>
      </c>
      <c r="C44" s="7">
        <f>C40+C41+C42+C43</f>
        <v>-166867402</v>
      </c>
      <c r="D44" s="7">
        <f>D40+D41+D42+D43</f>
        <v>-153985626</v>
      </c>
    </row>
    <row r="45" spans="1:4" ht="31.5" hidden="1" x14ac:dyDescent="0.25">
      <c r="A45" s="8" t="s">
        <v>160</v>
      </c>
      <c r="B45" s="42">
        <v>600</v>
      </c>
      <c r="C45" s="7">
        <v>581952853</v>
      </c>
      <c r="D45" s="7">
        <v>637917383</v>
      </c>
    </row>
    <row r="46" spans="1:4" s="5" customFormat="1" ht="31.5" hidden="1" x14ac:dyDescent="0.25">
      <c r="A46" s="8" t="s">
        <v>161</v>
      </c>
      <c r="B46" s="42">
        <v>700</v>
      </c>
      <c r="C46" s="7">
        <f>C44+C45</f>
        <v>415085451</v>
      </c>
      <c r="D46" s="7">
        <f>D44+D45</f>
        <v>483931757</v>
      </c>
    </row>
    <row r="47" spans="1:4" ht="15.45" hidden="1" x14ac:dyDescent="0.35">
      <c r="A47" s="17"/>
      <c r="B47" s="51" t="s">
        <v>59</v>
      </c>
      <c r="C47" s="20">
        <f>C46-ББ!C18</f>
        <v>-120677115</v>
      </c>
      <c r="D47" s="20">
        <f>D46-ББ!D18</f>
        <v>68846306</v>
      </c>
    </row>
    <row r="48" spans="1:4" ht="15.75" hidden="1" x14ac:dyDescent="0.25">
      <c r="A48" s="17"/>
      <c r="B48" s="48"/>
      <c r="C48" s="18"/>
      <c r="D48" s="18"/>
    </row>
    <row r="49" spans="1:4" ht="15.75" hidden="1" x14ac:dyDescent="0.25">
      <c r="A49" s="17"/>
      <c r="B49" s="48"/>
      <c r="C49" s="18"/>
      <c r="D49" s="18"/>
    </row>
    <row r="50" spans="1:4" s="32" customFormat="1" ht="18.75" hidden="1" x14ac:dyDescent="0.3">
      <c r="A50" s="21" t="s">
        <v>220</v>
      </c>
      <c r="B50" s="22"/>
      <c r="C50" s="23"/>
      <c r="D50" s="23"/>
    </row>
    <row r="51" spans="1:4" s="32" customFormat="1" ht="18.75" hidden="1" x14ac:dyDescent="0.3">
      <c r="A51" s="21" t="s">
        <v>218</v>
      </c>
      <c r="B51" s="22"/>
      <c r="C51" s="23" t="s">
        <v>219</v>
      </c>
      <c r="D51" s="23"/>
    </row>
    <row r="52" spans="1:4" s="32" customFormat="1" ht="18.75" hidden="1" x14ac:dyDescent="0.3">
      <c r="A52" s="21"/>
      <c r="B52" s="22"/>
      <c r="C52" s="23"/>
      <c r="D52" s="23"/>
    </row>
    <row r="53" spans="1:4" s="32" customFormat="1" ht="18.75" hidden="1" x14ac:dyDescent="0.3">
      <c r="A53" s="28" t="s">
        <v>68</v>
      </c>
      <c r="C53" s="28" t="s">
        <v>69</v>
      </c>
      <c r="D53" s="28"/>
    </row>
    <row r="54" spans="1:4" ht="15.75" hidden="1" x14ac:dyDescent="0.25"/>
    <row r="56" spans="1:4" ht="18.75" hidden="1" x14ac:dyDescent="0.25">
      <c r="A56" s="24" t="s">
        <v>162</v>
      </c>
      <c r="B56" s="48"/>
      <c r="C56" s="79"/>
      <c r="D56" s="18"/>
    </row>
    <row r="57" spans="1:4" ht="15.75" hidden="1" x14ac:dyDescent="0.25">
      <c r="A57" s="24"/>
      <c r="B57" s="48"/>
      <c r="C57" s="79"/>
      <c r="D57" s="18"/>
    </row>
    <row r="58" spans="1:4" ht="15.75" hidden="1" x14ac:dyDescent="0.25">
      <c r="A58" s="24"/>
      <c r="B58" s="48"/>
      <c r="C58" s="79"/>
      <c r="D58" s="18"/>
    </row>
    <row r="59" spans="1:4" ht="18.75" hidden="1" x14ac:dyDescent="0.25">
      <c r="A59" s="109" t="s">
        <v>165</v>
      </c>
      <c r="B59" s="109"/>
      <c r="C59" s="109"/>
      <c r="D59" s="109"/>
    </row>
    <row r="60" spans="1:4" ht="18.75" hidden="1" x14ac:dyDescent="0.3">
      <c r="A60" s="110" t="s">
        <v>166</v>
      </c>
      <c r="B60" s="110"/>
      <c r="C60" s="110"/>
      <c r="D60" s="110"/>
    </row>
    <row r="61" spans="1:4" ht="18.75" hidden="1" x14ac:dyDescent="0.3">
      <c r="A61" s="110" t="s">
        <v>231</v>
      </c>
      <c r="B61" s="110"/>
      <c r="C61" s="110"/>
      <c r="D61" s="110"/>
    </row>
    <row r="62" spans="1:4" ht="15.75" hidden="1" x14ac:dyDescent="0.25">
      <c r="A62" s="45"/>
      <c r="B62" s="49"/>
      <c r="C62" s="80"/>
      <c r="D62" s="45"/>
    </row>
    <row r="63" spans="1:4" ht="15.75" hidden="1" x14ac:dyDescent="0.25">
      <c r="A63" s="17"/>
      <c r="B63" s="48"/>
      <c r="C63" s="79"/>
      <c r="D63" s="46" t="s">
        <v>61</v>
      </c>
    </row>
    <row r="64" spans="1:4" ht="31.5" hidden="1" x14ac:dyDescent="0.25">
      <c r="A64" s="71" t="s">
        <v>70</v>
      </c>
      <c r="B64" s="50" t="s">
        <v>130</v>
      </c>
      <c r="C64" s="63" t="s">
        <v>109</v>
      </c>
      <c r="D64" s="72" t="s">
        <v>131</v>
      </c>
    </row>
    <row r="65" spans="1:4" ht="31.5" hidden="1" x14ac:dyDescent="0.25">
      <c r="A65" s="11" t="s">
        <v>132</v>
      </c>
      <c r="B65" s="39"/>
      <c r="C65" s="67"/>
      <c r="D65" s="43"/>
    </row>
    <row r="66" spans="1:4" ht="15.75" hidden="1" x14ac:dyDescent="0.25">
      <c r="A66" s="8" t="s">
        <v>133</v>
      </c>
      <c r="B66" s="50" t="s">
        <v>111</v>
      </c>
      <c r="C66" s="63"/>
      <c r="D66" s="72"/>
    </row>
    <row r="67" spans="1:4" ht="31.5" hidden="1" x14ac:dyDescent="0.25">
      <c r="A67" s="11" t="s">
        <v>134</v>
      </c>
      <c r="B67" s="39" t="s">
        <v>112</v>
      </c>
      <c r="C67" s="67"/>
      <c r="D67" s="43"/>
    </row>
    <row r="68" spans="1:4" ht="15.75" hidden="1" x14ac:dyDescent="0.25">
      <c r="A68" s="11" t="s">
        <v>135</v>
      </c>
      <c r="B68" s="39" t="s">
        <v>113</v>
      </c>
      <c r="C68" s="67"/>
      <c r="D68" s="43"/>
    </row>
    <row r="69" spans="1:4" ht="31.5" hidden="1" x14ac:dyDescent="0.25">
      <c r="A69" s="11" t="s">
        <v>136</v>
      </c>
      <c r="B69" s="39" t="s">
        <v>114</v>
      </c>
      <c r="C69" s="67"/>
      <c r="D69" s="43"/>
    </row>
    <row r="70" spans="1:4" ht="47.25" hidden="1" x14ac:dyDescent="0.25">
      <c r="A70" s="15" t="s">
        <v>137</v>
      </c>
      <c r="B70" s="39" t="s">
        <v>115</v>
      </c>
      <c r="C70" s="67"/>
      <c r="D70" s="43"/>
    </row>
    <row r="71" spans="1:4" ht="15.75" hidden="1" x14ac:dyDescent="0.25">
      <c r="A71" s="11" t="s">
        <v>138</v>
      </c>
      <c r="B71" s="39" t="s">
        <v>116</v>
      </c>
      <c r="C71" s="67"/>
      <c r="D71" s="43"/>
    </row>
    <row r="72" spans="1:4" ht="15.75" hidden="1" x14ac:dyDescent="0.25">
      <c r="A72" s="11" t="s">
        <v>139</v>
      </c>
      <c r="B72" s="39" t="s">
        <v>117</v>
      </c>
      <c r="C72" s="67"/>
      <c r="D72" s="43"/>
    </row>
    <row r="73" spans="1:4" ht="15.75" hidden="1" x14ac:dyDescent="0.25">
      <c r="A73" s="11" t="s">
        <v>140</v>
      </c>
      <c r="B73" s="39" t="s">
        <v>123</v>
      </c>
      <c r="C73" s="67"/>
      <c r="D73" s="43"/>
    </row>
    <row r="74" spans="1:4" ht="47.25" hidden="1" x14ac:dyDescent="0.25">
      <c r="A74" s="11" t="s">
        <v>141</v>
      </c>
      <c r="B74" s="39" t="s">
        <v>124</v>
      </c>
      <c r="C74" s="67"/>
      <c r="D74" s="43"/>
    </row>
    <row r="75" spans="1:4" ht="15.75" hidden="1" x14ac:dyDescent="0.25">
      <c r="A75" s="15" t="s">
        <v>142</v>
      </c>
      <c r="B75" s="39" t="s">
        <v>125</v>
      </c>
      <c r="C75" s="67"/>
      <c r="D75" s="43"/>
    </row>
    <row r="76" spans="1:4" ht="15.75" hidden="1" x14ac:dyDescent="0.25">
      <c r="A76" s="15" t="s">
        <v>38</v>
      </c>
      <c r="B76" s="39" t="s">
        <v>118</v>
      </c>
      <c r="C76" s="67"/>
      <c r="D76" s="43"/>
    </row>
    <row r="77" spans="1:4" ht="15.75" hidden="1" x14ac:dyDescent="0.25">
      <c r="A77" s="15" t="s">
        <v>143</v>
      </c>
      <c r="B77" s="39" t="s">
        <v>110</v>
      </c>
      <c r="C77" s="67"/>
      <c r="D77" s="43"/>
    </row>
    <row r="78" spans="1:4" ht="15.75" hidden="1" x14ac:dyDescent="0.25">
      <c r="A78" s="15" t="s">
        <v>144</v>
      </c>
      <c r="B78" s="39" t="s">
        <v>119</v>
      </c>
      <c r="C78" s="67"/>
      <c r="D78" s="43"/>
    </row>
    <row r="79" spans="1:4" ht="31.5" hidden="1" x14ac:dyDescent="0.25">
      <c r="A79" s="11" t="s">
        <v>145</v>
      </c>
      <c r="B79" s="39" t="s">
        <v>120</v>
      </c>
      <c r="C79" s="67"/>
      <c r="D79" s="43"/>
    </row>
    <row r="80" spans="1:4" ht="47.25" hidden="1" x14ac:dyDescent="0.25">
      <c r="A80" s="11" t="s">
        <v>146</v>
      </c>
      <c r="B80" s="39" t="s">
        <v>121</v>
      </c>
      <c r="C80" s="67"/>
      <c r="D80" s="43"/>
    </row>
    <row r="81" spans="1:4" ht="31.5" hidden="1" x14ac:dyDescent="0.25">
      <c r="A81" s="11" t="s">
        <v>147</v>
      </c>
      <c r="B81" s="39" t="s">
        <v>122</v>
      </c>
      <c r="C81" s="67"/>
      <c r="D81" s="43"/>
    </row>
    <row r="82" spans="1:4" ht="31.5" hidden="1" x14ac:dyDescent="0.25">
      <c r="A82" s="8" t="s">
        <v>148</v>
      </c>
      <c r="B82" s="50" t="s">
        <v>167</v>
      </c>
      <c r="C82" s="63">
        <f>SUM(C67:C81)</f>
        <v>0</v>
      </c>
      <c r="D82" s="72">
        <f>SUM(D67:D81)</f>
        <v>0</v>
      </c>
    </row>
    <row r="83" spans="1:4" ht="15.75" hidden="1" x14ac:dyDescent="0.25">
      <c r="A83" s="11" t="s">
        <v>149</v>
      </c>
      <c r="B83" s="39" t="s">
        <v>168</v>
      </c>
      <c r="C83" s="67"/>
      <c r="D83" s="43"/>
    </row>
    <row r="84" spans="1:4" ht="15.75" hidden="1" x14ac:dyDescent="0.25">
      <c r="A84" s="11" t="s">
        <v>150</v>
      </c>
      <c r="B84" s="39" t="s">
        <v>169</v>
      </c>
      <c r="C84" s="67"/>
      <c r="D84" s="43"/>
    </row>
    <row r="85" spans="1:4" ht="15.75" hidden="1" x14ac:dyDescent="0.25">
      <c r="A85" s="11" t="s">
        <v>151</v>
      </c>
      <c r="B85" s="39" t="s">
        <v>170</v>
      </c>
      <c r="C85" s="67"/>
      <c r="D85" s="43"/>
    </row>
    <row r="86" spans="1:4" ht="31.5" hidden="1" x14ac:dyDescent="0.25">
      <c r="A86" s="11" t="s">
        <v>152</v>
      </c>
      <c r="B86" s="39" t="s">
        <v>171</v>
      </c>
      <c r="C86" s="67"/>
      <c r="D86" s="43"/>
    </row>
    <row r="87" spans="1:4" ht="31.5" hidden="1" x14ac:dyDescent="0.25">
      <c r="A87" s="11" t="s">
        <v>153</v>
      </c>
      <c r="B87" s="39" t="s">
        <v>172</v>
      </c>
      <c r="C87" s="67"/>
      <c r="D87" s="43"/>
    </row>
    <row r="88" spans="1:4" ht="15.75" hidden="1" x14ac:dyDescent="0.25">
      <c r="A88" s="11" t="s">
        <v>232</v>
      </c>
      <c r="B88" s="39" t="s">
        <v>173</v>
      </c>
      <c r="C88" s="67"/>
      <c r="D88" s="43"/>
    </row>
    <row r="89" spans="1:4" ht="31.5" hidden="1" x14ac:dyDescent="0.25">
      <c r="A89" s="8" t="s">
        <v>177</v>
      </c>
      <c r="B89" s="50" t="s">
        <v>174</v>
      </c>
      <c r="C89" s="63">
        <f>SUM(C83:C88)</f>
        <v>0</v>
      </c>
      <c r="D89" s="72">
        <f>SUM(D83:D88)</f>
        <v>0</v>
      </c>
    </row>
    <row r="90" spans="1:4" ht="15.75" hidden="1" x14ac:dyDescent="0.25">
      <c r="A90" s="11" t="s">
        <v>154</v>
      </c>
      <c r="B90" s="39" t="s">
        <v>175</v>
      </c>
      <c r="C90" s="67"/>
      <c r="D90" s="43"/>
    </row>
    <row r="91" spans="1:4" ht="15.75" hidden="1" x14ac:dyDescent="0.25">
      <c r="A91" s="11" t="s">
        <v>155</v>
      </c>
      <c r="B91" s="39" t="s">
        <v>176</v>
      </c>
      <c r="C91" s="67"/>
      <c r="D91" s="43"/>
    </row>
    <row r="92" spans="1:4" ht="47.25" hidden="1" x14ac:dyDescent="0.25">
      <c r="A92" s="8" t="s">
        <v>178</v>
      </c>
      <c r="B92" s="50">
        <v>100</v>
      </c>
      <c r="C92" s="63">
        <f>C66+C82+C89+C90+C91</f>
        <v>0</v>
      </c>
      <c r="D92" s="72">
        <f>D66+D82+D89+D90+D91</f>
        <v>0</v>
      </c>
    </row>
    <row r="93" spans="1:4" ht="31.5" hidden="1" x14ac:dyDescent="0.25">
      <c r="A93" s="8" t="s">
        <v>156</v>
      </c>
      <c r="B93" s="50">
        <v>200</v>
      </c>
      <c r="C93" s="63"/>
      <c r="D93" s="72"/>
    </row>
    <row r="94" spans="1:4" ht="31.5" hidden="1" x14ac:dyDescent="0.25">
      <c r="A94" s="8" t="s">
        <v>157</v>
      </c>
      <c r="B94" s="50">
        <v>300</v>
      </c>
      <c r="C94" s="63"/>
      <c r="D94" s="72"/>
    </row>
    <row r="95" spans="1:4" ht="15.75" hidden="1" x14ac:dyDescent="0.25">
      <c r="A95" s="8" t="s">
        <v>158</v>
      </c>
      <c r="B95" s="50">
        <v>400</v>
      </c>
      <c r="C95" s="63"/>
      <c r="D95" s="72"/>
    </row>
    <row r="96" spans="1:4" ht="31.5" hidden="1" x14ac:dyDescent="0.25">
      <c r="A96" s="8" t="s">
        <v>159</v>
      </c>
      <c r="B96" s="50">
        <v>500</v>
      </c>
      <c r="C96" s="63">
        <f>C92+C93+C94+C95</f>
        <v>0</v>
      </c>
      <c r="D96" s="72">
        <f>D92+D93+D94+D95</f>
        <v>0</v>
      </c>
    </row>
    <row r="97" spans="1:4" ht="31.5" hidden="1" x14ac:dyDescent="0.25">
      <c r="A97" s="8" t="s">
        <v>160</v>
      </c>
      <c r="B97" s="50">
        <v>600</v>
      </c>
      <c r="C97" s="63"/>
      <c r="D97" s="72"/>
    </row>
    <row r="98" spans="1:4" ht="31.5" hidden="1" x14ac:dyDescent="0.25">
      <c r="A98" s="8" t="s">
        <v>161</v>
      </c>
      <c r="B98" s="50">
        <v>700</v>
      </c>
      <c r="C98" s="63">
        <f>C96+C97</f>
        <v>0</v>
      </c>
      <c r="D98" s="72">
        <f>D96+D97</f>
        <v>0</v>
      </c>
    </row>
    <row r="99" spans="1:4" ht="15.75" hidden="1" x14ac:dyDescent="0.25">
      <c r="A99" s="17"/>
      <c r="B99" s="51" t="s">
        <v>59</v>
      </c>
      <c r="C99" s="81">
        <f>C98-[1]ББ!C73</f>
        <v>0</v>
      </c>
      <c r="D99" s="20">
        <f>D98-[1]ББ!D73</f>
        <v>0</v>
      </c>
    </row>
    <row r="100" spans="1:4" ht="15.75" hidden="1" x14ac:dyDescent="0.25">
      <c r="A100" s="17"/>
      <c r="B100" s="48"/>
      <c r="C100" s="79"/>
      <c r="D100" s="18"/>
    </row>
    <row r="101" spans="1:4" ht="15.75" hidden="1" x14ac:dyDescent="0.25">
      <c r="A101" s="17"/>
      <c r="B101" s="48"/>
      <c r="C101" s="79"/>
      <c r="D101" s="18"/>
    </row>
    <row r="102" spans="1:4" ht="15.75" hidden="1" x14ac:dyDescent="0.25">
      <c r="A102" s="21" t="s">
        <v>233</v>
      </c>
      <c r="B102" s="22" t="s">
        <v>234</v>
      </c>
      <c r="C102" s="82"/>
      <c r="D102" s="23"/>
    </row>
    <row r="103" spans="1:4" ht="15.75" hidden="1" x14ac:dyDescent="0.25">
      <c r="A103" s="21"/>
      <c r="B103" s="22"/>
      <c r="C103" s="82"/>
      <c r="D103" s="23"/>
    </row>
    <row r="104" spans="1:4" ht="15.75" hidden="1" x14ac:dyDescent="0.25">
      <c r="A104" s="28" t="s">
        <v>68</v>
      </c>
      <c r="B104" s="28" t="s">
        <v>69</v>
      </c>
      <c r="C104" s="83"/>
      <c r="D104" s="28"/>
    </row>
    <row r="105" spans="1:4" ht="15.75" hidden="1" x14ac:dyDescent="0.25">
      <c r="C105" s="68"/>
    </row>
    <row r="106" spans="1:4" ht="15.75" x14ac:dyDescent="0.25">
      <c r="C106" s="68"/>
    </row>
    <row r="107" spans="1:4" ht="17.399999999999999" x14ac:dyDescent="0.3">
      <c r="A107" s="24" t="s">
        <v>162</v>
      </c>
      <c r="B107" s="48"/>
      <c r="C107" s="79"/>
      <c r="D107" s="18"/>
    </row>
    <row r="108" spans="1:4" ht="15.75" x14ac:dyDescent="0.25">
      <c r="A108" s="24"/>
      <c r="B108" s="48"/>
      <c r="C108" s="79"/>
      <c r="D108" s="18"/>
    </row>
    <row r="109" spans="1:4" ht="15.75" x14ac:dyDescent="0.25">
      <c r="A109" s="24"/>
      <c r="B109" s="48"/>
      <c r="C109" s="79"/>
      <c r="D109" s="18"/>
    </row>
    <row r="110" spans="1:4" ht="17.399999999999999" x14ac:dyDescent="0.3">
      <c r="A110" s="109" t="s">
        <v>165</v>
      </c>
      <c r="B110" s="109"/>
      <c r="C110" s="109"/>
      <c r="D110" s="109"/>
    </row>
    <row r="111" spans="1:4" ht="17.399999999999999" x14ac:dyDescent="0.3">
      <c r="A111" s="110" t="s">
        <v>235</v>
      </c>
      <c r="B111" s="110"/>
      <c r="C111" s="110"/>
      <c r="D111" s="110"/>
    </row>
    <row r="112" spans="1:4" ht="17.399999999999999" x14ac:dyDescent="0.3">
      <c r="A112" s="110" t="str">
        <f>ББ!A13</f>
        <v>по состоянию на 30 сентября 2013 года</v>
      </c>
      <c r="B112" s="110"/>
      <c r="C112" s="110"/>
      <c r="D112" s="110"/>
    </row>
    <row r="113" spans="1:4" ht="18.75" x14ac:dyDescent="0.3">
      <c r="A113" s="70"/>
      <c r="B113" s="70"/>
      <c r="C113" s="70"/>
      <c r="D113" s="70"/>
    </row>
    <row r="114" spans="1:4" ht="17.399999999999999" x14ac:dyDescent="0.3">
      <c r="A114" s="70"/>
      <c r="B114" s="70"/>
      <c r="C114" s="84"/>
      <c r="D114" s="85" t="s">
        <v>61</v>
      </c>
    </row>
    <row r="115" spans="1:4" ht="46.8" x14ac:dyDescent="0.3">
      <c r="A115" s="86" t="s">
        <v>70</v>
      </c>
      <c r="B115" s="87" t="s">
        <v>130</v>
      </c>
      <c r="C115" s="88" t="s">
        <v>109</v>
      </c>
      <c r="D115" s="86" t="s">
        <v>330</v>
      </c>
    </row>
    <row r="116" spans="1:4" x14ac:dyDescent="0.3">
      <c r="A116" s="111" t="s">
        <v>236</v>
      </c>
      <c r="B116" s="112"/>
      <c r="C116" s="112"/>
      <c r="D116" s="113"/>
    </row>
    <row r="117" spans="1:4" ht="31.2" x14ac:dyDescent="0.3">
      <c r="A117" s="89" t="s">
        <v>237</v>
      </c>
      <c r="B117" s="90" t="s">
        <v>111</v>
      </c>
      <c r="C117" s="91">
        <v>2648873361</v>
      </c>
      <c r="D117" s="92">
        <v>2905267476</v>
      </c>
    </row>
    <row r="118" spans="1:4" x14ac:dyDescent="0.3">
      <c r="A118" s="93"/>
      <c r="B118" s="94"/>
      <c r="C118" s="95"/>
      <c r="D118" s="96"/>
    </row>
    <row r="119" spans="1:4" x14ac:dyDescent="0.3">
      <c r="A119" s="93" t="s">
        <v>90</v>
      </c>
      <c r="B119" s="94"/>
      <c r="C119" s="95"/>
      <c r="D119" s="96"/>
    </row>
    <row r="120" spans="1:4" x14ac:dyDescent="0.3">
      <c r="A120" s="93" t="s">
        <v>238</v>
      </c>
      <c r="B120" s="94" t="s">
        <v>112</v>
      </c>
      <c r="C120" s="95">
        <v>1967720908</v>
      </c>
      <c r="D120" s="96">
        <v>2392603128</v>
      </c>
    </row>
    <row r="121" spans="1:4" x14ac:dyDescent="0.3">
      <c r="A121" s="93" t="s">
        <v>239</v>
      </c>
      <c r="B121" s="94" t="s">
        <v>113</v>
      </c>
      <c r="C121" s="95">
        <v>3474267</v>
      </c>
      <c r="D121" s="96">
        <v>2950102</v>
      </c>
    </row>
    <row r="122" spans="1:4" x14ac:dyDescent="0.3">
      <c r="A122" s="93" t="s">
        <v>240</v>
      </c>
      <c r="B122" s="94" t="s">
        <v>114</v>
      </c>
      <c r="C122" s="95">
        <v>88517375</v>
      </c>
      <c r="D122" s="96">
        <v>111231010</v>
      </c>
    </row>
    <row r="123" spans="1:4" x14ac:dyDescent="0.3">
      <c r="A123" s="93" t="s">
        <v>241</v>
      </c>
      <c r="B123" s="94" t="s">
        <v>115</v>
      </c>
      <c r="C123" s="95"/>
      <c r="D123" s="96"/>
    </row>
    <row r="124" spans="1:4" x14ac:dyDescent="0.3">
      <c r="A124" s="93" t="s">
        <v>242</v>
      </c>
      <c r="B124" s="94" t="s">
        <v>116</v>
      </c>
      <c r="C124" s="95">
        <v>17057921</v>
      </c>
      <c r="D124" s="96">
        <v>25824862</v>
      </c>
    </row>
    <row r="125" spans="1:4" x14ac:dyDescent="0.3">
      <c r="A125" s="93" t="s">
        <v>243</v>
      </c>
      <c r="B125" s="94" t="s">
        <v>117</v>
      </c>
      <c r="C125" s="95">
        <v>572102890</v>
      </c>
      <c r="D125" s="96">
        <v>372658374</v>
      </c>
    </row>
    <row r="126" spans="1:4" ht="31.2" x14ac:dyDescent="0.3">
      <c r="A126" s="89" t="s">
        <v>244</v>
      </c>
      <c r="B126" s="90" t="s">
        <v>118</v>
      </c>
      <c r="C126" s="91">
        <v>2429505134</v>
      </c>
      <c r="D126" s="92">
        <v>2545743310</v>
      </c>
    </row>
    <row r="127" spans="1:4" x14ac:dyDescent="0.3">
      <c r="A127" s="93" t="s">
        <v>90</v>
      </c>
      <c r="B127" s="94"/>
      <c r="C127" s="95"/>
      <c r="D127" s="96"/>
    </row>
    <row r="128" spans="1:4" x14ac:dyDescent="0.3">
      <c r="A128" s="93" t="s">
        <v>245</v>
      </c>
      <c r="B128" s="94" t="s">
        <v>110</v>
      </c>
      <c r="C128" s="95">
        <v>1148091251</v>
      </c>
      <c r="D128" s="96">
        <v>1370760053</v>
      </c>
    </row>
    <row r="129" spans="1:4" x14ac:dyDescent="0.3">
      <c r="A129" s="93" t="s">
        <v>246</v>
      </c>
      <c r="B129" s="94" t="s">
        <v>119</v>
      </c>
      <c r="C129" s="95">
        <v>139434099</v>
      </c>
      <c r="D129" s="96">
        <v>186457957</v>
      </c>
    </row>
    <row r="130" spans="1:4" x14ac:dyDescent="0.3">
      <c r="A130" s="93" t="s">
        <v>247</v>
      </c>
      <c r="B130" s="94" t="s">
        <v>120</v>
      </c>
      <c r="C130" s="95">
        <v>171326035</v>
      </c>
      <c r="D130" s="96">
        <v>146981321</v>
      </c>
    </row>
    <row r="131" spans="1:4" x14ac:dyDescent="0.3">
      <c r="A131" s="93" t="s">
        <v>248</v>
      </c>
      <c r="B131" s="94" t="s">
        <v>121</v>
      </c>
      <c r="C131" s="95">
        <v>89194696</v>
      </c>
      <c r="D131" s="96">
        <v>85077601</v>
      </c>
    </row>
    <row r="132" spans="1:4" x14ac:dyDescent="0.3">
      <c r="A132" s="93" t="s">
        <v>249</v>
      </c>
      <c r="B132" s="94" t="s">
        <v>122</v>
      </c>
      <c r="C132" s="95"/>
      <c r="D132" s="96">
        <v>2719777</v>
      </c>
    </row>
    <row r="133" spans="1:4" x14ac:dyDescent="0.3">
      <c r="A133" s="93" t="s">
        <v>250</v>
      </c>
      <c r="B133" s="94" t="s">
        <v>226</v>
      </c>
      <c r="C133" s="95">
        <v>763327802</v>
      </c>
      <c r="D133" s="96">
        <v>685248003</v>
      </c>
    </row>
    <row r="134" spans="1:4" x14ac:dyDescent="0.3">
      <c r="A134" s="93" t="s">
        <v>251</v>
      </c>
      <c r="B134" s="94" t="s">
        <v>229</v>
      </c>
      <c r="C134" s="95">
        <v>118131251</v>
      </c>
      <c r="D134" s="96">
        <v>68498598</v>
      </c>
    </row>
    <row r="135" spans="1:4" ht="31.2" x14ac:dyDescent="0.3">
      <c r="A135" s="89" t="s">
        <v>252</v>
      </c>
      <c r="B135" s="90" t="s">
        <v>167</v>
      </c>
      <c r="C135" s="91">
        <v>219368227</v>
      </c>
      <c r="D135" s="92">
        <v>359524166</v>
      </c>
    </row>
    <row r="136" spans="1:4" x14ac:dyDescent="0.3">
      <c r="A136" s="111" t="s">
        <v>253</v>
      </c>
      <c r="B136" s="112"/>
      <c r="C136" s="112"/>
      <c r="D136" s="113"/>
    </row>
    <row r="137" spans="1:4" ht="31.2" x14ac:dyDescent="0.3">
      <c r="A137" s="89" t="s">
        <v>254</v>
      </c>
      <c r="B137" s="90" t="s">
        <v>174</v>
      </c>
      <c r="C137" s="91">
        <v>602673253</v>
      </c>
      <c r="D137" s="92">
        <v>512626076</v>
      </c>
    </row>
    <row r="138" spans="1:4" x14ac:dyDescent="0.3">
      <c r="A138" s="93" t="s">
        <v>90</v>
      </c>
      <c r="B138" s="94"/>
      <c r="C138" s="95"/>
      <c r="D138" s="96"/>
    </row>
    <row r="139" spans="1:4" x14ac:dyDescent="0.3">
      <c r="A139" s="93" t="s">
        <v>255</v>
      </c>
      <c r="B139" s="94" t="s">
        <v>175</v>
      </c>
      <c r="C139" s="95">
        <v>4072047</v>
      </c>
      <c r="D139" s="96">
        <v>1340955</v>
      </c>
    </row>
    <row r="140" spans="1:4" x14ac:dyDescent="0.3">
      <c r="A140" s="93" t="s">
        <v>256</v>
      </c>
      <c r="B140" s="94" t="s">
        <v>176</v>
      </c>
      <c r="C140" s="95">
        <v>115714</v>
      </c>
      <c r="D140" s="96"/>
    </row>
    <row r="141" spans="1:4" x14ac:dyDescent="0.3">
      <c r="A141" s="93" t="s">
        <v>257</v>
      </c>
      <c r="B141" s="94" t="s">
        <v>258</v>
      </c>
      <c r="C141" s="95">
        <v>2372056</v>
      </c>
      <c r="D141" s="96">
        <v>5010548</v>
      </c>
    </row>
    <row r="142" spans="1:4" ht="46.8" x14ac:dyDescent="0.3">
      <c r="A142" s="93" t="s">
        <v>259</v>
      </c>
      <c r="B142" s="94" t="s">
        <v>260</v>
      </c>
      <c r="C142" s="95"/>
      <c r="D142" s="96"/>
    </row>
    <row r="143" spans="1:4" x14ac:dyDescent="0.3">
      <c r="A143" s="93" t="s">
        <v>261</v>
      </c>
      <c r="B143" s="94" t="s">
        <v>262</v>
      </c>
      <c r="C143" s="95"/>
      <c r="D143" s="96"/>
    </row>
    <row r="144" spans="1:4" ht="31.2" x14ac:dyDescent="0.3">
      <c r="A144" s="93" t="s">
        <v>263</v>
      </c>
      <c r="B144" s="94" t="s">
        <v>264</v>
      </c>
      <c r="C144" s="95"/>
      <c r="D144" s="96"/>
    </row>
    <row r="145" spans="1:4" x14ac:dyDescent="0.3">
      <c r="A145" s="93" t="s">
        <v>265</v>
      </c>
      <c r="B145" s="94" t="s">
        <v>266</v>
      </c>
      <c r="C145" s="95"/>
      <c r="D145" s="96"/>
    </row>
    <row r="146" spans="1:4" x14ac:dyDescent="0.3">
      <c r="A146" s="93" t="s">
        <v>267</v>
      </c>
      <c r="B146" s="94" t="s">
        <v>268</v>
      </c>
      <c r="C146" s="95"/>
      <c r="D146" s="96">
        <v>851730</v>
      </c>
    </row>
    <row r="147" spans="1:4" x14ac:dyDescent="0.3">
      <c r="A147" s="93" t="s">
        <v>269</v>
      </c>
      <c r="B147" s="94" t="s">
        <v>270</v>
      </c>
      <c r="C147" s="95">
        <v>293588616</v>
      </c>
      <c r="D147" s="96">
        <v>69020829</v>
      </c>
    </row>
    <row r="148" spans="1:4" x14ac:dyDescent="0.3">
      <c r="A148" s="93" t="s">
        <v>242</v>
      </c>
      <c r="B148" s="94" t="s">
        <v>271</v>
      </c>
      <c r="C148" s="95"/>
      <c r="D148" s="96">
        <v>95874180</v>
      </c>
    </row>
    <row r="149" spans="1:4" x14ac:dyDescent="0.3">
      <c r="A149" s="93" t="s">
        <v>243</v>
      </c>
      <c r="B149" s="94" t="s">
        <v>272</v>
      </c>
      <c r="C149" s="95">
        <v>302524820</v>
      </c>
      <c r="D149" s="96">
        <v>340527834</v>
      </c>
    </row>
    <row r="150" spans="1:4" ht="31.2" x14ac:dyDescent="0.3">
      <c r="A150" s="89" t="s">
        <v>273</v>
      </c>
      <c r="B150" s="90" t="s">
        <v>274</v>
      </c>
      <c r="C150" s="91">
        <v>834098163</v>
      </c>
      <c r="D150" s="92">
        <v>925997445</v>
      </c>
    </row>
    <row r="151" spans="1:4" x14ac:dyDescent="0.3">
      <c r="A151" s="93" t="s">
        <v>90</v>
      </c>
      <c r="B151" s="94"/>
      <c r="C151" s="95"/>
      <c r="D151" s="96"/>
    </row>
    <row r="152" spans="1:4" x14ac:dyDescent="0.3">
      <c r="A152" s="93" t="s">
        <v>275</v>
      </c>
      <c r="B152" s="94" t="s">
        <v>276</v>
      </c>
      <c r="C152" s="95">
        <v>222280214</v>
      </c>
      <c r="D152" s="96">
        <v>194639446</v>
      </c>
    </row>
    <row r="153" spans="1:4" x14ac:dyDescent="0.3">
      <c r="A153" s="93" t="s">
        <v>277</v>
      </c>
      <c r="B153" s="94" t="s">
        <v>278</v>
      </c>
      <c r="C153" s="95">
        <v>17349611</v>
      </c>
      <c r="D153" s="96">
        <v>10966058</v>
      </c>
    </row>
    <row r="154" spans="1:4" x14ac:dyDescent="0.3">
      <c r="A154" s="93" t="s">
        <v>279</v>
      </c>
      <c r="B154" s="94" t="s">
        <v>280</v>
      </c>
      <c r="C154" s="95">
        <v>117960912</v>
      </c>
      <c r="D154" s="96">
        <v>143302263</v>
      </c>
    </row>
    <row r="155" spans="1:4" ht="46.8" x14ac:dyDescent="0.3">
      <c r="A155" s="93" t="s">
        <v>281</v>
      </c>
      <c r="B155" s="94" t="s">
        <v>282</v>
      </c>
      <c r="C155" s="95"/>
      <c r="D155" s="96"/>
    </row>
    <row r="156" spans="1:4" x14ac:dyDescent="0.3">
      <c r="A156" s="93" t="s">
        <v>283</v>
      </c>
      <c r="B156" s="94" t="s">
        <v>284</v>
      </c>
      <c r="C156" s="95"/>
      <c r="D156" s="96"/>
    </row>
    <row r="157" spans="1:4" x14ac:dyDescent="0.3">
      <c r="A157" s="93" t="s">
        <v>285</v>
      </c>
      <c r="B157" s="94" t="s">
        <v>286</v>
      </c>
      <c r="C157" s="95"/>
      <c r="D157" s="96">
        <v>153146199</v>
      </c>
    </row>
    <row r="158" spans="1:4" x14ac:dyDescent="0.3">
      <c r="A158" s="93" t="s">
        <v>287</v>
      </c>
      <c r="B158" s="94" t="s">
        <v>288</v>
      </c>
      <c r="C158" s="95"/>
      <c r="D158" s="96"/>
    </row>
    <row r="159" spans="1:4" x14ac:dyDescent="0.3">
      <c r="A159" s="93" t="s">
        <v>289</v>
      </c>
      <c r="B159" s="94" t="s">
        <v>290</v>
      </c>
      <c r="C159" s="95"/>
      <c r="D159" s="96">
        <v>4318684</v>
      </c>
    </row>
    <row r="160" spans="1:4" x14ac:dyDescent="0.3">
      <c r="A160" s="93" t="s">
        <v>267</v>
      </c>
      <c r="B160" s="94" t="s">
        <v>291</v>
      </c>
      <c r="C160" s="95"/>
      <c r="D160" s="96">
        <v>3335709</v>
      </c>
    </row>
    <row r="161" spans="1:4" x14ac:dyDescent="0.3">
      <c r="A161" s="93" t="s">
        <v>292</v>
      </c>
      <c r="B161" s="94" t="s">
        <v>293</v>
      </c>
      <c r="C161" s="95"/>
      <c r="D161" s="96"/>
    </row>
    <row r="162" spans="1:4" x14ac:dyDescent="0.3">
      <c r="A162" s="93" t="s">
        <v>251</v>
      </c>
      <c r="B162" s="94" t="s">
        <v>294</v>
      </c>
      <c r="C162" s="95">
        <v>476507426</v>
      </c>
      <c r="D162" s="96">
        <v>416289086</v>
      </c>
    </row>
    <row r="163" spans="1:4" ht="31.2" x14ac:dyDescent="0.3">
      <c r="A163" s="89" t="s">
        <v>295</v>
      </c>
      <c r="B163" s="90" t="s">
        <v>296</v>
      </c>
      <c r="C163" s="91">
        <v>-231424910</v>
      </c>
      <c r="D163" s="92">
        <v>-413371369</v>
      </c>
    </row>
    <row r="164" spans="1:4" ht="14.4" x14ac:dyDescent="0.3">
      <c r="A164" s="114" t="s">
        <v>297</v>
      </c>
      <c r="B164" s="112"/>
      <c r="C164" s="112"/>
      <c r="D164" s="113"/>
    </row>
    <row r="165" spans="1:4" ht="31.2" x14ac:dyDescent="0.3">
      <c r="A165" s="89" t="s">
        <v>298</v>
      </c>
      <c r="B165" s="90" t="s">
        <v>299</v>
      </c>
      <c r="C165" s="91">
        <v>747861225</v>
      </c>
      <c r="D165" s="92">
        <v>425174862</v>
      </c>
    </row>
    <row r="166" spans="1:4" x14ac:dyDescent="0.3">
      <c r="A166" s="93" t="s">
        <v>90</v>
      </c>
      <c r="B166" s="94"/>
      <c r="C166" s="95"/>
      <c r="D166" s="96"/>
    </row>
    <row r="167" spans="1:4" x14ac:dyDescent="0.3">
      <c r="A167" s="93" t="s">
        <v>300</v>
      </c>
      <c r="B167" s="94" t="s">
        <v>301</v>
      </c>
      <c r="C167" s="95"/>
      <c r="D167" s="96">
        <v>2000004</v>
      </c>
    </row>
    <row r="168" spans="1:4" x14ac:dyDescent="0.3">
      <c r="A168" s="93" t="s">
        <v>302</v>
      </c>
      <c r="B168" s="94" t="s">
        <v>303</v>
      </c>
      <c r="C168" s="95">
        <v>738486046</v>
      </c>
      <c r="D168" s="96"/>
    </row>
    <row r="169" spans="1:4" x14ac:dyDescent="0.3">
      <c r="A169" s="93" t="s">
        <v>242</v>
      </c>
      <c r="B169" s="94" t="s">
        <v>304</v>
      </c>
      <c r="C169" s="95"/>
      <c r="D169" s="96">
        <v>422191255</v>
      </c>
    </row>
    <row r="170" spans="1:4" x14ac:dyDescent="0.3">
      <c r="A170" s="93" t="s">
        <v>243</v>
      </c>
      <c r="B170" s="94" t="s">
        <v>305</v>
      </c>
      <c r="C170" s="95">
        <v>9375179</v>
      </c>
      <c r="D170" s="96">
        <v>983603</v>
      </c>
    </row>
    <row r="171" spans="1:4" ht="31.2" x14ac:dyDescent="0.3">
      <c r="A171" s="89" t="s">
        <v>306</v>
      </c>
      <c r="B171" s="90" t="s">
        <v>307</v>
      </c>
      <c r="C171" s="91">
        <v>619575995</v>
      </c>
      <c r="D171" s="92">
        <v>550089244</v>
      </c>
    </row>
    <row r="172" spans="1:4" x14ac:dyDescent="0.3">
      <c r="A172" s="93" t="s">
        <v>90</v>
      </c>
      <c r="B172" s="94"/>
      <c r="C172" s="95"/>
      <c r="D172" s="96"/>
    </row>
    <row r="173" spans="1:4" x14ac:dyDescent="0.3">
      <c r="A173" s="93" t="s">
        <v>308</v>
      </c>
      <c r="B173" s="94" t="s">
        <v>309</v>
      </c>
      <c r="C173" s="95">
        <v>534483440</v>
      </c>
      <c r="D173" s="96">
        <v>341732174</v>
      </c>
    </row>
    <row r="174" spans="1:4" x14ac:dyDescent="0.3">
      <c r="A174" s="93" t="s">
        <v>248</v>
      </c>
      <c r="B174" s="94" t="s">
        <v>310</v>
      </c>
      <c r="C174" s="95"/>
      <c r="D174" s="96"/>
    </row>
    <row r="175" spans="1:4" x14ac:dyDescent="0.3">
      <c r="A175" s="93" t="s">
        <v>311</v>
      </c>
      <c r="B175" s="94" t="s">
        <v>312</v>
      </c>
      <c r="C175" s="95">
        <v>82538135</v>
      </c>
      <c r="D175" s="96">
        <v>174054060</v>
      </c>
    </row>
    <row r="176" spans="1:4" x14ac:dyDescent="0.3">
      <c r="A176" s="93" t="s">
        <v>313</v>
      </c>
      <c r="B176" s="94" t="s">
        <v>314</v>
      </c>
      <c r="C176" s="95"/>
      <c r="D176" s="96">
        <v>25398901</v>
      </c>
    </row>
    <row r="177" spans="1:4" x14ac:dyDescent="0.3">
      <c r="A177" s="93" t="s">
        <v>315</v>
      </c>
      <c r="B177" s="94" t="s">
        <v>316</v>
      </c>
      <c r="C177" s="95">
        <v>2554420</v>
      </c>
      <c r="D177" s="96">
        <v>8904109</v>
      </c>
    </row>
    <row r="178" spans="1:4" ht="31.2" x14ac:dyDescent="0.3">
      <c r="A178" s="89" t="s">
        <v>317</v>
      </c>
      <c r="B178" s="90" t="s">
        <v>318</v>
      </c>
      <c r="C178" s="91">
        <v>128285230</v>
      </c>
      <c r="D178" s="92">
        <v>-124914382</v>
      </c>
    </row>
    <row r="179" spans="1:4" x14ac:dyDescent="0.3">
      <c r="A179" s="89" t="s">
        <v>319</v>
      </c>
      <c r="B179" s="90" t="s">
        <v>320</v>
      </c>
      <c r="C179" s="91">
        <v>4448568</v>
      </c>
      <c r="D179" s="92">
        <v>1155831</v>
      </c>
    </row>
    <row r="180" spans="1:4" ht="31.2" x14ac:dyDescent="0.3">
      <c r="A180" s="89" t="s">
        <v>321</v>
      </c>
      <c r="B180" s="90" t="s">
        <v>322</v>
      </c>
      <c r="C180" s="91">
        <v>120677115</v>
      </c>
      <c r="D180" s="91">
        <v>-177605754</v>
      </c>
    </row>
    <row r="181" spans="1:4" ht="31.2" x14ac:dyDescent="0.3">
      <c r="A181" s="89" t="s">
        <v>323</v>
      </c>
      <c r="B181" s="90" t="s">
        <v>324</v>
      </c>
      <c r="C181" s="91">
        <v>415085451</v>
      </c>
      <c r="D181" s="92">
        <v>581952853</v>
      </c>
    </row>
    <row r="182" spans="1:4" ht="31.2" x14ac:dyDescent="0.3">
      <c r="A182" s="89" t="s">
        <v>325</v>
      </c>
      <c r="B182" s="90" t="s">
        <v>326</v>
      </c>
      <c r="C182" s="91">
        <v>535762566</v>
      </c>
      <c r="D182" s="92">
        <v>404347099</v>
      </c>
    </row>
    <row r="183" spans="1:4" s="103" customFormat="1" x14ac:dyDescent="0.3">
      <c r="A183" s="102"/>
      <c r="B183" s="104"/>
      <c r="C183" s="105">
        <v>0</v>
      </c>
      <c r="D183" s="102"/>
    </row>
    <row r="184" spans="1:4" s="77" customFormat="1" x14ac:dyDescent="0.3">
      <c r="A184" s="3"/>
      <c r="B184" s="52"/>
      <c r="C184" s="68"/>
      <c r="D184" s="3"/>
    </row>
    <row r="185" spans="1:4" x14ac:dyDescent="0.3">
      <c r="C185" s="97"/>
      <c r="D185" s="98"/>
    </row>
    <row r="186" spans="1:4" ht="17.399999999999999" x14ac:dyDescent="0.3">
      <c r="A186" s="29" t="s">
        <v>331</v>
      </c>
      <c r="B186" s="30"/>
      <c r="C186" s="99"/>
      <c r="D186" s="31"/>
    </row>
    <row r="187" spans="1:4" ht="17.399999999999999" x14ac:dyDescent="0.3">
      <c r="A187" s="29" t="s">
        <v>332</v>
      </c>
      <c r="B187" s="30"/>
      <c r="C187" s="99" t="s">
        <v>333</v>
      </c>
      <c r="D187" s="31"/>
    </row>
    <row r="188" spans="1:4" ht="17.399999999999999" x14ac:dyDescent="0.3">
      <c r="A188" s="33"/>
      <c r="B188" s="33"/>
      <c r="C188" s="100"/>
      <c r="D188" s="33"/>
    </row>
    <row r="189" spans="1:4" s="99" customFormat="1" ht="17.399999999999999" x14ac:dyDescent="0.3">
      <c r="A189" s="99" t="s">
        <v>68</v>
      </c>
      <c r="C189" s="99" t="s">
        <v>69</v>
      </c>
    </row>
  </sheetData>
  <mergeCells count="12">
    <mergeCell ref="A136:D136"/>
    <mergeCell ref="A164:D164"/>
    <mergeCell ref="A61:D61"/>
    <mergeCell ref="A110:D110"/>
    <mergeCell ref="A111:D111"/>
    <mergeCell ref="A112:D112"/>
    <mergeCell ref="A116:D116"/>
    <mergeCell ref="A4:D4"/>
    <mergeCell ref="A5:D5"/>
    <mergeCell ref="A6:D6"/>
    <mergeCell ref="A59:D59"/>
    <mergeCell ref="A60:D60"/>
  </mergeCells>
  <pageMargins left="0.70866141732283472" right="0.70866141732283472" top="0.74803149606299213" bottom="0.74803149606299213" header="0.31496062992125984" footer="0.31496062992125984"/>
  <pageSetup paperSize="9" scale="74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K78"/>
  <sheetViews>
    <sheetView tabSelected="1" zoomScale="69" zoomScaleNormal="69" workbookViewId="0">
      <pane xSplit="2" ySplit="8" topLeftCell="C9" activePane="bottomRight" state="frozen"/>
      <selection activeCell="C27" sqref="C27"/>
      <selection pane="topRight" activeCell="C27" sqref="C27"/>
      <selection pane="bottomLeft" activeCell="C27" sqref="C27"/>
      <selection pane="bottomRight" activeCell="A7" sqref="A7:A8"/>
    </sheetView>
  </sheetViews>
  <sheetFormatPr defaultColWidth="9.33203125" defaultRowHeight="15.6" x14ac:dyDescent="0.3"/>
  <cols>
    <col min="1" max="1" width="69.6640625" style="3" customWidth="1"/>
    <col min="2" max="2" width="13.6640625" style="52" customWidth="1"/>
    <col min="3" max="8" width="18.6640625" style="3" customWidth="1"/>
    <col min="9" max="9" width="18.5546875" style="3" customWidth="1"/>
    <col min="10" max="10" width="16.33203125" bestFit="1" customWidth="1"/>
    <col min="257" max="257" width="63" customWidth="1"/>
    <col min="258" max="258" width="13.6640625" customWidth="1"/>
    <col min="259" max="259" width="16.44140625" customWidth="1"/>
    <col min="260" max="260" width="17.33203125" customWidth="1"/>
    <col min="261" max="261" width="9.44140625" customWidth="1"/>
    <col min="262" max="262" width="15.6640625" customWidth="1"/>
    <col min="263" max="263" width="16.33203125" customWidth="1"/>
    <col min="264" max="264" width="15.6640625" customWidth="1"/>
    <col min="265" max="265" width="17.33203125" customWidth="1"/>
    <col min="266" max="266" width="16.33203125" bestFit="1" customWidth="1"/>
    <col min="513" max="513" width="63" customWidth="1"/>
    <col min="514" max="514" width="13.6640625" customWidth="1"/>
    <col min="515" max="515" width="16.44140625" customWidth="1"/>
    <col min="516" max="516" width="17.33203125" customWidth="1"/>
    <col min="517" max="517" width="9.44140625" customWidth="1"/>
    <col min="518" max="518" width="15.6640625" customWidth="1"/>
    <col min="519" max="519" width="16.33203125" customWidth="1"/>
    <col min="520" max="520" width="15.6640625" customWidth="1"/>
    <col min="521" max="521" width="17.33203125" customWidth="1"/>
    <col min="522" max="522" width="16.33203125" bestFit="1" customWidth="1"/>
    <col min="769" max="769" width="63" customWidth="1"/>
    <col min="770" max="770" width="13.6640625" customWidth="1"/>
    <col min="771" max="771" width="16.44140625" customWidth="1"/>
    <col min="772" max="772" width="17.33203125" customWidth="1"/>
    <col min="773" max="773" width="9.44140625" customWidth="1"/>
    <col min="774" max="774" width="15.6640625" customWidth="1"/>
    <col min="775" max="775" width="16.33203125" customWidth="1"/>
    <col min="776" max="776" width="15.6640625" customWidth="1"/>
    <col min="777" max="777" width="17.33203125" customWidth="1"/>
    <col min="778" max="778" width="16.33203125" bestFit="1" customWidth="1"/>
    <col min="1025" max="1025" width="63" customWidth="1"/>
    <col min="1026" max="1026" width="13.6640625" customWidth="1"/>
    <col min="1027" max="1027" width="16.44140625" customWidth="1"/>
    <col min="1028" max="1028" width="17.33203125" customWidth="1"/>
    <col min="1029" max="1029" width="9.44140625" customWidth="1"/>
    <col min="1030" max="1030" width="15.6640625" customWidth="1"/>
    <col min="1031" max="1031" width="16.33203125" customWidth="1"/>
    <col min="1032" max="1032" width="15.6640625" customWidth="1"/>
    <col min="1033" max="1033" width="17.33203125" customWidth="1"/>
    <col min="1034" max="1034" width="16.33203125" bestFit="1" customWidth="1"/>
    <col min="1281" max="1281" width="63" customWidth="1"/>
    <col min="1282" max="1282" width="13.6640625" customWidth="1"/>
    <col min="1283" max="1283" width="16.44140625" customWidth="1"/>
    <col min="1284" max="1284" width="17.33203125" customWidth="1"/>
    <col min="1285" max="1285" width="9.44140625" customWidth="1"/>
    <col min="1286" max="1286" width="15.6640625" customWidth="1"/>
    <col min="1287" max="1287" width="16.33203125" customWidth="1"/>
    <col min="1288" max="1288" width="15.6640625" customWidth="1"/>
    <col min="1289" max="1289" width="17.33203125" customWidth="1"/>
    <col min="1290" max="1290" width="16.33203125" bestFit="1" customWidth="1"/>
    <col min="1537" max="1537" width="63" customWidth="1"/>
    <col min="1538" max="1538" width="13.6640625" customWidth="1"/>
    <col min="1539" max="1539" width="16.44140625" customWidth="1"/>
    <col min="1540" max="1540" width="17.33203125" customWidth="1"/>
    <col min="1541" max="1541" width="9.44140625" customWidth="1"/>
    <col min="1542" max="1542" width="15.6640625" customWidth="1"/>
    <col min="1543" max="1543" width="16.33203125" customWidth="1"/>
    <col min="1544" max="1544" width="15.6640625" customWidth="1"/>
    <col min="1545" max="1545" width="17.33203125" customWidth="1"/>
    <col min="1546" max="1546" width="16.33203125" bestFit="1" customWidth="1"/>
    <col min="1793" max="1793" width="63" customWidth="1"/>
    <col min="1794" max="1794" width="13.6640625" customWidth="1"/>
    <col min="1795" max="1795" width="16.44140625" customWidth="1"/>
    <col min="1796" max="1796" width="17.33203125" customWidth="1"/>
    <col min="1797" max="1797" width="9.44140625" customWidth="1"/>
    <col min="1798" max="1798" width="15.6640625" customWidth="1"/>
    <col min="1799" max="1799" width="16.33203125" customWidth="1"/>
    <col min="1800" max="1800" width="15.6640625" customWidth="1"/>
    <col min="1801" max="1801" width="17.33203125" customWidth="1"/>
    <col min="1802" max="1802" width="16.33203125" bestFit="1" customWidth="1"/>
    <col min="2049" max="2049" width="63" customWidth="1"/>
    <col min="2050" max="2050" width="13.6640625" customWidth="1"/>
    <col min="2051" max="2051" width="16.44140625" customWidth="1"/>
    <col min="2052" max="2052" width="17.33203125" customWidth="1"/>
    <col min="2053" max="2053" width="9.44140625" customWidth="1"/>
    <col min="2054" max="2054" width="15.6640625" customWidth="1"/>
    <col min="2055" max="2055" width="16.33203125" customWidth="1"/>
    <col min="2056" max="2056" width="15.6640625" customWidth="1"/>
    <col min="2057" max="2057" width="17.33203125" customWidth="1"/>
    <col min="2058" max="2058" width="16.33203125" bestFit="1" customWidth="1"/>
    <col min="2305" max="2305" width="63" customWidth="1"/>
    <col min="2306" max="2306" width="13.6640625" customWidth="1"/>
    <col min="2307" max="2307" width="16.44140625" customWidth="1"/>
    <col min="2308" max="2308" width="17.33203125" customWidth="1"/>
    <col min="2309" max="2309" width="9.44140625" customWidth="1"/>
    <col min="2310" max="2310" width="15.6640625" customWidth="1"/>
    <col min="2311" max="2311" width="16.33203125" customWidth="1"/>
    <col min="2312" max="2312" width="15.6640625" customWidth="1"/>
    <col min="2313" max="2313" width="17.33203125" customWidth="1"/>
    <col min="2314" max="2314" width="16.33203125" bestFit="1" customWidth="1"/>
    <col min="2561" max="2561" width="63" customWidth="1"/>
    <col min="2562" max="2562" width="13.6640625" customWidth="1"/>
    <col min="2563" max="2563" width="16.44140625" customWidth="1"/>
    <col min="2564" max="2564" width="17.33203125" customWidth="1"/>
    <col min="2565" max="2565" width="9.44140625" customWidth="1"/>
    <col min="2566" max="2566" width="15.6640625" customWidth="1"/>
    <col min="2567" max="2567" width="16.33203125" customWidth="1"/>
    <col min="2568" max="2568" width="15.6640625" customWidth="1"/>
    <col min="2569" max="2569" width="17.33203125" customWidth="1"/>
    <col min="2570" max="2570" width="16.33203125" bestFit="1" customWidth="1"/>
    <col min="2817" max="2817" width="63" customWidth="1"/>
    <col min="2818" max="2818" width="13.6640625" customWidth="1"/>
    <col min="2819" max="2819" width="16.44140625" customWidth="1"/>
    <col min="2820" max="2820" width="17.33203125" customWidth="1"/>
    <col min="2821" max="2821" width="9.44140625" customWidth="1"/>
    <col min="2822" max="2822" width="15.6640625" customWidth="1"/>
    <col min="2823" max="2823" width="16.33203125" customWidth="1"/>
    <col min="2824" max="2824" width="15.6640625" customWidth="1"/>
    <col min="2825" max="2825" width="17.33203125" customWidth="1"/>
    <col min="2826" max="2826" width="16.33203125" bestFit="1" customWidth="1"/>
    <col min="3073" max="3073" width="63" customWidth="1"/>
    <col min="3074" max="3074" width="13.6640625" customWidth="1"/>
    <col min="3075" max="3075" width="16.44140625" customWidth="1"/>
    <col min="3076" max="3076" width="17.33203125" customWidth="1"/>
    <col min="3077" max="3077" width="9.44140625" customWidth="1"/>
    <col min="3078" max="3078" width="15.6640625" customWidth="1"/>
    <col min="3079" max="3079" width="16.33203125" customWidth="1"/>
    <col min="3080" max="3080" width="15.6640625" customWidth="1"/>
    <col min="3081" max="3081" width="17.33203125" customWidth="1"/>
    <col min="3082" max="3082" width="16.33203125" bestFit="1" customWidth="1"/>
    <col min="3329" max="3329" width="63" customWidth="1"/>
    <col min="3330" max="3330" width="13.6640625" customWidth="1"/>
    <col min="3331" max="3331" width="16.44140625" customWidth="1"/>
    <col min="3332" max="3332" width="17.33203125" customWidth="1"/>
    <col min="3333" max="3333" width="9.44140625" customWidth="1"/>
    <col min="3334" max="3334" width="15.6640625" customWidth="1"/>
    <col min="3335" max="3335" width="16.33203125" customWidth="1"/>
    <col min="3336" max="3336" width="15.6640625" customWidth="1"/>
    <col min="3337" max="3337" width="17.33203125" customWidth="1"/>
    <col min="3338" max="3338" width="16.33203125" bestFit="1" customWidth="1"/>
    <col min="3585" max="3585" width="63" customWidth="1"/>
    <col min="3586" max="3586" width="13.6640625" customWidth="1"/>
    <col min="3587" max="3587" width="16.44140625" customWidth="1"/>
    <col min="3588" max="3588" width="17.33203125" customWidth="1"/>
    <col min="3589" max="3589" width="9.44140625" customWidth="1"/>
    <col min="3590" max="3590" width="15.6640625" customWidth="1"/>
    <col min="3591" max="3591" width="16.33203125" customWidth="1"/>
    <col min="3592" max="3592" width="15.6640625" customWidth="1"/>
    <col min="3593" max="3593" width="17.33203125" customWidth="1"/>
    <col min="3594" max="3594" width="16.33203125" bestFit="1" customWidth="1"/>
    <col min="3841" max="3841" width="63" customWidth="1"/>
    <col min="3842" max="3842" width="13.6640625" customWidth="1"/>
    <col min="3843" max="3843" width="16.44140625" customWidth="1"/>
    <col min="3844" max="3844" width="17.33203125" customWidth="1"/>
    <col min="3845" max="3845" width="9.44140625" customWidth="1"/>
    <col min="3846" max="3846" width="15.6640625" customWidth="1"/>
    <col min="3847" max="3847" width="16.33203125" customWidth="1"/>
    <col min="3848" max="3848" width="15.6640625" customWidth="1"/>
    <col min="3849" max="3849" width="17.33203125" customWidth="1"/>
    <col min="3850" max="3850" width="16.33203125" bestFit="1" customWidth="1"/>
    <col min="4097" max="4097" width="63" customWidth="1"/>
    <col min="4098" max="4098" width="13.6640625" customWidth="1"/>
    <col min="4099" max="4099" width="16.44140625" customWidth="1"/>
    <col min="4100" max="4100" width="17.33203125" customWidth="1"/>
    <col min="4101" max="4101" width="9.44140625" customWidth="1"/>
    <col min="4102" max="4102" width="15.6640625" customWidth="1"/>
    <col min="4103" max="4103" width="16.33203125" customWidth="1"/>
    <col min="4104" max="4104" width="15.6640625" customWidth="1"/>
    <col min="4105" max="4105" width="17.33203125" customWidth="1"/>
    <col min="4106" max="4106" width="16.33203125" bestFit="1" customWidth="1"/>
    <col min="4353" max="4353" width="63" customWidth="1"/>
    <col min="4354" max="4354" width="13.6640625" customWidth="1"/>
    <col min="4355" max="4355" width="16.44140625" customWidth="1"/>
    <col min="4356" max="4356" width="17.33203125" customWidth="1"/>
    <col min="4357" max="4357" width="9.44140625" customWidth="1"/>
    <col min="4358" max="4358" width="15.6640625" customWidth="1"/>
    <col min="4359" max="4359" width="16.33203125" customWidth="1"/>
    <col min="4360" max="4360" width="15.6640625" customWidth="1"/>
    <col min="4361" max="4361" width="17.33203125" customWidth="1"/>
    <col min="4362" max="4362" width="16.33203125" bestFit="1" customWidth="1"/>
    <col min="4609" max="4609" width="63" customWidth="1"/>
    <col min="4610" max="4610" width="13.6640625" customWidth="1"/>
    <col min="4611" max="4611" width="16.44140625" customWidth="1"/>
    <col min="4612" max="4612" width="17.33203125" customWidth="1"/>
    <col min="4613" max="4613" width="9.44140625" customWidth="1"/>
    <col min="4614" max="4614" width="15.6640625" customWidth="1"/>
    <col min="4615" max="4615" width="16.33203125" customWidth="1"/>
    <col min="4616" max="4616" width="15.6640625" customWidth="1"/>
    <col min="4617" max="4617" width="17.33203125" customWidth="1"/>
    <col min="4618" max="4618" width="16.33203125" bestFit="1" customWidth="1"/>
    <col min="4865" max="4865" width="63" customWidth="1"/>
    <col min="4866" max="4866" width="13.6640625" customWidth="1"/>
    <col min="4867" max="4867" width="16.44140625" customWidth="1"/>
    <col min="4868" max="4868" width="17.33203125" customWidth="1"/>
    <col min="4869" max="4869" width="9.44140625" customWidth="1"/>
    <col min="4870" max="4870" width="15.6640625" customWidth="1"/>
    <col min="4871" max="4871" width="16.33203125" customWidth="1"/>
    <col min="4872" max="4872" width="15.6640625" customWidth="1"/>
    <col min="4873" max="4873" width="17.33203125" customWidth="1"/>
    <col min="4874" max="4874" width="16.33203125" bestFit="1" customWidth="1"/>
    <col min="5121" max="5121" width="63" customWidth="1"/>
    <col min="5122" max="5122" width="13.6640625" customWidth="1"/>
    <col min="5123" max="5123" width="16.44140625" customWidth="1"/>
    <col min="5124" max="5124" width="17.33203125" customWidth="1"/>
    <col min="5125" max="5125" width="9.44140625" customWidth="1"/>
    <col min="5126" max="5126" width="15.6640625" customWidth="1"/>
    <col min="5127" max="5127" width="16.33203125" customWidth="1"/>
    <col min="5128" max="5128" width="15.6640625" customWidth="1"/>
    <col min="5129" max="5129" width="17.33203125" customWidth="1"/>
    <col min="5130" max="5130" width="16.33203125" bestFit="1" customWidth="1"/>
    <col min="5377" max="5377" width="63" customWidth="1"/>
    <col min="5378" max="5378" width="13.6640625" customWidth="1"/>
    <col min="5379" max="5379" width="16.44140625" customWidth="1"/>
    <col min="5380" max="5380" width="17.33203125" customWidth="1"/>
    <col min="5381" max="5381" width="9.44140625" customWidth="1"/>
    <col min="5382" max="5382" width="15.6640625" customWidth="1"/>
    <col min="5383" max="5383" width="16.33203125" customWidth="1"/>
    <col min="5384" max="5384" width="15.6640625" customWidth="1"/>
    <col min="5385" max="5385" width="17.33203125" customWidth="1"/>
    <col min="5386" max="5386" width="16.33203125" bestFit="1" customWidth="1"/>
    <col min="5633" max="5633" width="63" customWidth="1"/>
    <col min="5634" max="5634" width="13.6640625" customWidth="1"/>
    <col min="5635" max="5635" width="16.44140625" customWidth="1"/>
    <col min="5636" max="5636" width="17.33203125" customWidth="1"/>
    <col min="5637" max="5637" width="9.44140625" customWidth="1"/>
    <col min="5638" max="5638" width="15.6640625" customWidth="1"/>
    <col min="5639" max="5639" width="16.33203125" customWidth="1"/>
    <col min="5640" max="5640" width="15.6640625" customWidth="1"/>
    <col min="5641" max="5641" width="17.33203125" customWidth="1"/>
    <col min="5642" max="5642" width="16.33203125" bestFit="1" customWidth="1"/>
    <col min="5889" max="5889" width="63" customWidth="1"/>
    <col min="5890" max="5890" width="13.6640625" customWidth="1"/>
    <col min="5891" max="5891" width="16.44140625" customWidth="1"/>
    <col min="5892" max="5892" width="17.33203125" customWidth="1"/>
    <col min="5893" max="5893" width="9.44140625" customWidth="1"/>
    <col min="5894" max="5894" width="15.6640625" customWidth="1"/>
    <col min="5895" max="5895" width="16.33203125" customWidth="1"/>
    <col min="5896" max="5896" width="15.6640625" customWidth="1"/>
    <col min="5897" max="5897" width="17.33203125" customWidth="1"/>
    <col min="5898" max="5898" width="16.33203125" bestFit="1" customWidth="1"/>
    <col min="6145" max="6145" width="63" customWidth="1"/>
    <col min="6146" max="6146" width="13.6640625" customWidth="1"/>
    <col min="6147" max="6147" width="16.44140625" customWidth="1"/>
    <col min="6148" max="6148" width="17.33203125" customWidth="1"/>
    <col min="6149" max="6149" width="9.44140625" customWidth="1"/>
    <col min="6150" max="6150" width="15.6640625" customWidth="1"/>
    <col min="6151" max="6151" width="16.33203125" customWidth="1"/>
    <col min="6152" max="6152" width="15.6640625" customWidth="1"/>
    <col min="6153" max="6153" width="17.33203125" customWidth="1"/>
    <col min="6154" max="6154" width="16.33203125" bestFit="1" customWidth="1"/>
    <col min="6401" max="6401" width="63" customWidth="1"/>
    <col min="6402" max="6402" width="13.6640625" customWidth="1"/>
    <col min="6403" max="6403" width="16.44140625" customWidth="1"/>
    <col min="6404" max="6404" width="17.33203125" customWidth="1"/>
    <col min="6405" max="6405" width="9.44140625" customWidth="1"/>
    <col min="6406" max="6406" width="15.6640625" customWidth="1"/>
    <col min="6407" max="6407" width="16.33203125" customWidth="1"/>
    <col min="6408" max="6408" width="15.6640625" customWidth="1"/>
    <col min="6409" max="6409" width="17.33203125" customWidth="1"/>
    <col min="6410" max="6410" width="16.33203125" bestFit="1" customWidth="1"/>
    <col min="6657" max="6657" width="63" customWidth="1"/>
    <col min="6658" max="6658" width="13.6640625" customWidth="1"/>
    <col min="6659" max="6659" width="16.44140625" customWidth="1"/>
    <col min="6660" max="6660" width="17.33203125" customWidth="1"/>
    <col min="6661" max="6661" width="9.44140625" customWidth="1"/>
    <col min="6662" max="6662" width="15.6640625" customWidth="1"/>
    <col min="6663" max="6663" width="16.33203125" customWidth="1"/>
    <col min="6664" max="6664" width="15.6640625" customWidth="1"/>
    <col min="6665" max="6665" width="17.33203125" customWidth="1"/>
    <col min="6666" max="6666" width="16.33203125" bestFit="1" customWidth="1"/>
    <col min="6913" max="6913" width="63" customWidth="1"/>
    <col min="6914" max="6914" width="13.6640625" customWidth="1"/>
    <col min="6915" max="6915" width="16.44140625" customWidth="1"/>
    <col min="6916" max="6916" width="17.33203125" customWidth="1"/>
    <col min="6917" max="6917" width="9.44140625" customWidth="1"/>
    <col min="6918" max="6918" width="15.6640625" customWidth="1"/>
    <col min="6919" max="6919" width="16.33203125" customWidth="1"/>
    <col min="6920" max="6920" width="15.6640625" customWidth="1"/>
    <col min="6921" max="6921" width="17.33203125" customWidth="1"/>
    <col min="6922" max="6922" width="16.33203125" bestFit="1" customWidth="1"/>
    <col min="7169" max="7169" width="63" customWidth="1"/>
    <col min="7170" max="7170" width="13.6640625" customWidth="1"/>
    <col min="7171" max="7171" width="16.44140625" customWidth="1"/>
    <col min="7172" max="7172" width="17.33203125" customWidth="1"/>
    <col min="7173" max="7173" width="9.44140625" customWidth="1"/>
    <col min="7174" max="7174" width="15.6640625" customWidth="1"/>
    <col min="7175" max="7175" width="16.33203125" customWidth="1"/>
    <col min="7176" max="7176" width="15.6640625" customWidth="1"/>
    <col min="7177" max="7177" width="17.33203125" customWidth="1"/>
    <col min="7178" max="7178" width="16.33203125" bestFit="1" customWidth="1"/>
    <col min="7425" max="7425" width="63" customWidth="1"/>
    <col min="7426" max="7426" width="13.6640625" customWidth="1"/>
    <col min="7427" max="7427" width="16.44140625" customWidth="1"/>
    <col min="7428" max="7428" width="17.33203125" customWidth="1"/>
    <col min="7429" max="7429" width="9.44140625" customWidth="1"/>
    <col min="7430" max="7430" width="15.6640625" customWidth="1"/>
    <col min="7431" max="7431" width="16.33203125" customWidth="1"/>
    <col min="7432" max="7432" width="15.6640625" customWidth="1"/>
    <col min="7433" max="7433" width="17.33203125" customWidth="1"/>
    <col min="7434" max="7434" width="16.33203125" bestFit="1" customWidth="1"/>
    <col min="7681" max="7681" width="63" customWidth="1"/>
    <col min="7682" max="7682" width="13.6640625" customWidth="1"/>
    <col min="7683" max="7683" width="16.44140625" customWidth="1"/>
    <col min="7684" max="7684" width="17.33203125" customWidth="1"/>
    <col min="7685" max="7685" width="9.44140625" customWidth="1"/>
    <col min="7686" max="7686" width="15.6640625" customWidth="1"/>
    <col min="7687" max="7687" width="16.33203125" customWidth="1"/>
    <col min="7688" max="7688" width="15.6640625" customWidth="1"/>
    <col min="7689" max="7689" width="17.33203125" customWidth="1"/>
    <col min="7690" max="7690" width="16.33203125" bestFit="1" customWidth="1"/>
    <col min="7937" max="7937" width="63" customWidth="1"/>
    <col min="7938" max="7938" width="13.6640625" customWidth="1"/>
    <col min="7939" max="7939" width="16.44140625" customWidth="1"/>
    <col min="7940" max="7940" width="17.33203125" customWidth="1"/>
    <col min="7941" max="7941" width="9.44140625" customWidth="1"/>
    <col min="7942" max="7942" width="15.6640625" customWidth="1"/>
    <col min="7943" max="7943" width="16.33203125" customWidth="1"/>
    <col min="7944" max="7944" width="15.6640625" customWidth="1"/>
    <col min="7945" max="7945" width="17.33203125" customWidth="1"/>
    <col min="7946" max="7946" width="16.33203125" bestFit="1" customWidth="1"/>
    <col min="8193" max="8193" width="63" customWidth="1"/>
    <col min="8194" max="8194" width="13.6640625" customWidth="1"/>
    <col min="8195" max="8195" width="16.44140625" customWidth="1"/>
    <col min="8196" max="8196" width="17.33203125" customWidth="1"/>
    <col min="8197" max="8197" width="9.44140625" customWidth="1"/>
    <col min="8198" max="8198" width="15.6640625" customWidth="1"/>
    <col min="8199" max="8199" width="16.33203125" customWidth="1"/>
    <col min="8200" max="8200" width="15.6640625" customWidth="1"/>
    <col min="8201" max="8201" width="17.33203125" customWidth="1"/>
    <col min="8202" max="8202" width="16.33203125" bestFit="1" customWidth="1"/>
    <col min="8449" max="8449" width="63" customWidth="1"/>
    <col min="8450" max="8450" width="13.6640625" customWidth="1"/>
    <col min="8451" max="8451" width="16.44140625" customWidth="1"/>
    <col min="8452" max="8452" width="17.33203125" customWidth="1"/>
    <col min="8453" max="8453" width="9.44140625" customWidth="1"/>
    <col min="8454" max="8454" width="15.6640625" customWidth="1"/>
    <col min="8455" max="8455" width="16.33203125" customWidth="1"/>
    <col min="8456" max="8456" width="15.6640625" customWidth="1"/>
    <col min="8457" max="8457" width="17.33203125" customWidth="1"/>
    <col min="8458" max="8458" width="16.33203125" bestFit="1" customWidth="1"/>
    <col min="8705" max="8705" width="63" customWidth="1"/>
    <col min="8706" max="8706" width="13.6640625" customWidth="1"/>
    <col min="8707" max="8707" width="16.44140625" customWidth="1"/>
    <col min="8708" max="8708" width="17.33203125" customWidth="1"/>
    <col min="8709" max="8709" width="9.44140625" customWidth="1"/>
    <col min="8710" max="8710" width="15.6640625" customWidth="1"/>
    <col min="8711" max="8711" width="16.33203125" customWidth="1"/>
    <col min="8712" max="8712" width="15.6640625" customWidth="1"/>
    <col min="8713" max="8713" width="17.33203125" customWidth="1"/>
    <col min="8714" max="8714" width="16.33203125" bestFit="1" customWidth="1"/>
    <col min="8961" max="8961" width="63" customWidth="1"/>
    <col min="8962" max="8962" width="13.6640625" customWidth="1"/>
    <col min="8963" max="8963" width="16.44140625" customWidth="1"/>
    <col min="8964" max="8964" width="17.33203125" customWidth="1"/>
    <col min="8965" max="8965" width="9.44140625" customWidth="1"/>
    <col min="8966" max="8966" width="15.6640625" customWidth="1"/>
    <col min="8967" max="8967" width="16.33203125" customWidth="1"/>
    <col min="8968" max="8968" width="15.6640625" customWidth="1"/>
    <col min="8969" max="8969" width="17.33203125" customWidth="1"/>
    <col min="8970" max="8970" width="16.33203125" bestFit="1" customWidth="1"/>
    <col min="9217" max="9217" width="63" customWidth="1"/>
    <col min="9218" max="9218" width="13.6640625" customWidth="1"/>
    <col min="9219" max="9219" width="16.44140625" customWidth="1"/>
    <col min="9220" max="9220" width="17.33203125" customWidth="1"/>
    <col min="9221" max="9221" width="9.44140625" customWidth="1"/>
    <col min="9222" max="9222" width="15.6640625" customWidth="1"/>
    <col min="9223" max="9223" width="16.33203125" customWidth="1"/>
    <col min="9224" max="9224" width="15.6640625" customWidth="1"/>
    <col min="9225" max="9225" width="17.33203125" customWidth="1"/>
    <col min="9226" max="9226" width="16.33203125" bestFit="1" customWidth="1"/>
    <col min="9473" max="9473" width="63" customWidth="1"/>
    <col min="9474" max="9474" width="13.6640625" customWidth="1"/>
    <col min="9475" max="9475" width="16.44140625" customWidth="1"/>
    <col min="9476" max="9476" width="17.33203125" customWidth="1"/>
    <col min="9477" max="9477" width="9.44140625" customWidth="1"/>
    <col min="9478" max="9478" width="15.6640625" customWidth="1"/>
    <col min="9479" max="9479" width="16.33203125" customWidth="1"/>
    <col min="9480" max="9480" width="15.6640625" customWidth="1"/>
    <col min="9481" max="9481" width="17.33203125" customWidth="1"/>
    <col min="9482" max="9482" width="16.33203125" bestFit="1" customWidth="1"/>
    <col min="9729" max="9729" width="63" customWidth="1"/>
    <col min="9730" max="9730" width="13.6640625" customWidth="1"/>
    <col min="9731" max="9731" width="16.44140625" customWidth="1"/>
    <col min="9732" max="9732" width="17.33203125" customWidth="1"/>
    <col min="9733" max="9733" width="9.44140625" customWidth="1"/>
    <col min="9734" max="9734" width="15.6640625" customWidth="1"/>
    <col min="9735" max="9735" width="16.33203125" customWidth="1"/>
    <col min="9736" max="9736" width="15.6640625" customWidth="1"/>
    <col min="9737" max="9737" width="17.33203125" customWidth="1"/>
    <col min="9738" max="9738" width="16.33203125" bestFit="1" customWidth="1"/>
    <col min="9985" max="9985" width="63" customWidth="1"/>
    <col min="9986" max="9986" width="13.6640625" customWidth="1"/>
    <col min="9987" max="9987" width="16.44140625" customWidth="1"/>
    <col min="9988" max="9988" width="17.33203125" customWidth="1"/>
    <col min="9989" max="9989" width="9.44140625" customWidth="1"/>
    <col min="9990" max="9990" width="15.6640625" customWidth="1"/>
    <col min="9991" max="9991" width="16.33203125" customWidth="1"/>
    <col min="9992" max="9992" width="15.6640625" customWidth="1"/>
    <col min="9993" max="9993" width="17.33203125" customWidth="1"/>
    <col min="9994" max="9994" width="16.33203125" bestFit="1" customWidth="1"/>
    <col min="10241" max="10241" width="63" customWidth="1"/>
    <col min="10242" max="10242" width="13.6640625" customWidth="1"/>
    <col min="10243" max="10243" width="16.44140625" customWidth="1"/>
    <col min="10244" max="10244" width="17.33203125" customWidth="1"/>
    <col min="10245" max="10245" width="9.44140625" customWidth="1"/>
    <col min="10246" max="10246" width="15.6640625" customWidth="1"/>
    <col min="10247" max="10247" width="16.33203125" customWidth="1"/>
    <col min="10248" max="10248" width="15.6640625" customWidth="1"/>
    <col min="10249" max="10249" width="17.33203125" customWidth="1"/>
    <col min="10250" max="10250" width="16.33203125" bestFit="1" customWidth="1"/>
    <col min="10497" max="10497" width="63" customWidth="1"/>
    <col min="10498" max="10498" width="13.6640625" customWidth="1"/>
    <col min="10499" max="10499" width="16.44140625" customWidth="1"/>
    <col min="10500" max="10500" width="17.33203125" customWidth="1"/>
    <col min="10501" max="10501" width="9.44140625" customWidth="1"/>
    <col min="10502" max="10502" width="15.6640625" customWidth="1"/>
    <col min="10503" max="10503" width="16.33203125" customWidth="1"/>
    <col min="10504" max="10504" width="15.6640625" customWidth="1"/>
    <col min="10505" max="10505" width="17.33203125" customWidth="1"/>
    <col min="10506" max="10506" width="16.33203125" bestFit="1" customWidth="1"/>
    <col min="10753" max="10753" width="63" customWidth="1"/>
    <col min="10754" max="10754" width="13.6640625" customWidth="1"/>
    <col min="10755" max="10755" width="16.44140625" customWidth="1"/>
    <col min="10756" max="10756" width="17.33203125" customWidth="1"/>
    <col min="10757" max="10757" width="9.44140625" customWidth="1"/>
    <col min="10758" max="10758" width="15.6640625" customWidth="1"/>
    <col min="10759" max="10759" width="16.33203125" customWidth="1"/>
    <col min="10760" max="10760" width="15.6640625" customWidth="1"/>
    <col min="10761" max="10761" width="17.33203125" customWidth="1"/>
    <col min="10762" max="10762" width="16.33203125" bestFit="1" customWidth="1"/>
    <col min="11009" max="11009" width="63" customWidth="1"/>
    <col min="11010" max="11010" width="13.6640625" customWidth="1"/>
    <col min="11011" max="11011" width="16.44140625" customWidth="1"/>
    <col min="11012" max="11012" width="17.33203125" customWidth="1"/>
    <col min="11013" max="11013" width="9.44140625" customWidth="1"/>
    <col min="11014" max="11014" width="15.6640625" customWidth="1"/>
    <col min="11015" max="11015" width="16.33203125" customWidth="1"/>
    <col min="11016" max="11016" width="15.6640625" customWidth="1"/>
    <col min="11017" max="11017" width="17.33203125" customWidth="1"/>
    <col min="11018" max="11018" width="16.33203125" bestFit="1" customWidth="1"/>
    <col min="11265" max="11265" width="63" customWidth="1"/>
    <col min="11266" max="11266" width="13.6640625" customWidth="1"/>
    <col min="11267" max="11267" width="16.44140625" customWidth="1"/>
    <col min="11268" max="11268" width="17.33203125" customWidth="1"/>
    <col min="11269" max="11269" width="9.44140625" customWidth="1"/>
    <col min="11270" max="11270" width="15.6640625" customWidth="1"/>
    <col min="11271" max="11271" width="16.33203125" customWidth="1"/>
    <col min="11272" max="11272" width="15.6640625" customWidth="1"/>
    <col min="11273" max="11273" width="17.33203125" customWidth="1"/>
    <col min="11274" max="11274" width="16.33203125" bestFit="1" customWidth="1"/>
    <col min="11521" max="11521" width="63" customWidth="1"/>
    <col min="11522" max="11522" width="13.6640625" customWidth="1"/>
    <col min="11523" max="11523" width="16.44140625" customWidth="1"/>
    <col min="11524" max="11524" width="17.33203125" customWidth="1"/>
    <col min="11525" max="11525" width="9.44140625" customWidth="1"/>
    <col min="11526" max="11526" width="15.6640625" customWidth="1"/>
    <col min="11527" max="11527" width="16.33203125" customWidth="1"/>
    <col min="11528" max="11528" width="15.6640625" customWidth="1"/>
    <col min="11529" max="11529" width="17.33203125" customWidth="1"/>
    <col min="11530" max="11530" width="16.33203125" bestFit="1" customWidth="1"/>
    <col min="11777" max="11777" width="63" customWidth="1"/>
    <col min="11778" max="11778" width="13.6640625" customWidth="1"/>
    <col min="11779" max="11779" width="16.44140625" customWidth="1"/>
    <col min="11780" max="11780" width="17.33203125" customWidth="1"/>
    <col min="11781" max="11781" width="9.44140625" customWidth="1"/>
    <col min="11782" max="11782" width="15.6640625" customWidth="1"/>
    <col min="11783" max="11783" width="16.33203125" customWidth="1"/>
    <col min="11784" max="11784" width="15.6640625" customWidth="1"/>
    <col min="11785" max="11785" width="17.33203125" customWidth="1"/>
    <col min="11786" max="11786" width="16.33203125" bestFit="1" customWidth="1"/>
    <col min="12033" max="12033" width="63" customWidth="1"/>
    <col min="12034" max="12034" width="13.6640625" customWidth="1"/>
    <col min="12035" max="12035" width="16.44140625" customWidth="1"/>
    <col min="12036" max="12036" width="17.33203125" customWidth="1"/>
    <col min="12037" max="12037" width="9.44140625" customWidth="1"/>
    <col min="12038" max="12038" width="15.6640625" customWidth="1"/>
    <col min="12039" max="12039" width="16.33203125" customWidth="1"/>
    <col min="12040" max="12040" width="15.6640625" customWidth="1"/>
    <col min="12041" max="12041" width="17.33203125" customWidth="1"/>
    <col min="12042" max="12042" width="16.33203125" bestFit="1" customWidth="1"/>
    <col min="12289" max="12289" width="63" customWidth="1"/>
    <col min="12290" max="12290" width="13.6640625" customWidth="1"/>
    <col min="12291" max="12291" width="16.44140625" customWidth="1"/>
    <col min="12292" max="12292" width="17.33203125" customWidth="1"/>
    <col min="12293" max="12293" width="9.44140625" customWidth="1"/>
    <col min="12294" max="12294" width="15.6640625" customWidth="1"/>
    <col min="12295" max="12295" width="16.33203125" customWidth="1"/>
    <col min="12296" max="12296" width="15.6640625" customWidth="1"/>
    <col min="12297" max="12297" width="17.33203125" customWidth="1"/>
    <col min="12298" max="12298" width="16.33203125" bestFit="1" customWidth="1"/>
    <col min="12545" max="12545" width="63" customWidth="1"/>
    <col min="12546" max="12546" width="13.6640625" customWidth="1"/>
    <col min="12547" max="12547" width="16.44140625" customWidth="1"/>
    <col min="12548" max="12548" width="17.33203125" customWidth="1"/>
    <col min="12549" max="12549" width="9.44140625" customWidth="1"/>
    <col min="12550" max="12550" width="15.6640625" customWidth="1"/>
    <col min="12551" max="12551" width="16.33203125" customWidth="1"/>
    <col min="12552" max="12552" width="15.6640625" customWidth="1"/>
    <col min="12553" max="12553" width="17.33203125" customWidth="1"/>
    <col min="12554" max="12554" width="16.33203125" bestFit="1" customWidth="1"/>
    <col min="12801" max="12801" width="63" customWidth="1"/>
    <col min="12802" max="12802" width="13.6640625" customWidth="1"/>
    <col min="12803" max="12803" width="16.44140625" customWidth="1"/>
    <col min="12804" max="12804" width="17.33203125" customWidth="1"/>
    <col min="12805" max="12805" width="9.44140625" customWidth="1"/>
    <col min="12806" max="12806" width="15.6640625" customWidth="1"/>
    <col min="12807" max="12807" width="16.33203125" customWidth="1"/>
    <col min="12808" max="12808" width="15.6640625" customWidth="1"/>
    <col min="12809" max="12809" width="17.33203125" customWidth="1"/>
    <col min="12810" max="12810" width="16.33203125" bestFit="1" customWidth="1"/>
    <col min="13057" max="13057" width="63" customWidth="1"/>
    <col min="13058" max="13058" width="13.6640625" customWidth="1"/>
    <col min="13059" max="13059" width="16.44140625" customWidth="1"/>
    <col min="13060" max="13060" width="17.33203125" customWidth="1"/>
    <col min="13061" max="13061" width="9.44140625" customWidth="1"/>
    <col min="13062" max="13062" width="15.6640625" customWidth="1"/>
    <col min="13063" max="13063" width="16.33203125" customWidth="1"/>
    <col min="13064" max="13064" width="15.6640625" customWidth="1"/>
    <col min="13065" max="13065" width="17.33203125" customWidth="1"/>
    <col min="13066" max="13066" width="16.33203125" bestFit="1" customWidth="1"/>
    <col min="13313" max="13313" width="63" customWidth="1"/>
    <col min="13314" max="13314" width="13.6640625" customWidth="1"/>
    <col min="13315" max="13315" width="16.44140625" customWidth="1"/>
    <col min="13316" max="13316" width="17.33203125" customWidth="1"/>
    <col min="13317" max="13317" width="9.44140625" customWidth="1"/>
    <col min="13318" max="13318" width="15.6640625" customWidth="1"/>
    <col min="13319" max="13319" width="16.33203125" customWidth="1"/>
    <col min="13320" max="13320" width="15.6640625" customWidth="1"/>
    <col min="13321" max="13321" width="17.33203125" customWidth="1"/>
    <col min="13322" max="13322" width="16.33203125" bestFit="1" customWidth="1"/>
    <col min="13569" max="13569" width="63" customWidth="1"/>
    <col min="13570" max="13570" width="13.6640625" customWidth="1"/>
    <col min="13571" max="13571" width="16.44140625" customWidth="1"/>
    <col min="13572" max="13572" width="17.33203125" customWidth="1"/>
    <col min="13573" max="13573" width="9.44140625" customWidth="1"/>
    <col min="13574" max="13574" width="15.6640625" customWidth="1"/>
    <col min="13575" max="13575" width="16.33203125" customWidth="1"/>
    <col min="13576" max="13576" width="15.6640625" customWidth="1"/>
    <col min="13577" max="13577" width="17.33203125" customWidth="1"/>
    <col min="13578" max="13578" width="16.33203125" bestFit="1" customWidth="1"/>
    <col min="13825" max="13825" width="63" customWidth="1"/>
    <col min="13826" max="13826" width="13.6640625" customWidth="1"/>
    <col min="13827" max="13827" width="16.44140625" customWidth="1"/>
    <col min="13828" max="13828" width="17.33203125" customWidth="1"/>
    <col min="13829" max="13829" width="9.44140625" customWidth="1"/>
    <col min="13830" max="13830" width="15.6640625" customWidth="1"/>
    <col min="13831" max="13831" width="16.33203125" customWidth="1"/>
    <col min="13832" max="13832" width="15.6640625" customWidth="1"/>
    <col min="13833" max="13833" width="17.33203125" customWidth="1"/>
    <col min="13834" max="13834" width="16.33203125" bestFit="1" customWidth="1"/>
    <col min="14081" max="14081" width="63" customWidth="1"/>
    <col min="14082" max="14082" width="13.6640625" customWidth="1"/>
    <col min="14083" max="14083" width="16.44140625" customWidth="1"/>
    <col min="14084" max="14084" width="17.33203125" customWidth="1"/>
    <col min="14085" max="14085" width="9.44140625" customWidth="1"/>
    <col min="14086" max="14086" width="15.6640625" customWidth="1"/>
    <col min="14087" max="14087" width="16.33203125" customWidth="1"/>
    <col min="14088" max="14088" width="15.6640625" customWidth="1"/>
    <col min="14089" max="14089" width="17.33203125" customWidth="1"/>
    <col min="14090" max="14090" width="16.33203125" bestFit="1" customWidth="1"/>
    <col min="14337" max="14337" width="63" customWidth="1"/>
    <col min="14338" max="14338" width="13.6640625" customWidth="1"/>
    <col min="14339" max="14339" width="16.44140625" customWidth="1"/>
    <col min="14340" max="14340" width="17.33203125" customWidth="1"/>
    <col min="14341" max="14341" width="9.44140625" customWidth="1"/>
    <col min="14342" max="14342" width="15.6640625" customWidth="1"/>
    <col min="14343" max="14343" width="16.33203125" customWidth="1"/>
    <col min="14344" max="14344" width="15.6640625" customWidth="1"/>
    <col min="14345" max="14345" width="17.33203125" customWidth="1"/>
    <col min="14346" max="14346" width="16.33203125" bestFit="1" customWidth="1"/>
    <col min="14593" max="14593" width="63" customWidth="1"/>
    <col min="14594" max="14594" width="13.6640625" customWidth="1"/>
    <col min="14595" max="14595" width="16.44140625" customWidth="1"/>
    <col min="14596" max="14596" width="17.33203125" customWidth="1"/>
    <col min="14597" max="14597" width="9.44140625" customWidth="1"/>
    <col min="14598" max="14598" width="15.6640625" customWidth="1"/>
    <col min="14599" max="14599" width="16.33203125" customWidth="1"/>
    <col min="14600" max="14600" width="15.6640625" customWidth="1"/>
    <col min="14601" max="14601" width="17.33203125" customWidth="1"/>
    <col min="14602" max="14602" width="16.33203125" bestFit="1" customWidth="1"/>
    <col min="14849" max="14849" width="63" customWidth="1"/>
    <col min="14850" max="14850" width="13.6640625" customWidth="1"/>
    <col min="14851" max="14851" width="16.44140625" customWidth="1"/>
    <col min="14852" max="14852" width="17.33203125" customWidth="1"/>
    <col min="14853" max="14853" width="9.44140625" customWidth="1"/>
    <col min="14854" max="14854" width="15.6640625" customWidth="1"/>
    <col min="14855" max="14855" width="16.33203125" customWidth="1"/>
    <col min="14856" max="14856" width="15.6640625" customWidth="1"/>
    <col min="14857" max="14857" width="17.33203125" customWidth="1"/>
    <col min="14858" max="14858" width="16.33203125" bestFit="1" customWidth="1"/>
    <col min="15105" max="15105" width="63" customWidth="1"/>
    <col min="15106" max="15106" width="13.6640625" customWidth="1"/>
    <col min="15107" max="15107" width="16.44140625" customWidth="1"/>
    <col min="15108" max="15108" width="17.33203125" customWidth="1"/>
    <col min="15109" max="15109" width="9.44140625" customWidth="1"/>
    <col min="15110" max="15110" width="15.6640625" customWidth="1"/>
    <col min="15111" max="15111" width="16.33203125" customWidth="1"/>
    <col min="15112" max="15112" width="15.6640625" customWidth="1"/>
    <col min="15113" max="15113" width="17.33203125" customWidth="1"/>
    <col min="15114" max="15114" width="16.33203125" bestFit="1" customWidth="1"/>
    <col min="15361" max="15361" width="63" customWidth="1"/>
    <col min="15362" max="15362" width="13.6640625" customWidth="1"/>
    <col min="15363" max="15363" width="16.44140625" customWidth="1"/>
    <col min="15364" max="15364" width="17.33203125" customWidth="1"/>
    <col min="15365" max="15365" width="9.44140625" customWidth="1"/>
    <col min="15366" max="15366" width="15.6640625" customWidth="1"/>
    <col min="15367" max="15367" width="16.33203125" customWidth="1"/>
    <col min="15368" max="15368" width="15.6640625" customWidth="1"/>
    <col min="15369" max="15369" width="17.33203125" customWidth="1"/>
    <col min="15370" max="15370" width="16.33203125" bestFit="1" customWidth="1"/>
    <col min="15617" max="15617" width="63" customWidth="1"/>
    <col min="15618" max="15618" width="13.6640625" customWidth="1"/>
    <col min="15619" max="15619" width="16.44140625" customWidth="1"/>
    <col min="15620" max="15620" width="17.33203125" customWidth="1"/>
    <col min="15621" max="15621" width="9.44140625" customWidth="1"/>
    <col min="15622" max="15622" width="15.6640625" customWidth="1"/>
    <col min="15623" max="15623" width="16.33203125" customWidth="1"/>
    <col min="15624" max="15624" width="15.6640625" customWidth="1"/>
    <col min="15625" max="15625" width="17.33203125" customWidth="1"/>
    <col min="15626" max="15626" width="16.33203125" bestFit="1" customWidth="1"/>
    <col min="15873" max="15873" width="63" customWidth="1"/>
    <col min="15874" max="15874" width="13.6640625" customWidth="1"/>
    <col min="15875" max="15875" width="16.44140625" customWidth="1"/>
    <col min="15876" max="15876" width="17.33203125" customWidth="1"/>
    <col min="15877" max="15877" width="9.44140625" customWidth="1"/>
    <col min="15878" max="15878" width="15.6640625" customWidth="1"/>
    <col min="15879" max="15879" width="16.33203125" customWidth="1"/>
    <col min="15880" max="15880" width="15.6640625" customWidth="1"/>
    <col min="15881" max="15881" width="17.33203125" customWidth="1"/>
    <col min="15882" max="15882" width="16.33203125" bestFit="1" customWidth="1"/>
    <col min="16129" max="16129" width="63" customWidth="1"/>
    <col min="16130" max="16130" width="13.6640625" customWidth="1"/>
    <col min="16131" max="16131" width="16.44140625" customWidth="1"/>
    <col min="16132" max="16132" width="17.33203125" customWidth="1"/>
    <col min="16133" max="16133" width="9.44140625" customWidth="1"/>
    <col min="16134" max="16134" width="15.6640625" customWidth="1"/>
    <col min="16135" max="16135" width="16.33203125" customWidth="1"/>
    <col min="16136" max="16136" width="15.6640625" customWidth="1"/>
    <col min="16137" max="16137" width="17.33203125" customWidth="1"/>
    <col min="16138" max="16138" width="16.33203125" bestFit="1" customWidth="1"/>
  </cols>
  <sheetData>
    <row r="1" spans="1:9" s="1" customFormat="1" ht="17.399999999999999" x14ac:dyDescent="0.3">
      <c r="A1" s="24" t="s">
        <v>162</v>
      </c>
      <c r="B1" s="48"/>
      <c r="C1" s="18"/>
      <c r="D1" s="18"/>
      <c r="E1" s="18"/>
      <c r="F1" s="18"/>
      <c r="G1" s="18"/>
      <c r="H1" s="17"/>
      <c r="I1" s="17"/>
    </row>
    <row r="2" spans="1:9" s="1" customFormat="1" ht="15.45" x14ac:dyDescent="0.35">
      <c r="A2" s="24"/>
      <c r="B2" s="48"/>
      <c r="C2" s="18"/>
      <c r="D2" s="18"/>
      <c r="E2" s="18"/>
      <c r="F2" s="18"/>
      <c r="G2" s="18"/>
      <c r="H2" s="17"/>
      <c r="I2" s="17"/>
    </row>
    <row r="3" spans="1:9" s="55" customFormat="1" ht="17.399999999999999" x14ac:dyDescent="0.3">
      <c r="A3" s="109" t="s">
        <v>214</v>
      </c>
      <c r="B3" s="109"/>
      <c r="C3" s="109"/>
      <c r="D3" s="109"/>
      <c r="E3" s="109"/>
      <c r="F3" s="109"/>
      <c r="G3" s="109"/>
      <c r="H3" s="109"/>
      <c r="I3" s="109"/>
    </row>
    <row r="4" spans="1:9" s="55" customFormat="1" ht="17.399999999999999" x14ac:dyDescent="0.3">
      <c r="A4" s="109" t="str">
        <f>ББ!A13</f>
        <v>по состоянию на 30 сентября 2013 года</v>
      </c>
      <c r="B4" s="109"/>
      <c r="C4" s="109"/>
      <c r="D4" s="109"/>
      <c r="E4" s="109"/>
      <c r="F4" s="109"/>
      <c r="G4" s="109"/>
      <c r="H4" s="109"/>
      <c r="I4" s="109"/>
    </row>
    <row r="5" spans="1:9" s="1" customFormat="1" ht="15" x14ac:dyDescent="0.25">
      <c r="A5" s="54"/>
      <c r="B5" s="57"/>
      <c r="C5" s="54"/>
      <c r="D5" s="54"/>
      <c r="E5" s="54"/>
      <c r="F5" s="54"/>
      <c r="G5" s="54"/>
      <c r="H5" s="54"/>
      <c r="I5" s="54"/>
    </row>
    <row r="6" spans="1:9" s="1" customFormat="1" x14ac:dyDescent="0.3">
      <c r="A6" s="17"/>
      <c r="B6" s="48"/>
      <c r="C6" s="18"/>
      <c r="D6" s="18"/>
      <c r="E6" s="18"/>
      <c r="F6" s="18"/>
      <c r="G6" s="18"/>
      <c r="H6" s="17"/>
      <c r="I6" s="56" t="s">
        <v>61</v>
      </c>
    </row>
    <row r="7" spans="1:9" s="4" customFormat="1" x14ac:dyDescent="0.25">
      <c r="A7" s="117" t="s">
        <v>179</v>
      </c>
      <c r="B7" s="115" t="s">
        <v>1</v>
      </c>
      <c r="C7" s="118" t="s">
        <v>180</v>
      </c>
      <c r="D7" s="118"/>
      <c r="E7" s="118"/>
      <c r="F7" s="118"/>
      <c r="G7" s="118"/>
      <c r="H7" s="117" t="s">
        <v>215</v>
      </c>
      <c r="I7" s="117" t="s">
        <v>181</v>
      </c>
    </row>
    <row r="8" spans="1:9" s="4" customFormat="1" ht="112.95" customHeight="1" x14ac:dyDescent="0.25">
      <c r="A8" s="117"/>
      <c r="B8" s="116"/>
      <c r="C8" s="7" t="s">
        <v>50</v>
      </c>
      <c r="D8" s="7" t="s">
        <v>51</v>
      </c>
      <c r="E8" s="7" t="s">
        <v>182</v>
      </c>
      <c r="F8" s="7" t="s">
        <v>53</v>
      </c>
      <c r="G8" s="7" t="s">
        <v>183</v>
      </c>
      <c r="H8" s="117"/>
      <c r="I8" s="117"/>
    </row>
    <row r="9" spans="1:9" s="1" customFormat="1" x14ac:dyDescent="0.25">
      <c r="A9" s="8" t="s">
        <v>184</v>
      </c>
      <c r="B9" s="42" t="s">
        <v>111</v>
      </c>
      <c r="C9" s="63">
        <v>341393764</v>
      </c>
      <c r="D9" s="63">
        <v>17314366</v>
      </c>
      <c r="E9" s="63">
        <v>0</v>
      </c>
      <c r="F9" s="63">
        <v>190539159</v>
      </c>
      <c r="G9" s="63">
        <v>2033113206</v>
      </c>
      <c r="H9" s="63">
        <v>581657604</v>
      </c>
      <c r="I9" s="63">
        <v>3164018099</v>
      </c>
    </row>
    <row r="10" spans="1:9" s="1" customFormat="1" x14ac:dyDescent="0.25">
      <c r="A10" s="11" t="s">
        <v>185</v>
      </c>
      <c r="B10" s="39" t="s">
        <v>112</v>
      </c>
      <c r="C10" s="63"/>
      <c r="D10" s="63"/>
      <c r="E10" s="63"/>
      <c r="F10" s="63"/>
      <c r="G10" s="63"/>
      <c r="H10" s="63"/>
      <c r="I10" s="63">
        <v>0</v>
      </c>
    </row>
    <row r="11" spans="1:9" s="1" customFormat="1" x14ac:dyDescent="0.25">
      <c r="A11" s="8" t="s">
        <v>186</v>
      </c>
      <c r="B11" s="42">
        <v>100</v>
      </c>
      <c r="C11" s="63">
        <v>341393764</v>
      </c>
      <c r="D11" s="63">
        <v>17314366</v>
      </c>
      <c r="E11" s="63">
        <v>0</v>
      </c>
      <c r="F11" s="63">
        <v>190539159</v>
      </c>
      <c r="G11" s="63">
        <v>2033113206</v>
      </c>
      <c r="H11" s="63">
        <v>581657604</v>
      </c>
      <c r="I11" s="63">
        <v>3164018099</v>
      </c>
    </row>
    <row r="12" spans="1:9" s="4" customFormat="1" x14ac:dyDescent="0.25">
      <c r="A12" s="8" t="s">
        <v>187</v>
      </c>
      <c r="B12" s="50">
        <v>200</v>
      </c>
      <c r="C12" s="63"/>
      <c r="D12" s="63"/>
      <c r="E12" s="63"/>
      <c r="F12" s="63">
        <v>33539249</v>
      </c>
      <c r="G12" s="63">
        <v>369420373</v>
      </c>
      <c r="H12" s="63">
        <v>45297765</v>
      </c>
      <c r="I12" s="63">
        <v>448257387</v>
      </c>
    </row>
    <row r="13" spans="1:9" s="1" customFormat="1" x14ac:dyDescent="0.25">
      <c r="A13" s="11" t="s">
        <v>188</v>
      </c>
      <c r="B13" s="39">
        <v>210</v>
      </c>
      <c r="C13" s="67"/>
      <c r="D13" s="67"/>
      <c r="E13" s="67"/>
      <c r="F13" s="67"/>
      <c r="G13" s="67">
        <v>369420373</v>
      </c>
      <c r="H13" s="67">
        <v>44002786</v>
      </c>
      <c r="I13" s="67">
        <v>413423159</v>
      </c>
    </row>
    <row r="14" spans="1:9" s="1" customFormat="1" x14ac:dyDescent="0.25">
      <c r="A14" s="8" t="s">
        <v>189</v>
      </c>
      <c r="B14" s="42">
        <v>220</v>
      </c>
      <c r="C14" s="63">
        <v>0</v>
      </c>
      <c r="D14" s="63">
        <v>0</v>
      </c>
      <c r="E14" s="63">
        <v>0</v>
      </c>
      <c r="F14" s="63">
        <v>33539249</v>
      </c>
      <c r="G14" s="63">
        <v>0</v>
      </c>
      <c r="H14" s="63">
        <v>1294979</v>
      </c>
      <c r="I14" s="63">
        <v>34834228</v>
      </c>
    </row>
    <row r="15" spans="1:9" s="1" customFormat="1" x14ac:dyDescent="0.25">
      <c r="A15" s="11" t="s">
        <v>90</v>
      </c>
      <c r="B15" s="39"/>
      <c r="C15" s="67"/>
      <c r="D15" s="67"/>
      <c r="E15" s="67"/>
      <c r="F15" s="67"/>
      <c r="G15" s="67"/>
      <c r="H15" s="67"/>
      <c r="I15" s="67">
        <v>0</v>
      </c>
    </row>
    <row r="16" spans="1:9" s="1" customFormat="1" ht="31.2" x14ac:dyDescent="0.25">
      <c r="A16" s="11" t="s">
        <v>190</v>
      </c>
      <c r="B16" s="39">
        <v>221</v>
      </c>
      <c r="C16" s="67"/>
      <c r="D16" s="67"/>
      <c r="E16" s="67"/>
      <c r="F16" s="67"/>
      <c r="G16" s="67"/>
      <c r="H16" s="67"/>
      <c r="I16" s="67">
        <v>0</v>
      </c>
    </row>
    <row r="17" spans="1:9" s="1" customFormat="1" ht="31.2" x14ac:dyDescent="0.25">
      <c r="A17" s="11" t="s">
        <v>191</v>
      </c>
      <c r="B17" s="39">
        <v>222</v>
      </c>
      <c r="C17" s="67"/>
      <c r="D17" s="67"/>
      <c r="E17" s="67"/>
      <c r="F17" s="67"/>
      <c r="G17" s="67"/>
      <c r="H17" s="67"/>
      <c r="I17" s="67">
        <v>0</v>
      </c>
    </row>
    <row r="18" spans="1:9" s="1" customFormat="1" ht="31.2" x14ac:dyDescent="0.25">
      <c r="A18" s="11" t="s">
        <v>192</v>
      </c>
      <c r="B18" s="39">
        <v>223</v>
      </c>
      <c r="C18" s="67"/>
      <c r="D18" s="67"/>
      <c r="E18" s="67"/>
      <c r="F18" s="67"/>
      <c r="G18" s="67"/>
      <c r="H18" s="67"/>
      <c r="I18" s="67">
        <v>0</v>
      </c>
    </row>
    <row r="19" spans="1:9" s="1" customFormat="1" ht="46.8" x14ac:dyDescent="0.25">
      <c r="A19" s="11" t="s">
        <v>92</v>
      </c>
      <c r="B19" s="39">
        <v>224</v>
      </c>
      <c r="C19" s="67"/>
      <c r="D19" s="67"/>
      <c r="E19" s="67"/>
      <c r="F19" s="67">
        <v>33539249</v>
      </c>
      <c r="G19" s="67"/>
      <c r="H19" s="67">
        <v>1294979</v>
      </c>
      <c r="I19" s="67">
        <v>34834228</v>
      </c>
    </row>
    <row r="20" spans="1:9" s="1" customFormat="1" x14ac:dyDescent="0.25">
      <c r="A20" s="11" t="s">
        <v>93</v>
      </c>
      <c r="B20" s="39">
        <v>225</v>
      </c>
      <c r="C20" s="67"/>
      <c r="D20" s="67"/>
      <c r="E20" s="67"/>
      <c r="F20" s="67"/>
      <c r="G20" s="67"/>
      <c r="H20" s="67"/>
      <c r="I20" s="67">
        <v>0</v>
      </c>
    </row>
    <row r="21" spans="1:9" s="1" customFormat="1" ht="31.2" x14ac:dyDescent="0.25">
      <c r="A21" s="11" t="s">
        <v>94</v>
      </c>
      <c r="B21" s="39">
        <v>226</v>
      </c>
      <c r="C21" s="67"/>
      <c r="D21" s="67"/>
      <c r="E21" s="67"/>
      <c r="F21" s="67"/>
      <c r="G21" s="67"/>
      <c r="H21" s="67"/>
      <c r="I21" s="67">
        <v>0</v>
      </c>
    </row>
    <row r="22" spans="1:9" s="1" customFormat="1" x14ac:dyDescent="0.25">
      <c r="A22" s="11" t="s">
        <v>193</v>
      </c>
      <c r="B22" s="39">
        <v>227</v>
      </c>
      <c r="C22" s="67"/>
      <c r="D22" s="67"/>
      <c r="E22" s="67"/>
      <c r="F22" s="67"/>
      <c r="G22" s="67"/>
      <c r="H22" s="67"/>
      <c r="I22" s="67">
        <v>0</v>
      </c>
    </row>
    <row r="23" spans="1:9" s="1" customFormat="1" x14ac:dyDescent="0.25">
      <c r="A23" s="11" t="s">
        <v>96</v>
      </c>
      <c r="B23" s="39">
        <v>228</v>
      </c>
      <c r="C23" s="67"/>
      <c r="D23" s="67"/>
      <c r="E23" s="67"/>
      <c r="F23" s="67"/>
      <c r="G23" s="67"/>
      <c r="H23" s="67"/>
      <c r="I23" s="67">
        <v>0</v>
      </c>
    </row>
    <row r="24" spans="1:9" s="1" customFormat="1" x14ac:dyDescent="0.25">
      <c r="A24" s="11" t="s">
        <v>97</v>
      </c>
      <c r="B24" s="39">
        <v>229</v>
      </c>
      <c r="C24" s="67"/>
      <c r="D24" s="67"/>
      <c r="E24" s="67"/>
      <c r="F24" s="67"/>
      <c r="G24" s="67"/>
      <c r="H24" s="67"/>
      <c r="I24" s="67">
        <v>0</v>
      </c>
    </row>
    <row r="25" spans="1:9" s="1" customFormat="1" x14ac:dyDescent="0.25">
      <c r="A25" s="8" t="s">
        <v>194</v>
      </c>
      <c r="B25" s="42">
        <v>300</v>
      </c>
      <c r="C25" s="63">
        <v>186366767</v>
      </c>
      <c r="D25" s="63">
        <v>1748346</v>
      </c>
      <c r="E25" s="63">
        <v>0</v>
      </c>
      <c r="F25" s="63">
        <v>214323</v>
      </c>
      <c r="G25" s="63">
        <v>-161261104</v>
      </c>
      <c r="H25" s="63">
        <v>-45808050</v>
      </c>
      <c r="I25" s="63">
        <v>-18739718</v>
      </c>
    </row>
    <row r="26" spans="1:9" s="1" customFormat="1" x14ac:dyDescent="0.25">
      <c r="A26" s="11" t="s">
        <v>90</v>
      </c>
      <c r="B26" s="39"/>
      <c r="C26" s="67"/>
      <c r="D26" s="67"/>
      <c r="E26" s="67"/>
      <c r="F26" s="67"/>
      <c r="G26" s="67"/>
      <c r="H26" s="67"/>
      <c r="I26" s="67">
        <v>0</v>
      </c>
    </row>
    <row r="27" spans="1:9" s="1" customFormat="1" x14ac:dyDescent="0.25">
      <c r="A27" s="11" t="s">
        <v>195</v>
      </c>
      <c r="B27" s="39">
        <v>310</v>
      </c>
      <c r="C27" s="67"/>
      <c r="D27" s="67"/>
      <c r="E27" s="67"/>
      <c r="F27" s="67"/>
      <c r="G27" s="67"/>
      <c r="H27" s="67"/>
      <c r="I27" s="67">
        <v>0</v>
      </c>
    </row>
    <row r="28" spans="1:9" s="1" customFormat="1" x14ac:dyDescent="0.25">
      <c r="A28" s="11" t="s">
        <v>90</v>
      </c>
      <c r="B28" s="39"/>
      <c r="C28" s="67"/>
      <c r="D28" s="67"/>
      <c r="E28" s="67"/>
      <c r="F28" s="67"/>
      <c r="G28" s="67"/>
      <c r="H28" s="67"/>
      <c r="I28" s="67">
        <v>0</v>
      </c>
    </row>
    <row r="29" spans="1:9" s="1" customFormat="1" x14ac:dyDescent="0.25">
      <c r="A29" s="11" t="s">
        <v>196</v>
      </c>
      <c r="B29" s="39"/>
      <c r="C29" s="67"/>
      <c r="D29" s="67"/>
      <c r="E29" s="67"/>
      <c r="F29" s="67"/>
      <c r="G29" s="67"/>
      <c r="H29" s="67"/>
      <c r="I29" s="67">
        <v>0</v>
      </c>
    </row>
    <row r="30" spans="1:9" s="1" customFormat="1" x14ac:dyDescent="0.25">
      <c r="A30" s="11" t="s">
        <v>197</v>
      </c>
      <c r="B30" s="39"/>
      <c r="C30" s="67"/>
      <c r="D30" s="67"/>
      <c r="E30" s="67"/>
      <c r="F30" s="67"/>
      <c r="G30" s="67"/>
      <c r="H30" s="67"/>
      <c r="I30" s="67">
        <v>0</v>
      </c>
    </row>
    <row r="31" spans="1:9" s="1" customFormat="1" ht="31.2" x14ac:dyDescent="0.25">
      <c r="A31" s="11" t="s">
        <v>198</v>
      </c>
      <c r="B31" s="39"/>
      <c r="C31" s="67"/>
      <c r="D31" s="67"/>
      <c r="E31" s="67"/>
      <c r="F31" s="67"/>
      <c r="G31" s="67"/>
      <c r="H31" s="67"/>
      <c r="I31" s="67">
        <v>0</v>
      </c>
    </row>
    <row r="32" spans="1:9" s="1" customFormat="1" x14ac:dyDescent="0.25">
      <c r="A32" s="11" t="s">
        <v>199</v>
      </c>
      <c r="B32" s="39">
        <v>311</v>
      </c>
      <c r="C32" s="67">
        <v>186366767</v>
      </c>
      <c r="D32" s="67">
        <v>-2939756</v>
      </c>
      <c r="E32" s="67"/>
      <c r="F32" s="67"/>
      <c r="G32" s="67"/>
      <c r="H32" s="67"/>
      <c r="I32" s="67">
        <v>183427011</v>
      </c>
    </row>
    <row r="33" spans="1:11" s="1" customFormat="1" x14ac:dyDescent="0.25">
      <c r="A33" s="11" t="s">
        <v>200</v>
      </c>
      <c r="B33" s="39">
        <v>312</v>
      </c>
      <c r="C33" s="67"/>
      <c r="D33" s="67"/>
      <c r="E33" s="67"/>
      <c r="F33" s="67"/>
      <c r="G33" s="67"/>
      <c r="H33" s="67"/>
      <c r="I33" s="67">
        <v>0</v>
      </c>
    </row>
    <row r="34" spans="1:11" s="1" customFormat="1" x14ac:dyDescent="0.25">
      <c r="A34" s="11" t="s">
        <v>201</v>
      </c>
      <c r="B34" s="39">
        <v>313</v>
      </c>
      <c r="C34" s="67"/>
      <c r="D34" s="67"/>
      <c r="E34" s="67"/>
      <c r="F34" s="67"/>
      <c r="G34" s="67"/>
      <c r="H34" s="67"/>
      <c r="I34" s="67">
        <v>0</v>
      </c>
      <c r="K34" s="53"/>
    </row>
    <row r="35" spans="1:11" s="1" customFormat="1" ht="31.2" x14ac:dyDescent="0.25">
      <c r="A35" s="11" t="s">
        <v>202</v>
      </c>
      <c r="B35" s="39">
        <v>314</v>
      </c>
      <c r="C35" s="67"/>
      <c r="D35" s="67"/>
      <c r="E35" s="67"/>
      <c r="F35" s="67"/>
      <c r="G35" s="67"/>
      <c r="H35" s="67"/>
      <c r="I35" s="67">
        <v>0</v>
      </c>
      <c r="K35" s="53"/>
    </row>
    <row r="36" spans="1:11" s="1" customFormat="1" x14ac:dyDescent="0.25">
      <c r="A36" s="11" t="s">
        <v>203</v>
      </c>
      <c r="B36" s="39">
        <v>315</v>
      </c>
      <c r="C36" s="67"/>
      <c r="D36" s="67"/>
      <c r="E36" s="67"/>
      <c r="F36" s="67"/>
      <c r="G36" s="67">
        <v>-143201087</v>
      </c>
      <c r="H36" s="67">
        <v>-34322200</v>
      </c>
      <c r="I36" s="67">
        <v>-177523287</v>
      </c>
    </row>
    <row r="37" spans="1:11" s="1" customFormat="1" x14ac:dyDescent="0.25">
      <c r="A37" s="11" t="s">
        <v>204</v>
      </c>
      <c r="B37" s="39">
        <v>316</v>
      </c>
      <c r="C37" s="67"/>
      <c r="D37" s="67">
        <v>4688102</v>
      </c>
      <c r="E37" s="67"/>
      <c r="F37" s="67"/>
      <c r="G37" s="67">
        <v>-21805594</v>
      </c>
      <c r="H37" s="67"/>
      <c r="I37" s="67">
        <v>-17117492</v>
      </c>
    </row>
    <row r="38" spans="1:11" s="1" customFormat="1" x14ac:dyDescent="0.25">
      <c r="A38" s="11" t="s">
        <v>205</v>
      </c>
      <c r="B38" s="39">
        <v>317</v>
      </c>
      <c r="C38" s="67"/>
      <c r="D38" s="67"/>
      <c r="E38" s="67"/>
      <c r="F38" s="67"/>
      <c r="G38" s="67"/>
      <c r="H38" s="67"/>
      <c r="I38" s="67">
        <v>0</v>
      </c>
    </row>
    <row r="39" spans="1:11" s="1" customFormat="1" ht="31.2" x14ac:dyDescent="0.25">
      <c r="A39" s="11" t="s">
        <v>206</v>
      </c>
      <c r="B39" s="39">
        <v>318</v>
      </c>
      <c r="C39" s="67"/>
      <c r="D39" s="67"/>
      <c r="E39" s="67"/>
      <c r="F39" s="67">
        <v>214323</v>
      </c>
      <c r="G39" s="67">
        <v>3745577</v>
      </c>
      <c r="H39" s="67">
        <v>-11485850</v>
      </c>
      <c r="I39" s="67">
        <v>-7525950</v>
      </c>
    </row>
    <row r="40" spans="1:11" s="1" customFormat="1" ht="31.2" x14ac:dyDescent="0.25">
      <c r="A40" s="8" t="s">
        <v>216</v>
      </c>
      <c r="B40" s="50">
        <v>400</v>
      </c>
      <c r="C40" s="63">
        <v>527760531</v>
      </c>
      <c r="D40" s="63">
        <v>19062712</v>
      </c>
      <c r="E40" s="63">
        <v>0</v>
      </c>
      <c r="F40" s="63">
        <v>224292731</v>
      </c>
      <c r="G40" s="63">
        <v>2241272475</v>
      </c>
      <c r="H40" s="63">
        <v>581147319</v>
      </c>
      <c r="I40" s="63">
        <v>3593535768</v>
      </c>
      <c r="J40" s="53"/>
    </row>
    <row r="41" spans="1:11" s="1" customFormat="1" x14ac:dyDescent="0.25">
      <c r="A41" s="11" t="s">
        <v>185</v>
      </c>
      <c r="B41" s="39">
        <v>401</v>
      </c>
      <c r="C41" s="63"/>
      <c r="D41" s="63"/>
      <c r="E41" s="63"/>
      <c r="F41" s="63"/>
      <c r="G41" s="63"/>
      <c r="H41" s="63"/>
      <c r="I41" s="63">
        <v>0</v>
      </c>
    </row>
    <row r="42" spans="1:11" s="1" customFormat="1" x14ac:dyDescent="0.25">
      <c r="A42" s="8" t="s">
        <v>207</v>
      </c>
      <c r="B42" s="42">
        <v>500</v>
      </c>
      <c r="C42" s="63">
        <v>527760531</v>
      </c>
      <c r="D42" s="63">
        <v>19062712</v>
      </c>
      <c r="E42" s="63">
        <v>0</v>
      </c>
      <c r="F42" s="63">
        <v>224292731</v>
      </c>
      <c r="G42" s="63">
        <v>2241272475</v>
      </c>
      <c r="H42" s="63">
        <v>581147319</v>
      </c>
      <c r="I42" s="63">
        <v>3593535768</v>
      </c>
    </row>
    <row r="43" spans="1:11" s="1" customFormat="1" x14ac:dyDescent="0.25">
      <c r="A43" s="11" t="s">
        <v>208</v>
      </c>
      <c r="B43" s="39">
        <v>600</v>
      </c>
      <c r="C43" s="67"/>
      <c r="D43" s="67"/>
      <c r="E43" s="67"/>
      <c r="F43" s="67">
        <v>44734968</v>
      </c>
      <c r="G43" s="67">
        <v>330993455</v>
      </c>
      <c r="H43" s="67">
        <v>33009624</v>
      </c>
      <c r="I43" s="67">
        <v>408738047</v>
      </c>
    </row>
    <row r="44" spans="1:11" s="1" customFormat="1" x14ac:dyDescent="0.25">
      <c r="A44" s="11" t="s">
        <v>188</v>
      </c>
      <c r="B44" s="39">
        <v>610</v>
      </c>
      <c r="C44" s="67"/>
      <c r="D44" s="67"/>
      <c r="E44" s="67"/>
      <c r="F44" s="67"/>
      <c r="G44" s="67">
        <v>330993455</v>
      </c>
      <c r="H44" s="67">
        <v>31315556</v>
      </c>
      <c r="I44" s="67">
        <v>362309011</v>
      </c>
    </row>
    <row r="45" spans="1:11" s="1" customFormat="1" x14ac:dyDescent="0.25">
      <c r="A45" s="8" t="s">
        <v>209</v>
      </c>
      <c r="B45" s="42">
        <v>620</v>
      </c>
      <c r="C45" s="67">
        <v>0</v>
      </c>
      <c r="D45" s="67">
        <v>0</v>
      </c>
      <c r="E45" s="67">
        <v>0</v>
      </c>
      <c r="F45" s="67">
        <v>44734968</v>
      </c>
      <c r="G45" s="67">
        <v>0</v>
      </c>
      <c r="H45" s="67">
        <v>1694068</v>
      </c>
      <c r="I45" s="67">
        <v>46429036</v>
      </c>
    </row>
    <row r="46" spans="1:11" s="1" customFormat="1" x14ac:dyDescent="0.25">
      <c r="A46" s="11" t="s">
        <v>90</v>
      </c>
      <c r="B46" s="39"/>
      <c r="C46" s="67"/>
      <c r="D46" s="67"/>
      <c r="E46" s="67"/>
      <c r="F46" s="67"/>
      <c r="G46" s="67"/>
      <c r="H46" s="67"/>
      <c r="I46" s="67">
        <v>0</v>
      </c>
    </row>
    <row r="47" spans="1:11" s="1" customFormat="1" ht="31.2" x14ac:dyDescent="0.25">
      <c r="A47" s="11" t="s">
        <v>190</v>
      </c>
      <c r="B47" s="39">
        <v>621</v>
      </c>
      <c r="C47" s="67"/>
      <c r="D47" s="67"/>
      <c r="E47" s="67"/>
      <c r="F47" s="67"/>
      <c r="G47" s="67"/>
      <c r="H47" s="67"/>
      <c r="I47" s="67">
        <v>0</v>
      </c>
    </row>
    <row r="48" spans="1:11" s="1" customFormat="1" ht="31.2" x14ac:dyDescent="0.25">
      <c r="A48" s="11" t="s">
        <v>191</v>
      </c>
      <c r="B48" s="39">
        <v>622</v>
      </c>
      <c r="C48" s="67"/>
      <c r="D48" s="67"/>
      <c r="E48" s="67"/>
      <c r="F48" s="67"/>
      <c r="G48" s="67"/>
      <c r="H48" s="67"/>
      <c r="I48" s="67">
        <v>0</v>
      </c>
    </row>
    <row r="49" spans="1:9" s="1" customFormat="1" ht="31.2" x14ac:dyDescent="0.25">
      <c r="A49" s="11" t="s">
        <v>192</v>
      </c>
      <c r="B49" s="39">
        <v>623</v>
      </c>
      <c r="C49" s="67"/>
      <c r="D49" s="67"/>
      <c r="E49" s="67"/>
      <c r="F49" s="67"/>
      <c r="G49" s="67"/>
      <c r="H49" s="67"/>
      <c r="I49" s="67">
        <v>0</v>
      </c>
    </row>
    <row r="50" spans="1:9" s="1" customFormat="1" ht="46.8" x14ac:dyDescent="0.25">
      <c r="A50" s="11" t="s">
        <v>92</v>
      </c>
      <c r="B50" s="39">
        <v>624</v>
      </c>
      <c r="C50" s="67"/>
      <c r="D50" s="67"/>
      <c r="E50" s="67"/>
      <c r="F50" s="67"/>
      <c r="G50" s="67"/>
      <c r="H50" s="67"/>
      <c r="I50" s="67">
        <v>0</v>
      </c>
    </row>
    <row r="51" spans="1:9" s="1" customFormat="1" x14ac:dyDescent="0.25">
      <c r="A51" s="11" t="s">
        <v>93</v>
      </c>
      <c r="B51" s="39">
        <v>625</v>
      </c>
      <c r="C51" s="67"/>
      <c r="D51" s="67"/>
      <c r="E51" s="67"/>
      <c r="F51" s="67"/>
      <c r="G51" s="67"/>
      <c r="H51" s="67"/>
      <c r="I51" s="67">
        <v>0</v>
      </c>
    </row>
    <row r="52" spans="1:9" s="1" customFormat="1" ht="31.2" x14ac:dyDescent="0.25">
      <c r="A52" s="11" t="s">
        <v>210</v>
      </c>
      <c r="B52" s="39">
        <v>626</v>
      </c>
      <c r="C52" s="67"/>
      <c r="D52" s="67"/>
      <c r="E52" s="67"/>
      <c r="F52" s="67"/>
      <c r="G52" s="67"/>
      <c r="H52" s="67"/>
      <c r="I52" s="67">
        <v>0</v>
      </c>
    </row>
    <row r="53" spans="1:9" s="1" customFormat="1" x14ac:dyDescent="0.25">
      <c r="A53" s="11" t="s">
        <v>193</v>
      </c>
      <c r="B53" s="39">
        <v>627</v>
      </c>
      <c r="C53" s="67"/>
      <c r="D53" s="67"/>
      <c r="E53" s="67"/>
      <c r="F53" s="67"/>
      <c r="G53" s="67"/>
      <c r="H53" s="67"/>
      <c r="I53" s="67">
        <v>0</v>
      </c>
    </row>
    <row r="54" spans="1:9" s="1" customFormat="1" x14ac:dyDescent="0.25">
      <c r="A54" s="11" t="s">
        <v>211</v>
      </c>
      <c r="B54" s="39">
        <v>628</v>
      </c>
      <c r="C54" s="67"/>
      <c r="D54" s="67"/>
      <c r="E54" s="67"/>
      <c r="F54" s="67">
        <v>44734968</v>
      </c>
      <c r="G54" s="67"/>
      <c r="H54" s="67">
        <v>1694068</v>
      </c>
      <c r="I54" s="67">
        <v>46429036</v>
      </c>
    </row>
    <row r="55" spans="1:9" s="1" customFormat="1" x14ac:dyDescent="0.25">
      <c r="A55" s="11" t="s">
        <v>97</v>
      </c>
      <c r="B55" s="39">
        <v>629</v>
      </c>
      <c r="C55" s="67"/>
      <c r="D55" s="67"/>
      <c r="E55" s="67"/>
      <c r="F55" s="67"/>
      <c r="G55" s="67"/>
      <c r="H55" s="67"/>
      <c r="I55" s="67">
        <v>0</v>
      </c>
    </row>
    <row r="56" spans="1:9" s="1" customFormat="1" x14ac:dyDescent="0.25">
      <c r="A56" s="8" t="s">
        <v>212</v>
      </c>
      <c r="B56" s="42">
        <v>700</v>
      </c>
      <c r="C56" s="63">
        <v>17269323</v>
      </c>
      <c r="D56" s="63">
        <v>583154</v>
      </c>
      <c r="E56" s="63">
        <v>0</v>
      </c>
      <c r="F56" s="63">
        <v>4311</v>
      </c>
      <c r="G56" s="63">
        <v>-31904475</v>
      </c>
      <c r="H56" s="63">
        <v>-43895346</v>
      </c>
      <c r="I56" s="63">
        <v>-57943033</v>
      </c>
    </row>
    <row r="57" spans="1:9" s="1" customFormat="1" x14ac:dyDescent="0.25">
      <c r="A57" s="11" t="s">
        <v>90</v>
      </c>
      <c r="B57" s="39"/>
      <c r="C57" s="67"/>
      <c r="D57" s="67"/>
      <c r="E57" s="67"/>
      <c r="F57" s="67"/>
      <c r="G57" s="67"/>
      <c r="H57" s="67"/>
      <c r="I57" s="67">
        <v>0</v>
      </c>
    </row>
    <row r="58" spans="1:9" s="1" customFormat="1" x14ac:dyDescent="0.25">
      <c r="A58" s="11" t="s">
        <v>213</v>
      </c>
      <c r="B58" s="39">
        <v>710</v>
      </c>
      <c r="C58" s="67"/>
      <c r="D58" s="67"/>
      <c r="E58" s="67"/>
      <c r="F58" s="67"/>
      <c r="G58" s="67"/>
      <c r="H58" s="67"/>
      <c r="I58" s="67">
        <v>0</v>
      </c>
    </row>
    <row r="59" spans="1:9" s="1" customFormat="1" x14ac:dyDescent="0.25">
      <c r="A59" s="11" t="s">
        <v>90</v>
      </c>
      <c r="B59" s="39"/>
      <c r="C59" s="67"/>
      <c r="D59" s="67"/>
      <c r="E59" s="67"/>
      <c r="F59" s="67"/>
      <c r="G59" s="67"/>
      <c r="H59" s="67"/>
      <c r="I59" s="67">
        <v>0</v>
      </c>
    </row>
    <row r="60" spans="1:9" s="1" customFormat="1" x14ac:dyDescent="0.25">
      <c r="A60" s="11" t="s">
        <v>196</v>
      </c>
      <c r="B60" s="39"/>
      <c r="C60" s="67"/>
      <c r="D60" s="67"/>
      <c r="E60" s="67"/>
      <c r="F60" s="67"/>
      <c r="G60" s="67"/>
      <c r="H60" s="67"/>
      <c r="I60" s="67">
        <v>0</v>
      </c>
    </row>
    <row r="61" spans="1:9" s="1" customFormat="1" x14ac:dyDescent="0.25">
      <c r="A61" s="11" t="s">
        <v>197</v>
      </c>
      <c r="B61" s="39"/>
      <c r="C61" s="67"/>
      <c r="D61" s="67"/>
      <c r="E61" s="67"/>
      <c r="F61" s="67"/>
      <c r="G61" s="67"/>
      <c r="H61" s="67"/>
      <c r="I61" s="67">
        <v>0</v>
      </c>
    </row>
    <row r="62" spans="1:9" s="1" customFormat="1" ht="31.2" x14ac:dyDescent="0.25">
      <c r="A62" s="11" t="s">
        <v>198</v>
      </c>
      <c r="B62" s="39"/>
      <c r="C62" s="67"/>
      <c r="D62" s="67"/>
      <c r="E62" s="67"/>
      <c r="F62" s="67"/>
      <c r="G62" s="67"/>
      <c r="H62" s="67"/>
      <c r="I62" s="67">
        <v>0</v>
      </c>
    </row>
    <row r="63" spans="1:9" s="1" customFormat="1" x14ac:dyDescent="0.25">
      <c r="A63" s="11" t="s">
        <v>199</v>
      </c>
      <c r="B63" s="39">
        <v>711</v>
      </c>
      <c r="C63" s="67">
        <v>17269323</v>
      </c>
      <c r="D63" s="67"/>
      <c r="E63" s="67"/>
      <c r="F63" s="67"/>
      <c r="G63" s="67"/>
      <c r="H63" s="67"/>
      <c r="I63" s="67">
        <v>17269323</v>
      </c>
    </row>
    <row r="64" spans="1:9" s="1" customFormat="1" x14ac:dyDescent="0.25">
      <c r="A64" s="11" t="s">
        <v>200</v>
      </c>
      <c r="B64" s="39">
        <v>712</v>
      </c>
      <c r="C64" s="67"/>
      <c r="D64" s="67"/>
      <c r="E64" s="67"/>
      <c r="F64" s="67"/>
      <c r="G64" s="67"/>
      <c r="H64" s="67"/>
      <c r="I64" s="67">
        <v>0</v>
      </c>
    </row>
    <row r="65" spans="1:9" s="1" customFormat="1" x14ac:dyDescent="0.25">
      <c r="A65" s="11" t="s">
        <v>201</v>
      </c>
      <c r="B65" s="39">
        <v>713</v>
      </c>
      <c r="C65" s="67"/>
      <c r="D65" s="67"/>
      <c r="E65" s="67"/>
      <c r="F65" s="67"/>
      <c r="G65" s="67"/>
      <c r="H65" s="67"/>
      <c r="I65" s="67">
        <v>0</v>
      </c>
    </row>
    <row r="66" spans="1:9" s="1" customFormat="1" ht="31.2" x14ac:dyDescent="0.25">
      <c r="A66" s="11" t="s">
        <v>202</v>
      </c>
      <c r="B66" s="39">
        <v>714</v>
      </c>
      <c r="C66" s="67"/>
      <c r="D66" s="67"/>
      <c r="E66" s="67"/>
      <c r="F66" s="67"/>
      <c r="G66" s="67"/>
      <c r="H66" s="67"/>
      <c r="I66" s="67">
        <v>0</v>
      </c>
    </row>
    <row r="67" spans="1:9" s="1" customFormat="1" x14ac:dyDescent="0.25">
      <c r="A67" s="11" t="s">
        <v>203</v>
      </c>
      <c r="B67" s="39">
        <v>715</v>
      </c>
      <c r="C67" s="67"/>
      <c r="D67" s="67"/>
      <c r="E67" s="67"/>
      <c r="F67" s="67"/>
      <c r="G67" s="67">
        <v>-38961364</v>
      </c>
      <c r="H67" s="67">
        <v>-43576771</v>
      </c>
      <c r="I67" s="67">
        <v>-82538135</v>
      </c>
    </row>
    <row r="68" spans="1:9" s="1" customFormat="1" x14ac:dyDescent="0.25">
      <c r="A68" s="11" t="s">
        <v>204</v>
      </c>
      <c r="B68" s="39">
        <v>716</v>
      </c>
      <c r="C68" s="67"/>
      <c r="D68" s="67"/>
      <c r="E68" s="67"/>
      <c r="F68" s="67"/>
      <c r="G68" s="67">
        <v>7173045</v>
      </c>
      <c r="H68" s="67"/>
      <c r="I68" s="67">
        <v>7173045</v>
      </c>
    </row>
    <row r="69" spans="1:9" s="1" customFormat="1" x14ac:dyDescent="0.25">
      <c r="A69" s="11" t="s">
        <v>205</v>
      </c>
      <c r="B69" s="39">
        <v>717</v>
      </c>
      <c r="C69" s="67"/>
      <c r="D69" s="67">
        <v>583154</v>
      </c>
      <c r="E69" s="67"/>
      <c r="F69" s="67"/>
      <c r="G69" s="67"/>
      <c r="H69" s="67"/>
      <c r="I69" s="67">
        <v>583154</v>
      </c>
    </row>
    <row r="70" spans="1:9" s="1" customFormat="1" ht="31.2" x14ac:dyDescent="0.25">
      <c r="A70" s="11" t="s">
        <v>206</v>
      </c>
      <c r="B70" s="39">
        <v>718</v>
      </c>
      <c r="C70" s="67"/>
      <c r="D70" s="67"/>
      <c r="E70" s="67"/>
      <c r="F70" s="67">
        <v>4311</v>
      </c>
      <c r="G70" s="67">
        <v>-116156</v>
      </c>
      <c r="H70" s="67">
        <v>-318575</v>
      </c>
      <c r="I70" s="67">
        <v>-430420</v>
      </c>
    </row>
    <row r="71" spans="1:9" s="1" customFormat="1" ht="31.2" x14ac:dyDescent="0.25">
      <c r="A71" s="8" t="s">
        <v>329</v>
      </c>
      <c r="B71" s="42">
        <v>800</v>
      </c>
      <c r="C71" s="63">
        <v>545029854</v>
      </c>
      <c r="D71" s="63">
        <v>19645866</v>
      </c>
      <c r="E71" s="63">
        <v>0</v>
      </c>
      <c r="F71" s="63">
        <v>269032010</v>
      </c>
      <c r="G71" s="63">
        <v>2540361455</v>
      </c>
      <c r="H71" s="63">
        <v>570261597</v>
      </c>
      <c r="I71" s="63">
        <v>3944330782</v>
      </c>
    </row>
    <row r="72" spans="1:9" x14ac:dyDescent="0.3">
      <c r="I72" s="58">
        <f>ББ!C82-ОК!I71</f>
        <v>0</v>
      </c>
    </row>
    <row r="73" spans="1:9" x14ac:dyDescent="0.3">
      <c r="I73" s="58">
        <f>ББ!C82-ОК!I71</f>
        <v>0</v>
      </c>
    </row>
    <row r="74" spans="1:9" x14ac:dyDescent="0.3">
      <c r="I74" s="58"/>
    </row>
    <row r="75" spans="1:9" s="32" customFormat="1" ht="18" x14ac:dyDescent="0.35">
      <c r="A75" s="21" t="str">
        <f>ББ!A91</f>
        <v>Заместитель председателя Правления</v>
      </c>
      <c r="B75" s="22"/>
      <c r="C75" s="23"/>
      <c r="D75" s="23"/>
    </row>
    <row r="76" spans="1:9" s="32" customFormat="1" ht="18" x14ac:dyDescent="0.35">
      <c r="A76" s="21" t="str">
        <f>ББ!A92</f>
        <v>по экономике и финансам</v>
      </c>
      <c r="B76" s="22"/>
      <c r="C76" s="23" t="str">
        <f>ББ!C92</f>
        <v>А. Касымбек</v>
      </c>
      <c r="D76" s="23"/>
    </row>
    <row r="77" spans="1:9" s="32" customFormat="1" ht="18" x14ac:dyDescent="0.35">
      <c r="A77" s="21"/>
      <c r="B77" s="22"/>
      <c r="C77" s="23"/>
      <c r="D77" s="23"/>
    </row>
    <row r="78" spans="1:9" s="32" customFormat="1" ht="18" x14ac:dyDescent="0.35">
      <c r="A78" s="28" t="str">
        <f>ББ!A94</f>
        <v>Главный бухглатер</v>
      </c>
      <c r="C78" s="28" t="str">
        <f>ББ!C94</f>
        <v>Н. Валентинова</v>
      </c>
      <c r="D78" s="28"/>
    </row>
  </sheetData>
  <mergeCells count="7">
    <mergeCell ref="A3:I3"/>
    <mergeCell ref="A4:I4"/>
    <mergeCell ref="B7:B8"/>
    <mergeCell ref="A7:A8"/>
    <mergeCell ref="C7:G7"/>
    <mergeCell ref="H7:H8"/>
    <mergeCell ref="I7:I8"/>
  </mergeCells>
  <pageMargins left="0.70866141732283472" right="0.70866141732283472" top="0.74803149606299213" bottom="0.74803149606299213" header="0.31496062992125984" footer="0.31496062992125984"/>
  <pageSetup paperSize="9" scale="58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ББ</vt:lpstr>
      <vt:lpstr>ОСД</vt:lpstr>
      <vt:lpstr>ДДС</vt:lpstr>
      <vt:lpstr>ОК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Есбергенова Айгуль</dc:creator>
  <cp:lastModifiedBy>Кусайнова Куралай</cp:lastModifiedBy>
  <cp:lastPrinted>2013-11-14T05:29:34Z</cp:lastPrinted>
  <dcterms:created xsi:type="dcterms:W3CDTF">2011-04-04T03:44:55Z</dcterms:created>
  <dcterms:modified xsi:type="dcterms:W3CDTF">2013-12-30T06:13:10Z</dcterms:modified>
</cp:coreProperties>
</file>