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n_tuktibaev\Desktop\"/>
    </mc:Choice>
  </mc:AlternateContent>
  <bookViews>
    <workbookView xWindow="0" yWindow="0" windowWidth="28800" windowHeight="11985"/>
  </bookViews>
  <sheets>
    <sheet name="Ф1" sheetId="2" r:id="rId1"/>
    <sheet name="Ф2" sheetId="3" r:id="rId2"/>
    <sheet name="Ф3" sheetId="4" r:id="rId3"/>
    <sheet name="Ф4" sheetId="5" r:id="rId4"/>
  </sheets>
  <definedNames>
    <definedName name="CashFlows" localSheetId="2">Ф3!$A$8</definedName>
  </definedNames>
  <calcPr calcId="152511"/>
</workbook>
</file>

<file path=xl/calcChain.xml><?xml version="1.0" encoding="utf-8"?>
<calcChain xmlns="http://schemas.openxmlformats.org/spreadsheetml/2006/main">
  <c r="N48" i="5" l="1"/>
  <c r="L48" i="5"/>
  <c r="J48" i="5"/>
  <c r="H48" i="5"/>
  <c r="F48" i="5"/>
  <c r="D48" i="5"/>
  <c r="B48" i="5"/>
  <c r="P48" i="5" s="1"/>
  <c r="P47" i="5"/>
  <c r="P46" i="5"/>
  <c r="P45" i="5"/>
  <c r="L42" i="5"/>
  <c r="L43" i="5" s="1"/>
  <c r="L49" i="5" s="1"/>
  <c r="J42" i="5"/>
  <c r="J43" i="5" s="1"/>
  <c r="J49" i="5" s="1"/>
  <c r="H42" i="5"/>
  <c r="H43" i="5" s="1"/>
  <c r="H49" i="5" s="1"/>
  <c r="F42" i="5"/>
  <c r="F43" i="5" s="1"/>
  <c r="F49" i="5" s="1"/>
  <c r="D42" i="5"/>
  <c r="D43" i="5" s="1"/>
  <c r="D49" i="5" s="1"/>
  <c r="B42" i="5"/>
  <c r="B43" i="5" s="1"/>
  <c r="P41" i="5"/>
  <c r="P40" i="5"/>
  <c r="P38" i="5"/>
  <c r="P36" i="5"/>
  <c r="P35" i="5"/>
  <c r="P42" i="5" s="1"/>
  <c r="N35" i="5"/>
  <c r="N42" i="5" s="1"/>
  <c r="N43" i="5" s="1"/>
  <c r="N49" i="5" s="1"/>
  <c r="P32" i="5"/>
  <c r="A27" i="5"/>
  <c r="N22" i="5"/>
  <c r="L22" i="5"/>
  <c r="J22" i="5"/>
  <c r="J23" i="5" s="1"/>
  <c r="H22" i="5"/>
  <c r="P22" i="5" s="1"/>
  <c r="F22" i="5"/>
  <c r="D22" i="5"/>
  <c r="B22" i="5"/>
  <c r="B23" i="5" s="1"/>
  <c r="P20" i="5"/>
  <c r="P19" i="5"/>
  <c r="N16" i="5"/>
  <c r="N17" i="5" s="1"/>
  <c r="L16" i="5"/>
  <c r="L17" i="5" s="1"/>
  <c r="J16" i="5"/>
  <c r="J17" i="5" s="1"/>
  <c r="H16" i="5"/>
  <c r="H17" i="5" s="1"/>
  <c r="F16" i="5"/>
  <c r="F17" i="5" s="1"/>
  <c r="D16" i="5"/>
  <c r="D17" i="5" s="1"/>
  <c r="B16" i="5"/>
  <c r="B17" i="5" s="1"/>
  <c r="P15" i="5"/>
  <c r="P13" i="5"/>
  <c r="P11" i="5"/>
  <c r="P10" i="5"/>
  <c r="P7" i="5"/>
  <c r="D23" i="5" l="1"/>
  <c r="P23" i="5" s="1"/>
  <c r="L23" i="5"/>
  <c r="F23" i="5"/>
  <c r="N23" i="5"/>
  <c r="P17" i="5"/>
  <c r="B49" i="5"/>
  <c r="P49" i="5" s="1"/>
  <c r="P43" i="5"/>
  <c r="H23" i="5"/>
  <c r="P16" i="5"/>
  <c r="D47" i="4" l="1"/>
  <c r="B47" i="4"/>
  <c r="D38" i="4"/>
  <c r="B38" i="4"/>
  <c r="D29" i="4"/>
  <c r="D49" i="4" s="1"/>
  <c r="D52" i="4" s="1"/>
  <c r="B29" i="4"/>
  <c r="B49" i="4" s="1"/>
  <c r="B52" i="4" s="1"/>
  <c r="D27" i="4"/>
  <c r="B27" i="4"/>
  <c r="E34" i="3" l="1"/>
  <c r="C34" i="3"/>
  <c r="E13" i="3"/>
  <c r="C13" i="3"/>
  <c r="E10" i="3"/>
  <c r="E18" i="3" s="1"/>
  <c r="E22" i="3" s="1"/>
  <c r="E24" i="3" s="1"/>
  <c r="E36" i="3" s="1"/>
  <c r="C10" i="3"/>
  <c r="C18" i="3" s="1"/>
  <c r="C22" i="3" s="1"/>
  <c r="C24" i="3" s="1"/>
  <c r="C36" i="3" l="1"/>
  <c r="C19" i="2" l="1"/>
  <c r="E31" i="2" l="1"/>
  <c r="C31" i="2"/>
  <c r="C41" i="2" l="1"/>
  <c r="C42" i="2" s="1"/>
  <c r="E41" i="2" l="1"/>
  <c r="E19" i="2"/>
  <c r="E42" i="2" l="1"/>
</calcChain>
</file>

<file path=xl/sharedStrings.xml><?xml version="1.0" encoding="utf-8"?>
<sst xmlns="http://schemas.openxmlformats.org/spreadsheetml/2006/main" count="206" uniqueCount="153">
  <si>
    <t>Выкупленные простые акции</t>
  </si>
  <si>
    <t>ИТОГО АКТИВЫ</t>
  </si>
  <si>
    <t>СОБСТВЕННЫЙ КАПИТАЛ:</t>
  </si>
  <si>
    <t>ВСЕГО ОБЯЗАТЕЛЬСТВА</t>
  </si>
  <si>
    <t>ВСЕГО ОБЯЗАТЕЛЬСТВ И СОБСТВЕННОГО КАПИТАЛА:</t>
  </si>
  <si>
    <t>ОБЯЗАТЕЛЬСТВА И СОБСТВЕННЫЙ КАПИТАЛ:</t>
  </si>
  <si>
    <t>ОБЯЗАТЕЛЬСТВА:</t>
  </si>
  <si>
    <t>АКТИВЫ:</t>
  </si>
  <si>
    <t>(в тысячах тенге)</t>
  </si>
  <si>
    <t>ВСЕГО СОБСТВЕННЫЙ КАПИТАЛ:</t>
  </si>
  <si>
    <t>Прочие активы</t>
  </si>
  <si>
    <t xml:space="preserve">Денежные средства и их эквиваленты  </t>
  </si>
  <si>
    <t xml:space="preserve">Финансовые активы, имеющиеся в наличии для продажи </t>
  </si>
  <si>
    <t xml:space="preserve">Акционерный капитал </t>
  </si>
  <si>
    <t xml:space="preserve">Дополнительно оплаченный капитал </t>
  </si>
  <si>
    <t xml:space="preserve">Счета и депозиты банков и прочих финансовых учреждений </t>
  </si>
  <si>
    <t>Текущие счета и депозиты клиентов</t>
  </si>
  <si>
    <t>Кредиторская задолженность по сделкам «РЕПО»</t>
  </si>
  <si>
    <t xml:space="preserve">Прочие обязательства </t>
  </si>
  <si>
    <t>Кредиты, выданные клиентам</t>
  </si>
  <si>
    <t>Кредиты и авансы, выданные банкам и прочим финансовым институтам</t>
  </si>
  <si>
    <t>(не аудированная)</t>
  </si>
  <si>
    <t>БУХГАЛТЕРСКИЙ БАЛАНС АО "БАНК АСТАНЫ"</t>
  </si>
  <si>
    <t>Нераспределенная прибыль</t>
  </si>
  <si>
    <t>Финансовые инструменты, оцениваемые по справедливой стоимости, изменения которой отражаются в составе прибыли или убытка за период</t>
  </si>
  <si>
    <t>Отложенное налоговое обязательство</t>
  </si>
  <si>
    <t>Резерв на покрытие общих банковских рисков</t>
  </si>
  <si>
    <t xml:space="preserve">Резерв по переоценке финансовых активов, имеющихся в наличии для продажи </t>
  </si>
  <si>
    <t>Резерв по переоценке земли и зданий</t>
  </si>
  <si>
    <t>Отложенный налоговый актив</t>
  </si>
  <si>
    <t>Основные средства и нематериальные активы, за вычетом накопленной амортизации</t>
  </si>
  <si>
    <t xml:space="preserve"> -  Кредиты, выданные корпоративным клиентам</t>
  </si>
  <si>
    <t xml:space="preserve"> -  Кредиты, выданные малым и средним предприятиям</t>
  </si>
  <si>
    <t xml:space="preserve"> -  Кредиты, выданные розничным клиентам</t>
  </si>
  <si>
    <t xml:space="preserve"> -  Текущие счета и депозиты корпоративных клиентов</t>
  </si>
  <si>
    <t xml:space="preserve"> -  Текущие счета и депозиты розничных клиентов</t>
  </si>
  <si>
    <t>Председатель Правления</t>
  </si>
  <si>
    <t>Майлибаев И.Е.</t>
  </si>
  <si>
    <t xml:space="preserve">На 1  января            2018 года </t>
  </si>
  <si>
    <t>исп. Байжұма А.Е.</t>
  </si>
  <si>
    <t>2596060 вн.12198</t>
  </si>
  <si>
    <t>(аудированная)</t>
  </si>
  <si>
    <t xml:space="preserve">На 1  апреля                  2018 года </t>
  </si>
  <si>
    <t>И.о. Главного Бухгалтера</t>
  </si>
  <si>
    <t>Мусаева З.Р.</t>
  </si>
  <si>
    <t>ОТЧЕТ О ПРИБЫЛЯХ И УБЫТКАХ АО "БАНК АСТАНЫ"</t>
  </si>
  <si>
    <t xml:space="preserve">             _________________________________________________________________________________________________________</t>
  </si>
  <si>
    <t xml:space="preserve">На 1 апреля                2018 года </t>
  </si>
  <si>
    <t xml:space="preserve">На 1 апреля                2017 года </t>
  </si>
  <si>
    <t xml:space="preserve">Процентные доходы  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</si>
  <si>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</si>
  <si>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</si>
  <si>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</si>
  <si>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</si>
  <si>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</si>
  <si>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>Чистый доход/расход (нетто) по операциям с иностранной валютой</t>
  </si>
  <si>
    <t>Чистый доход/расход (нетто) от операций с финансовыми инструментами, оцениваемыми по справедливой стоимости, изменения которой отражаются  в составе прибыли или убытка за период</t>
  </si>
  <si>
    <t>Чистый доход/расход (нетто) по операциям с финансовыми активами, имеющимися в наличии для продажи</t>
  </si>
  <si>
    <t>Прочие операционные доходы/расходы (нетто)</t>
  </si>
  <si>
    <t>ОПЕРАЦИОННЫЕ ДОХОДЫ</t>
  </si>
  <si>
    <t xml:space="preserve">Убытки от обесценения </t>
  </si>
  <si>
    <t xml:space="preserve">Затраты на персонал </t>
  </si>
  <si>
    <t>Прочие общие административные расходы</t>
  </si>
  <si>
    <t>ПРИБЫЛЬ ДО НАЛОГООБЛОЖЕНИЯ</t>
  </si>
  <si>
    <t xml:space="preserve">Расход по подоходному налогу  </t>
  </si>
  <si>
    <t>ПРИБЫЛЬ ЗА ПЕРИОД</t>
  </si>
  <si>
    <t>ПРОЧИЙ СОВОКУПНЫЙ ДОХОД, ЗА ВЫЧЕТОМ ПОДОХОДНОГО НАЛОГА</t>
  </si>
  <si>
    <t>Статьи, которые реклассифицированы или могут быть впоследствии реклассифицированы в состав прибыли или убытка:</t>
  </si>
  <si>
    <t>Резерв по переоценке финансовых активов, имеющихся в наличии для продажи:</t>
  </si>
  <si>
    <t>- чистое изменение справедливой стоимости</t>
  </si>
  <si>
    <t>Статьи, которые не могут быть впоследствии реклассифицированы в состав прибыли или убытка:</t>
  </si>
  <si>
    <t>Резерв по переоценке земли и зданий:</t>
  </si>
  <si>
    <t>Эффект от перехода на МСФО 9</t>
  </si>
  <si>
    <t>ПРОЧИЙ СОВОКУПНЫЙ ДОХОД ЗА ПЕРИОД, ЗА ВЫЧЕТОМ ПОДОХОДНОГО НАЛОГА</t>
  </si>
  <si>
    <t>ИТОГО СОВОКУПНОГО ДОХОДА ЗА ПЕРИОД</t>
  </si>
  <si>
    <t>АО "Банк  Астаны"</t>
  </si>
  <si>
    <t>Отчет о движении денежных средств  на 01 апреля 2018 г.</t>
  </si>
  <si>
    <t>на 01 апреля</t>
  </si>
  <si>
    <t>2018 года</t>
  </si>
  <si>
    <t>2017 года</t>
  </si>
  <si>
    <t>тыс. тенге</t>
  </si>
  <si>
    <t>ДВИЖЕНИЕ ДЕНЕЖНЫХ СРЕДСТВ ОТ ОПЕРАЦИОННОЙ ДЕЯТЕЛЬНОСТИ</t>
  </si>
  <si>
    <t xml:space="preserve">Вознаграждение полученное </t>
  </si>
  <si>
    <t>Вознаграждение выплаченное</t>
  </si>
  <si>
    <t xml:space="preserve">Комиссионное вознаграждение полученное </t>
  </si>
  <si>
    <t xml:space="preserve">Комиссионное вознаграждение выплаченное </t>
  </si>
  <si>
    <t>Чистые поступления от операций с иностранной валютой</t>
  </si>
  <si>
    <t>Чистые поступления от операций с финансовыми инструментами, оцениваемыми по справедливой стоимости, изменения которой отражаются в составе прибыли или убытка за период</t>
  </si>
  <si>
    <t xml:space="preserve">Прочие поступления/(выплаты) </t>
  </si>
  <si>
    <t>Выплаты персоналу</t>
  </si>
  <si>
    <t>Прочие общие административные платежи</t>
  </si>
  <si>
    <t>(Увеличение)/уменьшение операционных активов</t>
  </si>
  <si>
    <t>Увеличение/(уменьшение) операционных обязательств</t>
  </si>
  <si>
    <t>Счета и депозиты банков и прочих финансовых учреждений</t>
  </si>
  <si>
    <t>Кредиторская задолженность по сделкам «репо»</t>
  </si>
  <si>
    <t>Прочие обязательства</t>
  </si>
  <si>
    <t xml:space="preserve">Чистое поступление/(использование) денежных средств от/(в) операционной деятельности </t>
  </si>
  <si>
    <t xml:space="preserve">Подоходный налог уплаченный  </t>
  </si>
  <si>
    <t>(Использование)/поступление денежных средств (в)/от операционной деятельности</t>
  </si>
  <si>
    <t>ДВИЖЕНИЕ ДЕНЕЖНЫХ СРЕДСТВ ОТ ИНВЕСТИЦИОННОЙ ДЕЯТЕЛЬНОСТИ</t>
  </si>
  <si>
    <t>Приобретения финансовых активов, имеющихся в наличии для продажи</t>
  </si>
  <si>
    <t>Выбытие и погашения финансовых активов, имеющихся в наличии для продажи</t>
  </si>
  <si>
    <t xml:space="preserve">Приобретения основных средств и нематериальных активов </t>
  </si>
  <si>
    <t>Капитальные затраты</t>
  </si>
  <si>
    <t>Выбытие основных средств и нематериальных активов</t>
  </si>
  <si>
    <t>Переоценка основных средств</t>
  </si>
  <si>
    <t>Использование денежных средств в инвестиционной деятельности</t>
  </si>
  <si>
    <t>ДВИЖЕНИЕ ДЕНЕЖНЫХ СРЕДСТВ ОТ ФИНАНСОВОЙ ДЕЯТЕЛЬНОСТИ</t>
  </si>
  <si>
    <t>Поступление от выпуска акций</t>
  </si>
  <si>
    <t>Поступления от размещения выкупленных акций</t>
  </si>
  <si>
    <t>Поступления от выпуска долговых ценных бумаг</t>
  </si>
  <si>
    <t>Выкуп долговых ценных бумаг выпущенных</t>
  </si>
  <si>
    <t>Выкуп субординированных облигаций</t>
  </si>
  <si>
    <t>Поступление денежных средств от финансовой деятельности</t>
  </si>
  <si>
    <t>Чистое увеличение денежных средств и их эквивалентов</t>
  </si>
  <si>
    <t>Влияние изменений валютных курсов на величину денежных средств и их эквивалентов</t>
  </si>
  <si>
    <t>Денежные средства и их эквиваленты по состоянию на начало года</t>
  </si>
  <si>
    <t>Денежные средства и их эквиваленты по состоянию на конец периода</t>
  </si>
  <si>
    <t>ПРЕДСЕДАТЕЛЬ ПРАВЛЕНИЯ</t>
  </si>
  <si>
    <t>МАЙЛИБАЕВ И.Е.</t>
  </si>
  <si>
    <t>И.О. ГЛАВНОГО БУХГАЛТЕРА</t>
  </si>
  <si>
    <t>МУСАЕВА З.Р.</t>
  </si>
  <si>
    <t>исп. Байжума А.Е.</t>
  </si>
  <si>
    <t xml:space="preserve"> ОТЧЕТ ОБ ИЗМЕНЕНИЯХ В СОБСТВЕННОМ КАПИТАЛЕ  НА 01 апреля 2017 ГОДА</t>
  </si>
  <si>
    <t xml:space="preserve"> АО "Банк Астаны"</t>
  </si>
  <si>
    <t>(АУДИРОВАНО)</t>
  </si>
  <si>
    <t>(в тысячах казахстанских тенге)</t>
  </si>
  <si>
    <t>Акционерный капитал</t>
  </si>
  <si>
    <t>Собственные акции, выкупленные у акционеров</t>
  </si>
  <si>
    <t>Дополнительно оплаченный капитал</t>
  </si>
  <si>
    <t>Резерв по переоценке финансовых активов, имеющихся в наличии для продажи</t>
  </si>
  <si>
    <t>Всего</t>
  </si>
  <si>
    <t>Остаток по состоянию на 01 января 2017 года</t>
  </si>
  <si>
    <t>Всего совокупного дохода</t>
  </si>
  <si>
    <t>Прибыль за год</t>
  </si>
  <si>
    <t>Прочий совокупный доход</t>
  </si>
  <si>
    <t>Чистое изменение справедливой стоимости финансовых активов, имеющихся в наличии для продажи</t>
  </si>
  <si>
    <t>Перенос резерва по переоценке земли и зданий</t>
  </si>
  <si>
    <t>Всего прочего совокупного дохода</t>
  </si>
  <si>
    <t>Всего совокупного дохода за год</t>
  </si>
  <si>
    <t>Операции с собственниками, отраженные непосредственно в составе собственного капитала</t>
  </si>
  <si>
    <t>Акции выпущенные</t>
  </si>
  <si>
    <t>Всего операций с собственниками</t>
  </si>
  <si>
    <t>Остаток по состоянию на 31 марта 2017 года</t>
  </si>
  <si>
    <t xml:space="preserve"> ОТЧЕТ ОБ ИЗМЕНЕНИЯХ В СОБСТВЕННОМ КАПИТАЛЕ  НА 01 апреля 2018 ГОДА</t>
  </si>
  <si>
    <t>(НЕ АУДИРОВАНО)</t>
  </si>
  <si>
    <t>Остаток по состоянию на 01 января 2018 года</t>
  </si>
  <si>
    <t>Чистое изменение справедливой стоимости финансовых активов, имеющиеся в наличии для продажи</t>
  </si>
  <si>
    <t>Переоценка земли и зданий</t>
  </si>
  <si>
    <t>Всего совокупный доход за год</t>
  </si>
  <si>
    <t>Операции с собственниками, отраженные непосредственно в составе капитала</t>
  </si>
  <si>
    <t>Остаток по состоянию на 31 марта 2018 года</t>
  </si>
  <si>
    <t>И.о. Главного бухгалтера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</si>
</sst>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(* #,##0.00_);_(* \(#,##0.00\);_(* &quot;-&quot;??_);_(@_)"/>
    <numFmt numFmtId="166" formatCode="_ * #,##0.00_ ;_ * \-#,##0.00_ ;_ * &quot;-&quot;??_ ;_ @_ "/>
    <numFmt numFmtId="167" formatCode="#,##0_р_.;\(#,##0\)"/>
    <numFmt numFmtId="168" formatCode="_(* #,##0_);_(* \(#,##0\);_(* &quot;-&quot;??_);_(@_)"/>
    <numFmt numFmtId="169" formatCode="_-* #,##0.00_-;\-* #,##0.00_-;_-* &quot;-&quot;??_-;_-@_-"/>
  </numFmts>
  <fonts count="6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1"/>
      <color indexed="18"/>
      <name val="Times New Roman Cyr"/>
      <family val="1"/>
      <charset val="204"/>
    </font>
    <font>
      <sz val="11"/>
      <color indexed="18"/>
      <name val="Times New Roman Cyr"/>
      <family val="1"/>
      <charset val="204"/>
    </font>
    <font>
      <sz val="11"/>
      <color theme="9" tint="-0.249977111117893"/>
      <name val="Times New Roman Cyr"/>
      <family val="1"/>
      <charset val="204"/>
    </font>
    <font>
      <b/>
      <sz val="11"/>
      <color indexed="18"/>
      <name val="Times New Roman Cyr"/>
      <charset val="204"/>
    </font>
    <font>
      <sz val="11"/>
      <color indexed="16"/>
      <name val="Times New Roman Cyr"/>
      <family val="1"/>
      <charset val="204"/>
    </font>
    <font>
      <sz val="11"/>
      <color rgb="FF000080"/>
      <name val="Times New Roman Cyr"/>
      <family val="1"/>
      <charset val="204"/>
    </font>
    <font>
      <sz val="11"/>
      <color theme="0"/>
      <name val="Times New Roman Cyr"/>
      <family val="1"/>
      <charset val="204"/>
    </font>
    <font>
      <sz val="11"/>
      <name val="Calibri"/>
      <family val="2"/>
      <charset val="204"/>
    </font>
    <font>
      <sz val="11"/>
      <color theme="4" tint="-0.249977111117893"/>
      <name val="Times New Roman Cyr"/>
      <family val="1"/>
      <charset val="204"/>
    </font>
    <font>
      <sz val="12"/>
      <color indexed="18"/>
      <name val="Times New Roman Cyr"/>
      <family val="1"/>
      <charset val="204"/>
    </font>
    <font>
      <sz val="12"/>
      <color rgb="FF000080"/>
      <name val="Times New Roman"/>
      <family val="1"/>
      <charset val="204"/>
    </font>
    <font>
      <sz val="12"/>
      <name val="Calibri"/>
      <family val="2"/>
      <charset val="204"/>
    </font>
    <font>
      <sz val="10"/>
      <color indexed="18"/>
      <name val="Times New Roman Cyr"/>
      <charset val="204"/>
    </font>
    <font>
      <b/>
      <sz val="11"/>
      <color indexed="18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 Cyr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8">
    <xf numFmtId="0" fontId="0" fillId="0" borderId="0"/>
    <xf numFmtId="165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7" applyNumberFormat="0" applyAlignment="0" applyProtection="0"/>
    <xf numFmtId="0" fontId="21" fillId="7" borderId="8" applyNumberFormat="0" applyAlignment="0" applyProtection="0"/>
    <xf numFmtId="0" fontId="22" fillId="7" borderId="7" applyNumberFormat="0" applyAlignment="0" applyProtection="0"/>
    <xf numFmtId="0" fontId="23" fillId="0" borderId="9" applyNumberFormat="0" applyFill="0" applyAlignment="0" applyProtection="0"/>
    <xf numFmtId="0" fontId="24" fillId="8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/>
    <xf numFmtId="0" fontId="6" fillId="9" borderId="11" applyNumberFormat="0" applyFont="0" applyAlignment="0" applyProtection="0"/>
    <xf numFmtId="0" fontId="5" fillId="9" borderId="1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9" borderId="1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3" fillId="9" borderId="1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9" borderId="1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" fillId="0" borderId="0"/>
    <xf numFmtId="0" fontId="1" fillId="0" borderId="0"/>
    <xf numFmtId="0" fontId="11" fillId="0" borderId="0"/>
    <xf numFmtId="169" fontId="8" fillId="0" borderId="0" applyFont="0" applyFill="0" applyBorder="0" applyAlignment="0" applyProtection="0"/>
  </cellStyleXfs>
  <cellXfs count="187">
    <xf numFmtId="0" fontId="0" fillId="0" borderId="0" xfId="0"/>
    <xf numFmtId="3" fontId="31" fillId="0" borderId="0" xfId="0" applyNumberFormat="1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3" fontId="32" fillId="0" borderId="0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3" fontId="31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3" fontId="32" fillId="0" borderId="1" xfId="0" applyNumberFormat="1" applyFont="1" applyFill="1" applyBorder="1" applyAlignment="1">
      <alignment horizontal="left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wrapText="1"/>
    </xf>
    <xf numFmtId="1" fontId="31" fillId="0" borderId="0" xfId="0" applyNumberFormat="1" applyFont="1" applyBorder="1" applyAlignment="1">
      <alignment horizontal="center" wrapText="1"/>
    </xf>
    <xf numFmtId="0" fontId="31" fillId="0" borderId="0" xfId="0" applyFont="1" applyAlignment="1">
      <alignment vertical="top" wrapText="1"/>
    </xf>
    <xf numFmtId="1" fontId="31" fillId="0" borderId="0" xfId="0" applyNumberFormat="1" applyFont="1" applyFill="1" applyBorder="1" applyAlignment="1">
      <alignment horizontal="center" wrapText="1"/>
    </xf>
    <xf numFmtId="0" fontId="31" fillId="0" borderId="0" xfId="0" applyFont="1" applyBorder="1" applyAlignment="1">
      <alignment horizontal="left" wrapText="1"/>
    </xf>
    <xf numFmtId="3" fontId="32" fillId="0" borderId="0" xfId="0" applyNumberFormat="1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3" fontId="32" fillId="0" borderId="0" xfId="0" applyNumberFormat="1" applyFont="1" applyFill="1" applyBorder="1" applyAlignment="1">
      <alignment horizontal="right" wrapText="1"/>
    </xf>
    <xf numFmtId="0" fontId="32" fillId="0" borderId="0" xfId="0" applyFont="1" applyAlignment="1">
      <alignment vertical="top" wrapText="1"/>
    </xf>
    <xf numFmtId="0" fontId="32" fillId="0" borderId="0" xfId="0" applyFont="1" applyBorder="1" applyAlignment="1">
      <alignment wrapText="1"/>
    </xf>
    <xf numFmtId="3" fontId="31" fillId="0" borderId="0" xfId="0" applyNumberFormat="1" applyFont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left" wrapText="1"/>
    </xf>
    <xf numFmtId="164" fontId="32" fillId="0" borderId="0" xfId="0" applyNumberFormat="1" applyFont="1" applyFill="1" applyBorder="1" applyAlignment="1">
      <alignment horizontal="right" wrapText="1"/>
    </xf>
    <xf numFmtId="0" fontId="33" fillId="0" borderId="0" xfId="0" applyFont="1" applyAlignment="1">
      <alignment vertical="top" wrapText="1"/>
    </xf>
    <xf numFmtId="49" fontId="31" fillId="0" borderId="0" xfId="0" applyNumberFormat="1" applyFont="1" applyAlignment="1">
      <alignment horizontal="left" vertical="top" wrapText="1"/>
    </xf>
    <xf numFmtId="0" fontId="31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wrapText="1"/>
    </xf>
    <xf numFmtId="0" fontId="31" fillId="0" borderId="0" xfId="0" applyFont="1" applyFill="1" applyAlignment="1">
      <alignment vertical="top" wrapText="1"/>
    </xf>
    <xf numFmtId="0" fontId="34" fillId="0" borderId="0" xfId="0" applyFont="1" applyBorder="1" applyAlignment="1">
      <alignment wrapText="1"/>
    </xf>
    <xf numFmtId="3" fontId="34" fillId="0" borderId="2" xfId="0" applyNumberFormat="1" applyFont="1" applyFill="1" applyBorder="1" applyAlignment="1">
      <alignment horizontal="right" wrapText="1"/>
    </xf>
    <xf numFmtId="3" fontId="34" fillId="0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vertical="top" wrapText="1"/>
    </xf>
    <xf numFmtId="3" fontId="34" fillId="0" borderId="3" xfId="0" applyNumberFormat="1" applyFont="1" applyFill="1" applyBorder="1" applyAlignment="1">
      <alignment horizontal="right" wrapText="1"/>
    </xf>
    <xf numFmtId="0" fontId="35" fillId="0" borderId="0" xfId="0" applyFont="1" applyAlignment="1">
      <alignment vertical="top" wrapText="1"/>
    </xf>
    <xf numFmtId="0" fontId="32" fillId="0" borderId="0" xfId="0" applyFont="1" applyFill="1" applyBorder="1" applyAlignment="1">
      <alignment horizontal="center" vertical="top" wrapText="1"/>
    </xf>
    <xf numFmtId="167" fontId="32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 applyAlignment="1">
      <alignment wrapText="1"/>
    </xf>
    <xf numFmtId="0" fontId="35" fillId="0" borderId="0" xfId="0" applyFont="1" applyFill="1" applyAlignment="1">
      <alignment vertical="top" wrapText="1"/>
    </xf>
    <xf numFmtId="0" fontId="36" fillId="0" borderId="0" xfId="0" applyFont="1" applyFill="1" applyBorder="1" applyAlignment="1">
      <alignment horizontal="left" wrapText="1"/>
    </xf>
    <xf numFmtId="3" fontId="33" fillId="0" borderId="0" xfId="0" applyNumberFormat="1" applyFont="1" applyFill="1" applyBorder="1" applyAlignment="1">
      <alignment wrapText="1"/>
    </xf>
    <xf numFmtId="167" fontId="32" fillId="0" borderId="0" xfId="0" applyNumberFormat="1" applyFont="1" applyFill="1" applyBorder="1" applyAlignment="1">
      <alignment horizontal="right" wrapText="1"/>
    </xf>
    <xf numFmtId="0" fontId="37" fillId="2" borderId="0" xfId="0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/>
    </xf>
    <xf numFmtId="0" fontId="34" fillId="0" borderId="0" xfId="0" applyFont="1" applyBorder="1" applyAlignment="1"/>
    <xf numFmtId="3" fontId="34" fillId="0" borderId="3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0" fontId="31" fillId="0" borderId="0" xfId="0" applyFont="1" applyAlignment="1">
      <alignment vertical="top"/>
    </xf>
    <xf numFmtId="3" fontId="34" fillId="0" borderId="2" xfId="0" applyNumberFormat="1" applyFont="1" applyFill="1" applyBorder="1" applyAlignment="1">
      <alignment horizontal="right"/>
    </xf>
    <xf numFmtId="3" fontId="31" fillId="0" borderId="0" xfId="0" applyNumberFormat="1" applyFont="1" applyAlignment="1">
      <alignment vertical="top"/>
    </xf>
    <xf numFmtId="0" fontId="38" fillId="0" borderId="0" xfId="0" applyFont="1" applyAlignment="1">
      <alignment wrapText="1"/>
    </xf>
    <xf numFmtId="3" fontId="32" fillId="2" borderId="0" xfId="0" applyNumberFormat="1" applyFont="1" applyFill="1" applyBorder="1" applyAlignment="1">
      <alignment horizontal="right" wrapText="1"/>
    </xf>
    <xf numFmtId="3" fontId="39" fillId="2" borderId="0" xfId="0" applyNumberFormat="1" applyFont="1" applyFill="1" applyBorder="1" applyAlignment="1">
      <alignment horizontal="right" wrapText="1"/>
    </xf>
    <xf numFmtId="0" fontId="40" fillId="0" borderId="0" xfId="0" applyFont="1" applyBorder="1" applyAlignment="1">
      <alignment horizontal="center" vertical="top" wrapText="1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 applyBorder="1" applyAlignment="1">
      <alignment horizontal="left" vertical="top"/>
    </xf>
    <xf numFmtId="0" fontId="43" fillId="0" borderId="0" xfId="0" applyFont="1" applyBorder="1" applyAlignment="1">
      <alignment wrapText="1"/>
    </xf>
    <xf numFmtId="0" fontId="38" fillId="0" borderId="0" xfId="0" applyFont="1" applyAlignment="1">
      <alignment wrapText="1"/>
    </xf>
    <xf numFmtId="0" fontId="41" fillId="0" borderId="0" xfId="0" applyFont="1" applyAlignment="1">
      <alignment horizontal="right" wrapText="1"/>
    </xf>
    <xf numFmtId="0" fontId="42" fillId="0" borderId="0" xfId="0" applyFont="1" applyAlignment="1">
      <alignment wrapText="1"/>
    </xf>
    <xf numFmtId="0" fontId="41" fillId="0" borderId="0" xfId="0" applyFont="1" applyAlignment="1">
      <alignment horizontal="right"/>
    </xf>
    <xf numFmtId="0" fontId="44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3" fontId="45" fillId="0" borderId="0" xfId="0" applyNumberFormat="1" applyFont="1" applyFill="1" applyBorder="1" applyAlignment="1">
      <alignment horizontal="left"/>
    </xf>
    <xf numFmtId="3" fontId="44" fillId="0" borderId="0" xfId="0" applyNumberFormat="1" applyFont="1" applyFill="1" applyBorder="1" applyAlignment="1">
      <alignment horizontal="left"/>
    </xf>
    <xf numFmtId="3" fontId="46" fillId="0" borderId="0" xfId="0" applyNumberFormat="1" applyFont="1" applyFill="1" applyBorder="1" applyAlignment="1">
      <alignment horizontal="left"/>
    </xf>
    <xf numFmtId="0" fontId="44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left" wrapText="1"/>
    </xf>
    <xf numFmtId="1" fontId="44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wrapText="1"/>
    </xf>
    <xf numFmtId="0" fontId="46" fillId="0" borderId="0" xfId="0" applyFont="1" applyFill="1" applyBorder="1" applyAlignment="1">
      <alignment horizontal="center" wrapText="1"/>
    </xf>
    <xf numFmtId="1" fontId="48" fillId="0" borderId="1" xfId="0" applyNumberFormat="1" applyFont="1" applyFill="1" applyBorder="1" applyAlignment="1">
      <alignment horizontal="center" vertical="center" wrapText="1"/>
    </xf>
    <xf numFmtId="1" fontId="48" fillId="0" borderId="0" xfId="0" applyNumberFormat="1" applyFont="1" applyFill="1" applyBorder="1" applyAlignment="1">
      <alignment horizontal="right" vertical="center" wrapText="1"/>
    </xf>
    <xf numFmtId="1" fontId="44" fillId="0" borderId="0" xfId="0" applyNumberFormat="1" applyFont="1" applyFill="1" applyBorder="1" applyAlignment="1">
      <alignment horizontal="left" wrapText="1"/>
    </xf>
    <xf numFmtId="0" fontId="46" fillId="0" borderId="0" xfId="0" applyFont="1" applyFill="1" applyBorder="1" applyAlignment="1"/>
    <xf numFmtId="0" fontId="46" fillId="0" borderId="0" xfId="0" applyFont="1" applyFill="1" applyBorder="1" applyAlignment="1">
      <alignment wrapText="1"/>
    </xf>
    <xf numFmtId="3" fontId="46" fillId="0" borderId="0" xfId="0" applyNumberFormat="1" applyFont="1" applyFill="1" applyBorder="1" applyAlignment="1"/>
    <xf numFmtId="167" fontId="46" fillId="0" borderId="0" xfId="0" applyNumberFormat="1" applyFont="1" applyFill="1" applyBorder="1" applyAlignment="1"/>
    <xf numFmtId="3" fontId="44" fillId="0" borderId="3" xfId="0" applyNumberFormat="1" applyFont="1" applyFill="1" applyBorder="1" applyAlignment="1"/>
    <xf numFmtId="3" fontId="44" fillId="0" borderId="0" xfId="0" applyNumberFormat="1" applyFont="1" applyFill="1" applyBorder="1" applyAlignment="1"/>
    <xf numFmtId="3" fontId="46" fillId="2" borderId="0" xfId="0" applyNumberFormat="1" applyFont="1" applyFill="1" applyBorder="1" applyAlignment="1"/>
    <xf numFmtId="164" fontId="46" fillId="0" borderId="0" xfId="0" applyNumberFormat="1" applyFont="1" applyFill="1" applyBorder="1" applyAlignment="1">
      <alignment horizontal="right" vertical="center"/>
    </xf>
    <xf numFmtId="167" fontId="46" fillId="2" borderId="0" xfId="0" applyNumberFormat="1" applyFont="1" applyFill="1" applyBorder="1" applyAlignment="1"/>
    <xf numFmtId="3" fontId="44" fillId="0" borderId="13" xfId="0" applyNumberFormat="1" applyFont="1" applyFill="1" applyBorder="1" applyAlignment="1"/>
    <xf numFmtId="167" fontId="46" fillId="0" borderId="1" xfId="0" applyNumberFormat="1" applyFont="1" applyFill="1" applyBorder="1" applyAlignment="1"/>
    <xf numFmtId="3" fontId="44" fillId="0" borderId="2" xfId="0" applyNumberFormat="1" applyFont="1" applyFill="1" applyBorder="1" applyAlignment="1"/>
    <xf numFmtId="3" fontId="46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wrapText="1"/>
    </xf>
    <xf numFmtId="3" fontId="46" fillId="2" borderId="0" xfId="0" applyNumberFormat="1" applyFont="1" applyFill="1" applyBorder="1" applyAlignment="1">
      <alignment vertical="center"/>
    </xf>
    <xf numFmtId="164" fontId="46" fillId="0" borderId="0" xfId="0" applyNumberFormat="1" applyFont="1" applyFill="1" applyBorder="1" applyAlignment="1"/>
    <xf numFmtId="3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top" wrapText="1"/>
    </xf>
    <xf numFmtId="167" fontId="46" fillId="0" borderId="0" xfId="0" applyNumberFormat="1" applyFont="1" applyFill="1" applyBorder="1" applyAlignment="1">
      <alignment vertical="top"/>
    </xf>
    <xf numFmtId="3" fontId="46" fillId="0" borderId="0" xfId="0" applyNumberFormat="1" applyFont="1" applyFill="1" applyBorder="1" applyAlignment="1">
      <alignment horizontal="center" vertical="top"/>
    </xf>
    <xf numFmtId="167" fontId="44" fillId="0" borderId="3" xfId="0" applyNumberFormat="1" applyFont="1" applyFill="1" applyBorder="1" applyAlignment="1">
      <alignment vertical="center"/>
    </xf>
    <xf numFmtId="3" fontId="44" fillId="0" borderId="0" xfId="0" applyNumberFormat="1" applyFont="1" applyFill="1" applyBorder="1" applyAlignment="1">
      <alignment vertical="center"/>
    </xf>
    <xf numFmtId="167" fontId="44" fillId="0" borderId="0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wrapText="1"/>
    </xf>
    <xf numFmtId="0" fontId="50" fillId="0" borderId="0" xfId="0" applyFont="1" applyFill="1" applyBorder="1" applyAlignment="1"/>
    <xf numFmtId="0" fontId="50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right" wrapText="1"/>
    </xf>
    <xf numFmtId="0" fontId="41" fillId="0" borderId="0" xfId="0" applyFont="1" applyFill="1" applyAlignment="1">
      <alignment wrapText="1"/>
    </xf>
    <xf numFmtId="0" fontId="51" fillId="0" borderId="0" xfId="154" applyFont="1" applyAlignment="1">
      <alignment wrapText="1"/>
    </xf>
    <xf numFmtId="0" fontId="51" fillId="2" borderId="0" xfId="154" applyFont="1" applyFill="1" applyAlignment="1">
      <alignment wrapText="1"/>
    </xf>
    <xf numFmtId="0" fontId="52" fillId="0" borderId="0" xfId="155" applyFont="1" applyBorder="1"/>
    <xf numFmtId="0" fontId="52" fillId="0" borderId="0" xfId="155" applyFont="1"/>
    <xf numFmtId="0" fontId="51" fillId="0" borderId="14" xfId="154" applyFont="1" applyBorder="1" applyAlignment="1">
      <alignment horizontal="left" wrapText="1"/>
    </xf>
    <xf numFmtId="0" fontId="53" fillId="0" borderId="0" xfId="155" applyFont="1" applyAlignment="1">
      <alignment horizontal="center" wrapText="1"/>
    </xf>
    <xf numFmtId="14" fontId="54" fillId="0" borderId="0" xfId="156" applyNumberFormat="1" applyFont="1" applyFill="1" applyBorder="1" applyAlignment="1">
      <alignment horizontal="center"/>
    </xf>
    <xf numFmtId="14" fontId="54" fillId="2" borderId="0" xfId="156" applyNumberFormat="1" applyFont="1" applyFill="1" applyBorder="1" applyAlignment="1">
      <alignment horizontal="center"/>
    </xf>
    <xf numFmtId="0" fontId="53" fillId="0" borderId="14" xfId="155" applyFont="1" applyBorder="1" applyAlignment="1">
      <alignment horizontal="center" wrapText="1"/>
    </xf>
    <xf numFmtId="0" fontId="53" fillId="2" borderId="14" xfId="155" applyFont="1" applyFill="1" applyBorder="1" applyAlignment="1">
      <alignment horizontal="center" wrapText="1"/>
    </xf>
    <xf numFmtId="0" fontId="53" fillId="0" borderId="0" xfId="155" applyFont="1" applyAlignment="1">
      <alignment wrapText="1"/>
    </xf>
    <xf numFmtId="0" fontId="53" fillId="0" borderId="0" xfId="155" applyFont="1" applyAlignment="1">
      <alignment horizontal="right" wrapText="1"/>
    </xf>
    <xf numFmtId="0" fontId="53" fillId="2" borderId="0" xfId="155" applyFont="1" applyFill="1" applyAlignment="1">
      <alignment horizontal="right" wrapText="1"/>
    </xf>
    <xf numFmtId="0" fontId="9" fillId="0" borderId="0" xfId="155" applyFont="1" applyAlignment="1">
      <alignment wrapText="1"/>
    </xf>
    <xf numFmtId="168" fontId="55" fillId="0" borderId="0" xfId="155" applyNumberFormat="1" applyFont="1"/>
    <xf numFmtId="168" fontId="55" fillId="2" borderId="0" xfId="155" applyNumberFormat="1" applyFont="1" applyFill="1"/>
    <xf numFmtId="168" fontId="52" fillId="0" borderId="0" xfId="155" applyNumberFormat="1" applyFont="1"/>
    <xf numFmtId="168" fontId="52" fillId="0" borderId="0" xfId="155" applyNumberFormat="1" applyFont="1" applyBorder="1"/>
    <xf numFmtId="168" fontId="55" fillId="0" borderId="0" xfId="155" applyNumberFormat="1" applyFont="1" applyBorder="1"/>
    <xf numFmtId="168" fontId="55" fillId="2" borderId="0" xfId="155" applyNumberFormat="1" applyFont="1" applyFill="1" applyAlignment="1">
      <alignment horizontal="right"/>
    </xf>
    <xf numFmtId="168" fontId="55" fillId="2" borderId="0" xfId="155" applyNumberFormat="1" applyFont="1" applyFill="1" applyBorder="1" applyAlignment="1">
      <alignment horizontal="right"/>
    </xf>
    <xf numFmtId="168" fontId="54" fillId="0" borderId="0" xfId="155" applyNumberFormat="1" applyFont="1" applyBorder="1"/>
    <xf numFmtId="168" fontId="53" fillId="0" borderId="0" xfId="155" applyNumberFormat="1" applyFont="1" applyAlignment="1">
      <alignment wrapText="1"/>
    </xf>
    <xf numFmtId="168" fontId="54" fillId="2" borderId="0" xfId="155" applyNumberFormat="1" applyFont="1" applyFill="1" applyBorder="1"/>
    <xf numFmtId="168" fontId="54" fillId="0" borderId="0" xfId="155" applyNumberFormat="1" applyFont="1"/>
    <xf numFmtId="168" fontId="55" fillId="0" borderId="1" xfId="155" applyNumberFormat="1" applyFont="1" applyBorder="1"/>
    <xf numFmtId="168" fontId="55" fillId="2" borderId="1" xfId="155" applyNumberFormat="1" applyFont="1" applyFill="1" applyBorder="1" applyAlignment="1">
      <alignment horizontal="right"/>
    </xf>
    <xf numFmtId="0" fontId="53" fillId="0" borderId="0" xfId="155" applyFont="1" applyFill="1" applyAlignment="1">
      <alignment wrapText="1"/>
    </xf>
    <xf numFmtId="168" fontId="54" fillId="0" borderId="3" xfId="155" applyNumberFormat="1" applyFont="1" applyBorder="1"/>
    <xf numFmtId="168" fontId="54" fillId="2" borderId="3" xfId="155" applyNumberFormat="1" applyFont="1" applyFill="1" applyBorder="1"/>
    <xf numFmtId="0" fontId="9" fillId="2" borderId="0" xfId="155" applyFont="1" applyFill="1" applyAlignment="1">
      <alignment wrapText="1"/>
    </xf>
    <xf numFmtId="0" fontId="9" fillId="0" borderId="0" xfId="155" applyFont="1" applyBorder="1" applyAlignment="1">
      <alignment wrapText="1"/>
    </xf>
    <xf numFmtId="0" fontId="53" fillId="2" borderId="0" xfId="155" applyFont="1" applyFill="1" applyAlignment="1">
      <alignment wrapText="1"/>
    </xf>
    <xf numFmtId="0" fontId="53" fillId="0" borderId="0" xfId="155" applyFont="1" applyBorder="1" applyAlignment="1">
      <alignment wrapText="1"/>
    </xf>
    <xf numFmtId="0" fontId="52" fillId="2" borderId="0" xfId="155" applyFont="1" applyFill="1"/>
    <xf numFmtId="168" fontId="54" fillId="0" borderId="3" xfId="155" applyNumberFormat="1" applyFont="1" applyBorder="1" applyAlignment="1">
      <alignment horizontal="right"/>
    </xf>
    <xf numFmtId="168" fontId="54" fillId="2" borderId="3" xfId="155" applyNumberFormat="1" applyFont="1" applyFill="1" applyBorder="1" applyAlignment="1">
      <alignment horizontal="right"/>
    </xf>
    <xf numFmtId="168" fontId="54" fillId="0" borderId="0" xfId="155" applyNumberFormat="1" applyFont="1" applyBorder="1" applyAlignment="1">
      <alignment horizontal="right"/>
    </xf>
    <xf numFmtId="168" fontId="54" fillId="2" borderId="0" xfId="155" applyNumberFormat="1" applyFont="1" applyFill="1"/>
    <xf numFmtId="168" fontId="54" fillId="0" borderId="2" xfId="155" applyNumberFormat="1" applyFont="1" applyBorder="1"/>
    <xf numFmtId="168" fontId="54" fillId="2" borderId="2" xfId="155" applyNumberFormat="1" applyFont="1" applyFill="1" applyBorder="1"/>
    <xf numFmtId="168" fontId="55" fillId="0" borderId="0" xfId="157" applyNumberFormat="1" applyFont="1" applyFill="1" applyBorder="1" applyAlignment="1">
      <alignment horizontal="left"/>
    </xf>
    <xf numFmtId="0" fontId="56" fillId="0" borderId="0" xfId="155" applyFont="1" applyBorder="1" applyAlignment="1">
      <alignment wrapText="1"/>
    </xf>
    <xf numFmtId="0" fontId="56" fillId="0" borderId="0" xfId="155" applyFont="1" applyBorder="1" applyAlignment="1"/>
    <xf numFmtId="0" fontId="56" fillId="2" borderId="0" xfId="155" applyFont="1" applyFill="1" applyBorder="1" applyAlignment="1">
      <alignment horizontal="left"/>
    </xf>
    <xf numFmtId="0" fontId="56" fillId="2" borderId="0" xfId="155" applyFont="1" applyFill="1" applyBorder="1" applyAlignment="1">
      <alignment horizontal="right" wrapText="1"/>
    </xf>
    <xf numFmtId="0" fontId="56" fillId="0" borderId="0" xfId="155" applyFont="1" applyAlignment="1">
      <alignment wrapText="1"/>
    </xf>
    <xf numFmtId="0" fontId="56" fillId="2" borderId="0" xfId="155" applyFont="1" applyFill="1" applyBorder="1" applyAlignment="1"/>
    <xf numFmtId="0" fontId="51" fillId="2" borderId="0" xfId="17" applyFont="1" applyFill="1"/>
    <xf numFmtId="0" fontId="57" fillId="2" borderId="0" xfId="155" applyFont="1" applyFill="1"/>
    <xf numFmtId="0" fontId="51" fillId="2" borderId="0" xfId="17" applyFont="1" applyFill="1" applyAlignment="1">
      <alignment horizontal="left"/>
    </xf>
    <xf numFmtId="0" fontId="58" fillId="2" borderId="0" xfId="17" applyFont="1" applyFill="1"/>
    <xf numFmtId="0" fontId="59" fillId="2" borderId="0" xfId="17" applyFont="1" applyFill="1" applyAlignment="1">
      <alignment horizontal="right"/>
    </xf>
    <xf numFmtId="0" fontId="59" fillId="2" borderId="0" xfId="17" applyFont="1" applyFill="1" applyBorder="1"/>
    <xf numFmtId="0" fontId="58" fillId="2" borderId="0" xfId="17" applyFont="1" applyFill="1" applyBorder="1"/>
    <xf numFmtId="0" fontId="58" fillId="2" borderId="0" xfId="17" applyFont="1" applyFill="1" applyBorder="1" applyAlignment="1">
      <alignment horizontal="center" vertical="center"/>
    </xf>
    <xf numFmtId="0" fontId="51" fillId="2" borderId="1" xfId="17" applyFont="1" applyFill="1" applyBorder="1" applyAlignment="1">
      <alignment horizontal="center" vertical="center" wrapText="1"/>
    </xf>
    <xf numFmtId="0" fontId="51" fillId="2" borderId="0" xfId="17" applyFont="1" applyFill="1" applyBorder="1" applyAlignment="1">
      <alignment horizontal="center" vertical="center" wrapText="1"/>
    </xf>
    <xf numFmtId="0" fontId="51" fillId="2" borderId="0" xfId="17" applyFont="1" applyFill="1" applyBorder="1" applyAlignment="1">
      <alignment vertical="center" wrapText="1"/>
    </xf>
    <xf numFmtId="168" fontId="51" fillId="2" borderId="0" xfId="1" applyNumberFormat="1" applyFont="1" applyFill="1" applyBorder="1" applyAlignment="1">
      <alignment horizontal="center" vertical="center"/>
    </xf>
    <xf numFmtId="168" fontId="57" fillId="2" borderId="0" xfId="155" applyNumberFormat="1" applyFont="1" applyFill="1"/>
    <xf numFmtId="0" fontId="58" fillId="2" borderId="0" xfId="17" applyFont="1" applyFill="1" applyBorder="1" applyAlignment="1">
      <alignment vertical="center"/>
    </xf>
    <xf numFmtId="168" fontId="58" fillId="2" borderId="0" xfId="1" applyNumberFormat="1" applyFont="1" applyFill="1" applyBorder="1" applyAlignment="1">
      <alignment horizontal="center" vertical="center"/>
    </xf>
    <xf numFmtId="0" fontId="51" fillId="2" borderId="0" xfId="17" applyFont="1" applyFill="1" applyBorder="1" applyAlignment="1">
      <alignment vertical="center"/>
    </xf>
    <xf numFmtId="0" fontId="59" fillId="2" borderId="0" xfId="17" applyFont="1" applyFill="1" applyBorder="1" applyAlignment="1">
      <alignment vertical="center" wrapText="1"/>
    </xf>
    <xf numFmtId="0" fontId="58" fillId="2" borderId="0" xfId="17" applyFont="1" applyFill="1" applyBorder="1" applyAlignment="1">
      <alignment vertical="center" wrapText="1"/>
    </xf>
    <xf numFmtId="168" fontId="51" fillId="2" borderId="1" xfId="1" applyNumberFormat="1" applyFont="1" applyFill="1" applyBorder="1" applyAlignment="1">
      <alignment horizontal="center" vertical="center"/>
    </xf>
    <xf numFmtId="168" fontId="58" fillId="2" borderId="1" xfId="1" applyNumberFormat="1" applyFont="1" applyFill="1" applyBorder="1" applyAlignment="1">
      <alignment horizontal="center" vertical="center"/>
    </xf>
    <xf numFmtId="168" fontId="51" fillId="2" borderId="3" xfId="1" applyNumberFormat="1" applyFont="1" applyFill="1" applyBorder="1" applyAlignment="1">
      <alignment horizontal="center" vertical="center"/>
    </xf>
    <xf numFmtId="168" fontId="58" fillId="2" borderId="3" xfId="1" applyNumberFormat="1" applyFont="1" applyFill="1" applyBorder="1" applyAlignment="1">
      <alignment horizontal="center" vertical="center"/>
    </xf>
    <xf numFmtId="0" fontId="57" fillId="2" borderId="0" xfId="155" applyFont="1" applyFill="1" applyBorder="1"/>
    <xf numFmtId="168" fontId="51" fillId="2" borderId="2" xfId="1" applyNumberFormat="1" applyFont="1" applyFill="1" applyBorder="1" applyAlignment="1">
      <alignment horizontal="center" vertical="center"/>
    </xf>
    <xf numFmtId="168" fontId="58" fillId="2" borderId="0" xfId="17" applyNumberFormat="1" applyFont="1" applyFill="1" applyBorder="1"/>
    <xf numFmtId="168" fontId="57" fillId="2" borderId="0" xfId="155" applyNumberFormat="1" applyFont="1" applyFill="1" applyBorder="1"/>
    <xf numFmtId="167" fontId="32" fillId="2" borderId="0" xfId="155" applyNumberFormat="1" applyFont="1" applyFill="1" applyBorder="1" applyAlignment="1">
      <alignment wrapText="1"/>
    </xf>
    <xf numFmtId="0" fontId="60" fillId="2" borderId="0" xfId="155" applyFont="1" applyFill="1" applyBorder="1" applyAlignment="1"/>
    <xf numFmtId="0" fontId="60" fillId="2" borderId="0" xfId="155" applyFont="1" applyFill="1" applyBorder="1" applyAlignment="1">
      <alignment wrapText="1"/>
    </xf>
    <xf numFmtId="0" fontId="60" fillId="2" borderId="0" xfId="155" applyFont="1" applyFill="1" applyBorder="1" applyAlignment="1">
      <alignment horizontal="left" wrapText="1"/>
    </xf>
    <xf numFmtId="168" fontId="52" fillId="2" borderId="0" xfId="155" applyNumberFormat="1" applyFont="1" applyFill="1"/>
  </cellXfs>
  <cellStyles count="158">
    <cellStyle name="20% — акцент1" xfId="76" builtinId="30" customBuiltin="1"/>
    <cellStyle name="20% - Акцент1 2" xfId="102"/>
    <cellStyle name="20% — акцент1 2" xfId="129"/>
    <cellStyle name="20% - Акцент1 3" xfId="115"/>
    <cellStyle name="20% — акцент1 3" xfId="142"/>
    <cellStyle name="20% — акцент2" xfId="80" builtinId="34" customBuiltin="1"/>
    <cellStyle name="20% - Акцент2 2" xfId="104"/>
    <cellStyle name="20% — акцент2 2" xfId="131"/>
    <cellStyle name="20% - Акцент2 3" xfId="117"/>
    <cellStyle name="20% — акцент2 3" xfId="144"/>
    <cellStyle name="20% — акцент3" xfId="84" builtinId="38" customBuiltin="1"/>
    <cellStyle name="20% - Акцент3 2" xfId="106"/>
    <cellStyle name="20% — акцент3 2" xfId="133"/>
    <cellStyle name="20% - Акцент3 3" xfId="119"/>
    <cellStyle name="20% — акцент3 3" xfId="146"/>
    <cellStyle name="20% — акцент4" xfId="88" builtinId="42" customBuiltin="1"/>
    <cellStyle name="20% - Акцент4 2" xfId="108"/>
    <cellStyle name="20% — акцент4 2" xfId="135"/>
    <cellStyle name="20% - Акцент4 3" xfId="121"/>
    <cellStyle name="20% — акцент4 3" xfId="148"/>
    <cellStyle name="20% — акцент5" xfId="92" builtinId="46" customBuiltin="1"/>
    <cellStyle name="20% - Акцент5 2" xfId="110"/>
    <cellStyle name="20% — акцент5 2" xfId="137"/>
    <cellStyle name="20% - Акцент5 3" xfId="123"/>
    <cellStyle name="20% — акцент5 3" xfId="150"/>
    <cellStyle name="20% — акцент6" xfId="96" builtinId="50" customBuiltin="1"/>
    <cellStyle name="20% - Акцент6 2" xfId="112"/>
    <cellStyle name="20% — акцент6 2" xfId="139"/>
    <cellStyle name="20% - Акцент6 3" xfId="125"/>
    <cellStyle name="20% — акцент6 3" xfId="152"/>
    <cellStyle name="40% — акцент1" xfId="77" builtinId="31" customBuiltin="1"/>
    <cellStyle name="40% - Акцент1 2" xfId="103"/>
    <cellStyle name="40% — акцент1 2" xfId="130"/>
    <cellStyle name="40% - Акцент1 3" xfId="116"/>
    <cellStyle name="40% — акцент1 3" xfId="143"/>
    <cellStyle name="40% — акцент2" xfId="81" builtinId="35" customBuiltin="1"/>
    <cellStyle name="40% - Акцент2 2" xfId="105"/>
    <cellStyle name="40% — акцент2 2" xfId="132"/>
    <cellStyle name="40% - Акцент2 3" xfId="118"/>
    <cellStyle name="40% — акцент2 3" xfId="145"/>
    <cellStyle name="40% — акцент3" xfId="85" builtinId="39" customBuiltin="1"/>
    <cellStyle name="40% - Акцент3 2" xfId="107"/>
    <cellStyle name="40% — акцент3 2" xfId="134"/>
    <cellStyle name="40% - Акцент3 3" xfId="120"/>
    <cellStyle name="40% — акцент3 3" xfId="147"/>
    <cellStyle name="40% — акцент4" xfId="89" builtinId="43" customBuiltin="1"/>
    <cellStyle name="40% - Акцент4 2" xfId="109"/>
    <cellStyle name="40% — акцент4 2" xfId="136"/>
    <cellStyle name="40% - Акцент4 3" xfId="122"/>
    <cellStyle name="40% — акцент4 3" xfId="149"/>
    <cellStyle name="40% — акцент5" xfId="93" builtinId="47" customBuiltin="1"/>
    <cellStyle name="40% - Акцент5 2" xfId="111"/>
    <cellStyle name="40% — акцент5 2" xfId="138"/>
    <cellStyle name="40% - Акцент5 3" xfId="124"/>
    <cellStyle name="40% — акцент5 3" xfId="151"/>
    <cellStyle name="40% — акцент6" xfId="97" builtinId="51" customBuiltin="1"/>
    <cellStyle name="40% - Акцент6 2" xfId="113"/>
    <cellStyle name="40% — акцент6 2" xfId="140"/>
    <cellStyle name="40% - Акцент6 3" xfId="126"/>
    <cellStyle name="40% — акцент6 3" xfId="153"/>
    <cellStyle name="60% — акцент1" xfId="78" builtinId="32" customBuiltin="1"/>
    <cellStyle name="60% — акцент2" xfId="82" builtinId="36" customBuiltin="1"/>
    <cellStyle name="60% — акцент3" xfId="86" builtinId="40" customBuiltin="1"/>
    <cellStyle name="60% — акцент4" xfId="90" builtinId="44" customBuiltin="1"/>
    <cellStyle name="60% — акцент5" xfId="94" builtinId="48" customBuiltin="1"/>
    <cellStyle name="60% — акцент6" xfId="98" builtinId="52" customBuiltin="1"/>
    <cellStyle name="Comma_ATF_31.11.07_F2_14 January 2008" xfId="157"/>
    <cellStyle name="Comma_Worksheet in 2241 3 Cashflow statement - consolidated 31 12 01, 31 12 00" xfId="1"/>
    <cellStyle name="Normal 2 2 10 2" xfId="156"/>
    <cellStyle name="Normal_47.06.08" xfId="2"/>
    <cellStyle name="Normal_Worksheet in 2241 3 Cashflow statement - consolidated 31 12 01, 31 12 00 2" xfId="154"/>
    <cellStyle name="Акцент1" xfId="75" builtinId="29" customBuiltin="1"/>
    <cellStyle name="Акцент2" xfId="79" builtinId="33" customBuiltin="1"/>
    <cellStyle name="Акцент3" xfId="83" builtinId="37" customBuiltin="1"/>
    <cellStyle name="Акцент4" xfId="87" builtinId="41" customBuiltin="1"/>
    <cellStyle name="Акцент5" xfId="91" builtinId="45" customBuiltin="1"/>
    <cellStyle name="Акцент6" xfId="95" builtinId="49" customBuiltin="1"/>
    <cellStyle name="Ввод " xfId="67" builtinId="20" customBuiltin="1"/>
    <cellStyle name="Вывод" xfId="68" builtinId="21" customBuiltin="1"/>
    <cellStyle name="Вычисление" xfId="69" builtinId="22" customBuiltin="1"/>
    <cellStyle name="Заголовок 1" xfId="60" builtinId="16" customBuiltin="1"/>
    <cellStyle name="Заголовок 2" xfId="61" builtinId="17" customBuiltin="1"/>
    <cellStyle name="Заголовок 3" xfId="62" builtinId="18" customBuiltin="1"/>
    <cellStyle name="Заголовок 4" xfId="63" builtinId="19" customBuiltin="1"/>
    <cellStyle name="Итог" xfId="74" builtinId="25" customBuiltin="1"/>
    <cellStyle name="Контрольная ячейка" xfId="71" builtinId="23" customBuiltin="1"/>
    <cellStyle name="Название" xfId="59" builtinId="15" customBuiltin="1"/>
    <cellStyle name="Название 2" xfId="127"/>
    <cellStyle name="Нейтральный" xfId="66" builtinId="28" customBuiltin="1"/>
    <cellStyle name="Обычный" xfId="0" builtinId="0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99"/>
    <cellStyle name="Обычный 2 10" xfId="12"/>
    <cellStyle name="Обычный 2 11" xfId="13"/>
    <cellStyle name="Обычный 2 14" xfId="14"/>
    <cellStyle name="Обычный 2 15" xfId="15"/>
    <cellStyle name="Обычный 2 16" xfId="16"/>
    <cellStyle name="Обычный 2 2" xfId="17"/>
    <cellStyle name="Обычный 2 7" xfId="18"/>
    <cellStyle name="Обычный 2 9" xfId="19"/>
    <cellStyle name="Обычный 20" xfId="20"/>
    <cellStyle name="Обычный 21" xfId="21"/>
    <cellStyle name="Обычный 22" xfId="22"/>
    <cellStyle name="Обычный 23" xfId="23"/>
    <cellStyle name="Обычный 24" xfId="24"/>
    <cellStyle name="Обычный 25" xfId="25"/>
    <cellStyle name="Обычный 26" xfId="26"/>
    <cellStyle name="Обычный 28" xfId="27"/>
    <cellStyle name="Обычный 3" xfId="155"/>
    <cellStyle name="Обычный 30" xfId="28"/>
    <cellStyle name="Обычный 31" xfId="29"/>
    <cellStyle name="Обычный 34" xfId="30"/>
    <cellStyle name="Обычный 35" xfId="31"/>
    <cellStyle name="Обычный 38" xfId="32"/>
    <cellStyle name="Обычный 39" xfId="33"/>
    <cellStyle name="Обычный 4" xfId="34"/>
    <cellStyle name="Обычный 40" xfId="35"/>
    <cellStyle name="Обычный 5" xfId="36"/>
    <cellStyle name="Обычный 6" xfId="37"/>
    <cellStyle name="Обычный 67" xfId="38"/>
    <cellStyle name="Обычный 68" xfId="39"/>
    <cellStyle name="Обычный 69" xfId="40"/>
    <cellStyle name="Обычный 7" xfId="41"/>
    <cellStyle name="Обычный 70" xfId="42"/>
    <cellStyle name="Обычный 8" xfId="43"/>
    <cellStyle name="Обычный 84" xfId="44"/>
    <cellStyle name="Обычный 85" xfId="45"/>
    <cellStyle name="Обычный 86" xfId="46"/>
    <cellStyle name="Обычный 87" xfId="47"/>
    <cellStyle name="Обычный 89" xfId="48"/>
    <cellStyle name="Обычный 9" xfId="49"/>
    <cellStyle name="Обычный 92" xfId="50"/>
    <cellStyle name="Обычный 93" xfId="51"/>
    <cellStyle name="Обычный 94" xfId="52"/>
    <cellStyle name="Обычный 95" xfId="53"/>
    <cellStyle name="Обычный 96" xfId="54"/>
    <cellStyle name="Обычный 97" xfId="55"/>
    <cellStyle name="Обычный 98" xfId="56"/>
    <cellStyle name="Плохой" xfId="65" builtinId="27" customBuiltin="1"/>
    <cellStyle name="Пояснение" xfId="73" builtinId="53" customBuiltin="1"/>
    <cellStyle name="Примечание 2" xfId="100"/>
    <cellStyle name="Примечание 3" xfId="101"/>
    <cellStyle name="Примечание 4" xfId="114"/>
    <cellStyle name="Примечание 5" xfId="128"/>
    <cellStyle name="Примечание 6" xfId="141"/>
    <cellStyle name="Процентный 32" xfId="57"/>
    <cellStyle name="Связанная ячейка" xfId="70" builtinId="24" customBuiltin="1"/>
    <cellStyle name="Текст предупреждения" xfId="72" builtinId="11" customBuiltin="1"/>
    <cellStyle name="Финансовый 2 2" xfId="58"/>
    <cellStyle name="Хороший" xfId="64" builtinId="26" customBuiltin="1"/>
  </cellStyles>
  <dxfs count="0"/>
  <tableStyles count="0" defaultTableStyle="TableStyleMedium9" defaultPivotStyle="PivotStyleLight16"/>
  <colors>
    <mruColors>
      <color rgb="FF0066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25" workbookViewId="0">
      <selection activeCell="C42" sqref="C42"/>
    </sheetView>
  </sheetViews>
  <sheetFormatPr defaultRowHeight="15" x14ac:dyDescent="0.25"/>
  <cols>
    <col min="1" max="1" width="7.28515625" style="16" customWidth="1"/>
    <col min="2" max="2" width="64.85546875" style="20" bestFit="1" customWidth="1"/>
    <col min="3" max="3" width="19.28515625" style="18" customWidth="1"/>
    <col min="4" max="4" width="5.140625" style="18" customWidth="1"/>
    <col min="5" max="5" width="20.140625" style="18" customWidth="1"/>
    <col min="6" max="6" width="9.140625" style="19"/>
    <col min="7" max="7" width="21" style="19" customWidth="1"/>
    <col min="8" max="8" width="11.28515625" style="19" bestFit="1" customWidth="1"/>
    <col min="9" max="16384" width="9.140625" style="19"/>
  </cols>
  <sheetData>
    <row r="1" spans="1:15" s="4" customFormat="1" x14ac:dyDescent="0.25">
      <c r="A1" s="1"/>
      <c r="B1" s="2"/>
      <c r="C1" s="3"/>
      <c r="D1" s="3"/>
      <c r="E1" s="3"/>
    </row>
    <row r="2" spans="1:15" s="5" customFormat="1" x14ac:dyDescent="0.25">
      <c r="B2" s="1" t="s">
        <v>22</v>
      </c>
      <c r="C2" s="3"/>
      <c r="D2" s="3"/>
      <c r="E2" s="3"/>
    </row>
    <row r="3" spans="1:15" s="5" customFormat="1" x14ac:dyDescent="0.25">
      <c r="A3" s="6"/>
      <c r="B3" s="7"/>
      <c r="C3" s="8"/>
      <c r="D3" s="8"/>
      <c r="E3" s="8"/>
    </row>
    <row r="4" spans="1:15" s="12" customFormat="1" ht="28.5" x14ac:dyDescent="0.2">
      <c r="A4" s="9"/>
      <c r="B4" s="10"/>
      <c r="C4" s="11" t="s">
        <v>42</v>
      </c>
      <c r="D4" s="11"/>
      <c r="E4" s="11" t="s">
        <v>38</v>
      </c>
    </row>
    <row r="5" spans="1:15" s="12" customFormat="1" ht="14.25" x14ac:dyDescent="0.2">
      <c r="A5" s="9"/>
      <c r="B5" s="10"/>
      <c r="C5" s="13" t="s">
        <v>21</v>
      </c>
      <c r="D5" s="13"/>
      <c r="E5" s="13" t="s">
        <v>41</v>
      </c>
    </row>
    <row r="6" spans="1:15" s="12" customFormat="1" x14ac:dyDescent="0.25">
      <c r="A6" s="9"/>
      <c r="B6" s="14"/>
      <c r="C6" s="15" t="s">
        <v>8</v>
      </c>
      <c r="D6" s="15"/>
      <c r="E6" s="15" t="s">
        <v>8</v>
      </c>
    </row>
    <row r="7" spans="1:15" x14ac:dyDescent="0.25">
      <c r="B7" s="17" t="s">
        <v>7</v>
      </c>
    </row>
    <row r="8" spans="1:15" s="12" customFormat="1" x14ac:dyDescent="0.25">
      <c r="A8" s="9"/>
      <c r="B8" s="20" t="s">
        <v>11</v>
      </c>
      <c r="C8" s="18">
        <v>59896827</v>
      </c>
      <c r="D8" s="18"/>
      <c r="E8" s="18">
        <v>65632908</v>
      </c>
      <c r="F8" s="21"/>
    </row>
    <row r="9" spans="1:15" s="25" customFormat="1" ht="45" x14ac:dyDescent="0.25">
      <c r="A9" s="22"/>
      <c r="B9" s="23" t="s">
        <v>24</v>
      </c>
      <c r="C9" s="24">
        <v>7037515</v>
      </c>
      <c r="D9" s="24"/>
      <c r="E9" s="24">
        <v>7945284</v>
      </c>
      <c r="F9" s="21"/>
    </row>
    <row r="10" spans="1:15" s="12" customFormat="1" x14ac:dyDescent="0.25">
      <c r="A10" s="9"/>
      <c r="B10" s="23" t="s">
        <v>12</v>
      </c>
      <c r="C10" s="18">
        <v>644672</v>
      </c>
      <c r="D10" s="24"/>
      <c r="E10" s="18">
        <v>626790</v>
      </c>
      <c r="F10" s="21"/>
    </row>
    <row r="11" spans="1:15" s="12" customFormat="1" ht="30" x14ac:dyDescent="0.25">
      <c r="A11" s="9"/>
      <c r="B11" s="23" t="s">
        <v>20</v>
      </c>
      <c r="C11" s="24">
        <v>954930</v>
      </c>
      <c r="D11" s="24"/>
      <c r="E11" s="24">
        <v>527738</v>
      </c>
      <c r="F11" s="21"/>
      <c r="G11" s="26"/>
      <c r="H11" s="26"/>
      <c r="I11" s="26"/>
      <c r="J11" s="26"/>
      <c r="K11" s="26"/>
      <c r="L11" s="26"/>
      <c r="M11" s="26"/>
      <c r="N11" s="26"/>
      <c r="O11" s="26"/>
    </row>
    <row r="12" spans="1:15" s="12" customFormat="1" x14ac:dyDescent="0.25">
      <c r="A12" s="9"/>
      <c r="B12" s="23" t="s">
        <v>19</v>
      </c>
      <c r="C12" s="56"/>
      <c r="D12" s="18"/>
      <c r="E12" s="18"/>
      <c r="F12" s="21"/>
    </row>
    <row r="13" spans="1:15" s="12" customFormat="1" x14ac:dyDescent="0.25">
      <c r="A13" s="9"/>
      <c r="B13" s="23" t="s">
        <v>31</v>
      </c>
      <c r="C13" s="18">
        <v>6159279</v>
      </c>
      <c r="D13" s="18"/>
      <c r="E13" s="18">
        <v>16290532</v>
      </c>
      <c r="F13" s="21"/>
    </row>
    <row r="14" spans="1:15" s="12" customFormat="1" x14ac:dyDescent="0.25">
      <c r="A14" s="9"/>
      <c r="B14" s="23" t="s">
        <v>32</v>
      </c>
      <c r="C14" s="18">
        <v>143187856</v>
      </c>
      <c r="D14" s="18"/>
      <c r="E14" s="18">
        <v>130973221</v>
      </c>
      <c r="F14" s="21"/>
      <c r="G14" s="57"/>
    </row>
    <row r="15" spans="1:15" s="12" customFormat="1" x14ac:dyDescent="0.25">
      <c r="A15" s="9"/>
      <c r="B15" s="23" t="s">
        <v>33</v>
      </c>
      <c r="C15" s="18">
        <v>24271325</v>
      </c>
      <c r="D15" s="18"/>
      <c r="E15" s="18">
        <v>22625572</v>
      </c>
      <c r="F15" s="21"/>
    </row>
    <row r="16" spans="1:15" s="29" customFormat="1" ht="30" x14ac:dyDescent="0.25">
      <c r="A16" s="27"/>
      <c r="B16" s="28" t="s">
        <v>30</v>
      </c>
      <c r="C16" s="18">
        <v>27773826</v>
      </c>
      <c r="D16" s="18"/>
      <c r="E16" s="18">
        <v>27471595</v>
      </c>
      <c r="F16" s="21"/>
    </row>
    <row r="17" spans="1:6" s="25" customFormat="1" hidden="1" x14ac:dyDescent="0.25">
      <c r="A17" s="22"/>
      <c r="B17" s="23" t="s">
        <v>29</v>
      </c>
      <c r="C17" s="24">
        <v>0</v>
      </c>
      <c r="D17" s="24"/>
      <c r="E17" s="24">
        <v>0</v>
      </c>
      <c r="F17" s="21"/>
    </row>
    <row r="18" spans="1:6" s="12" customFormat="1" x14ac:dyDescent="0.25">
      <c r="A18" s="9"/>
      <c r="B18" s="23" t="s">
        <v>10</v>
      </c>
      <c r="C18" s="18">
        <v>78522856</v>
      </c>
      <c r="D18" s="18"/>
      <c r="E18" s="18">
        <v>67588493</v>
      </c>
      <c r="F18" s="21"/>
    </row>
    <row r="19" spans="1:6" s="12" customFormat="1" thickBot="1" x14ac:dyDescent="0.25">
      <c r="A19" s="9"/>
      <c r="B19" s="30" t="s">
        <v>1</v>
      </c>
      <c r="C19" s="31">
        <f>C8+C9+C10+C11+C16+C18+C13+C14+C15</f>
        <v>348449086</v>
      </c>
      <c r="D19" s="32"/>
      <c r="E19" s="31">
        <f>E8+E9+E10+E11+E16+E18+E13+E14+E15</f>
        <v>339682133</v>
      </c>
      <c r="F19" s="21"/>
    </row>
    <row r="20" spans="1:6" s="12" customFormat="1" ht="15.75" thickTop="1" x14ac:dyDescent="0.25">
      <c r="A20" s="9"/>
      <c r="B20" s="20"/>
      <c r="C20" s="18"/>
      <c r="D20" s="18"/>
      <c r="E20" s="18"/>
      <c r="F20" s="21"/>
    </row>
    <row r="21" spans="1:6" s="12" customFormat="1" ht="14.25" x14ac:dyDescent="0.2">
      <c r="A21" s="9"/>
      <c r="B21" s="17" t="s">
        <v>5</v>
      </c>
      <c r="C21" s="33"/>
      <c r="D21" s="33"/>
      <c r="E21" s="33"/>
      <c r="F21" s="21"/>
    </row>
    <row r="22" spans="1:6" s="12" customFormat="1" x14ac:dyDescent="0.25">
      <c r="A22" s="9"/>
      <c r="B22" s="17"/>
      <c r="C22" s="18"/>
      <c r="D22" s="18"/>
      <c r="E22" s="18"/>
      <c r="F22" s="21"/>
    </row>
    <row r="23" spans="1:6" s="12" customFormat="1" x14ac:dyDescent="0.25">
      <c r="A23" s="9"/>
      <c r="B23" s="20" t="s">
        <v>6</v>
      </c>
      <c r="C23" s="18"/>
      <c r="D23" s="18"/>
      <c r="E23" s="18"/>
      <c r="F23" s="21"/>
    </row>
    <row r="24" spans="1:6" s="12" customFormat="1" x14ac:dyDescent="0.25">
      <c r="A24" s="9"/>
      <c r="B24" s="23" t="s">
        <v>15</v>
      </c>
      <c r="C24" s="18">
        <v>20023423</v>
      </c>
      <c r="D24" s="18"/>
      <c r="E24" s="18">
        <v>20097849</v>
      </c>
      <c r="F24" s="21"/>
    </row>
    <row r="25" spans="1:6" s="12" customFormat="1" x14ac:dyDescent="0.25">
      <c r="A25" s="9"/>
      <c r="B25" s="23" t="s">
        <v>16</v>
      </c>
      <c r="C25" s="56"/>
      <c r="D25" s="18"/>
      <c r="E25" s="18"/>
      <c r="F25" s="21"/>
    </row>
    <row r="26" spans="1:6" s="12" customFormat="1" x14ac:dyDescent="0.25">
      <c r="A26" s="9"/>
      <c r="B26" s="23" t="s">
        <v>34</v>
      </c>
      <c r="C26" s="56">
        <v>193389088</v>
      </c>
      <c r="D26" s="18"/>
      <c r="E26" s="18">
        <v>193682359</v>
      </c>
      <c r="F26" s="21"/>
    </row>
    <row r="27" spans="1:6" s="12" customFormat="1" x14ac:dyDescent="0.25">
      <c r="A27" s="9"/>
      <c r="B27" s="23" t="s">
        <v>35</v>
      </c>
      <c r="C27" s="56">
        <v>81747046</v>
      </c>
      <c r="D27" s="18"/>
      <c r="E27" s="18">
        <v>71128486</v>
      </c>
      <c r="F27" s="21"/>
    </row>
    <row r="28" spans="1:6" s="12" customFormat="1" x14ac:dyDescent="0.25">
      <c r="A28" s="9"/>
      <c r="B28" s="23" t="s">
        <v>17</v>
      </c>
      <c r="C28" s="24">
        <v>1562344</v>
      </c>
      <c r="D28" s="24"/>
      <c r="E28" s="24">
        <v>641658</v>
      </c>
      <c r="F28" s="21"/>
    </row>
    <row r="29" spans="1:6" s="35" customFormat="1" x14ac:dyDescent="0.25">
      <c r="A29" s="34"/>
      <c r="B29" s="28" t="s">
        <v>25</v>
      </c>
      <c r="C29" s="24">
        <v>1447133</v>
      </c>
      <c r="D29" s="24"/>
      <c r="E29" s="24">
        <v>1447133</v>
      </c>
      <c r="F29" s="21"/>
    </row>
    <row r="30" spans="1:6" s="12" customFormat="1" x14ac:dyDescent="0.25">
      <c r="A30" s="9"/>
      <c r="B30" s="23" t="s">
        <v>18</v>
      </c>
      <c r="C30" s="18">
        <v>6246165</v>
      </c>
      <c r="D30" s="18"/>
      <c r="E30" s="18">
        <v>4268195</v>
      </c>
      <c r="F30" s="21"/>
    </row>
    <row r="31" spans="1:6" s="12" customFormat="1" ht="14.25" x14ac:dyDescent="0.2">
      <c r="A31" s="9"/>
      <c r="B31" s="30" t="s">
        <v>3</v>
      </c>
      <c r="C31" s="36">
        <f>C24+C29+C30+C28+C26+C27</f>
        <v>304415199</v>
      </c>
      <c r="D31" s="32"/>
      <c r="E31" s="36">
        <f>E24+E29+E30+E28+E26+E27</f>
        <v>291265680</v>
      </c>
      <c r="F31" s="21"/>
    </row>
    <row r="32" spans="1:6" s="12" customFormat="1" x14ac:dyDescent="0.25">
      <c r="A32" s="9"/>
      <c r="B32" s="20"/>
      <c r="C32" s="18"/>
      <c r="D32" s="18"/>
      <c r="E32" s="18"/>
      <c r="F32" s="21"/>
    </row>
    <row r="33" spans="1:8" s="37" customFormat="1" x14ac:dyDescent="0.25">
      <c r="A33" s="9"/>
      <c r="B33" s="20" t="s">
        <v>2</v>
      </c>
      <c r="C33" s="18"/>
      <c r="D33" s="18"/>
      <c r="E33" s="18"/>
      <c r="F33" s="21"/>
    </row>
    <row r="34" spans="1:8" s="37" customFormat="1" x14ac:dyDescent="0.25">
      <c r="A34" s="9"/>
      <c r="B34" s="23" t="s">
        <v>13</v>
      </c>
      <c r="C34" s="18">
        <v>42085468</v>
      </c>
      <c r="D34" s="18"/>
      <c r="E34" s="18">
        <v>42085468</v>
      </c>
      <c r="F34" s="21"/>
    </row>
    <row r="35" spans="1:8" s="41" customFormat="1" x14ac:dyDescent="0.25">
      <c r="A35" s="38"/>
      <c r="B35" s="42" t="s">
        <v>0</v>
      </c>
      <c r="C35" s="39">
        <v>0</v>
      </c>
      <c r="D35" s="43"/>
      <c r="E35" s="39">
        <v>0</v>
      </c>
      <c r="F35" s="21"/>
    </row>
    <row r="36" spans="1:8" s="41" customFormat="1" x14ac:dyDescent="0.25">
      <c r="A36" s="38"/>
      <c r="B36" s="28" t="s">
        <v>14</v>
      </c>
      <c r="C36" s="39">
        <v>-112895</v>
      </c>
      <c r="D36" s="40"/>
      <c r="E36" s="39">
        <v>-112895</v>
      </c>
      <c r="F36" s="21"/>
    </row>
    <row r="37" spans="1:8" s="35" customFormat="1" x14ac:dyDescent="0.25">
      <c r="A37" s="34"/>
      <c r="B37" s="23" t="s">
        <v>26</v>
      </c>
      <c r="C37" s="39">
        <v>957976</v>
      </c>
      <c r="D37" s="43"/>
      <c r="E37" s="44">
        <v>957976</v>
      </c>
      <c r="F37" s="21"/>
    </row>
    <row r="38" spans="1:8" s="12" customFormat="1" x14ac:dyDescent="0.25">
      <c r="A38" s="45">
        <v>3561</v>
      </c>
      <c r="B38" s="23" t="s">
        <v>28</v>
      </c>
      <c r="C38" s="39">
        <v>5201251</v>
      </c>
      <c r="D38" s="40"/>
      <c r="E38" s="39">
        <v>5201251</v>
      </c>
      <c r="F38" s="21"/>
    </row>
    <row r="39" spans="1:8" s="12" customFormat="1" ht="30" x14ac:dyDescent="0.25">
      <c r="A39" s="45">
        <v>3561</v>
      </c>
      <c r="B39" s="46" t="s">
        <v>27</v>
      </c>
      <c r="C39" s="39">
        <v>106568</v>
      </c>
      <c r="D39" s="40"/>
      <c r="E39" s="39">
        <v>100800</v>
      </c>
      <c r="F39" s="21"/>
    </row>
    <row r="40" spans="1:8" s="37" customFormat="1" x14ac:dyDescent="0.25">
      <c r="A40" s="47"/>
      <c r="B40" s="23" t="s">
        <v>23</v>
      </c>
      <c r="C40" s="39">
        <v>-4204481</v>
      </c>
      <c r="D40" s="40"/>
      <c r="E40" s="39">
        <v>183853</v>
      </c>
      <c r="F40" s="21"/>
    </row>
    <row r="41" spans="1:8" s="52" customFormat="1" ht="14.25" x14ac:dyDescent="0.2">
      <c r="A41" s="48"/>
      <c r="B41" s="49" t="s">
        <v>9</v>
      </c>
      <c r="C41" s="50">
        <f>C34+C35+C37+C38+C39+C40+C36</f>
        <v>44033887</v>
      </c>
      <c r="D41" s="51"/>
      <c r="E41" s="50">
        <f>E34+E35+E37+E38+E39+E40+E36</f>
        <v>48416453</v>
      </c>
      <c r="F41" s="21"/>
    </row>
    <row r="42" spans="1:8" s="52" customFormat="1" thickBot="1" x14ac:dyDescent="0.25">
      <c r="A42" s="48"/>
      <c r="B42" s="49" t="s">
        <v>4</v>
      </c>
      <c r="C42" s="53">
        <f>C31+C41</f>
        <v>348449086</v>
      </c>
      <c r="D42" s="51"/>
      <c r="E42" s="53">
        <f>E31+E41</f>
        <v>339682133</v>
      </c>
      <c r="F42" s="21"/>
      <c r="G42" s="54"/>
      <c r="H42" s="54"/>
    </row>
    <row r="43" spans="1:8" s="12" customFormat="1" ht="15.75" thickTop="1" x14ac:dyDescent="0.25">
      <c r="A43" s="9"/>
      <c r="B43" s="20"/>
      <c r="C43" s="18"/>
      <c r="D43" s="18"/>
      <c r="E43" s="18"/>
    </row>
    <row r="47" spans="1:8" ht="15" customHeight="1" x14ac:dyDescent="0.25">
      <c r="A47" s="58"/>
      <c r="B47" s="59" t="s">
        <v>36</v>
      </c>
      <c r="C47" s="64" t="s">
        <v>37</v>
      </c>
      <c r="D47" s="64"/>
      <c r="E47" s="64"/>
    </row>
    <row r="48" spans="1:8" ht="15.75" x14ac:dyDescent="0.25">
      <c r="A48" s="59"/>
      <c r="B48" s="59"/>
      <c r="C48" s="59"/>
      <c r="D48" s="59"/>
      <c r="E48" s="59"/>
    </row>
    <row r="49" spans="1:7" ht="15.75" x14ac:dyDescent="0.25">
      <c r="A49" s="65"/>
      <c r="B49" s="65"/>
      <c r="C49" s="65"/>
      <c r="D49" s="60"/>
      <c r="E49" s="60"/>
      <c r="F49" s="55"/>
      <c r="G49" s="55"/>
    </row>
    <row r="50" spans="1:7" ht="15" customHeight="1" x14ac:dyDescent="0.25">
      <c r="A50" s="58"/>
      <c r="B50" s="59" t="s">
        <v>43</v>
      </c>
      <c r="C50" s="66" t="s">
        <v>44</v>
      </c>
      <c r="D50" s="66"/>
      <c r="E50" s="66"/>
      <c r="F50" s="63"/>
      <c r="G50" s="63"/>
    </row>
    <row r="53" spans="1:7" x14ac:dyDescent="0.25">
      <c r="B53" s="61" t="s">
        <v>39</v>
      </c>
    </row>
    <row r="54" spans="1:7" x14ac:dyDescent="0.25">
      <c r="B54" s="62" t="s">
        <v>40</v>
      </c>
    </row>
  </sheetData>
  <mergeCells count="4">
    <mergeCell ref="F50:G50"/>
    <mergeCell ref="C47:E47"/>
    <mergeCell ref="A49:C49"/>
    <mergeCell ref="C50:E5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opLeftCell="A3" zoomScale="90" zoomScaleNormal="90" workbookViewId="0">
      <selection activeCell="C14" sqref="C14"/>
    </sheetView>
  </sheetViews>
  <sheetFormatPr defaultRowHeight="15" x14ac:dyDescent="0.25"/>
  <cols>
    <col min="1" max="1" width="6.42578125" style="80" customWidth="1"/>
    <col min="2" max="2" width="58.5703125" style="80" customWidth="1"/>
    <col min="3" max="3" width="18.5703125" style="80" customWidth="1"/>
    <col min="4" max="4" width="5.28515625" style="80" customWidth="1"/>
    <col min="5" max="5" width="20.85546875" style="80" customWidth="1"/>
    <col min="6" max="16384" width="9.140625" style="80"/>
  </cols>
  <sheetData>
    <row r="1" spans="1:5" s="67" customFormat="1" ht="17.25" customHeight="1" x14ac:dyDescent="0.2">
      <c r="C1" s="68"/>
      <c r="D1" s="68"/>
      <c r="E1" s="68"/>
    </row>
    <row r="2" spans="1:5" s="67" customFormat="1" ht="18.75" customHeight="1" x14ac:dyDescent="0.25">
      <c r="B2" s="69" t="s">
        <v>45</v>
      </c>
      <c r="C2" s="68"/>
      <c r="D2" s="68"/>
      <c r="E2" s="68"/>
    </row>
    <row r="3" spans="1:5" s="67" customFormat="1" ht="16.5" customHeight="1" x14ac:dyDescent="0.25">
      <c r="A3" s="70" t="s">
        <v>46</v>
      </c>
      <c r="C3" s="71"/>
      <c r="D3" s="71"/>
      <c r="E3" s="71"/>
    </row>
    <row r="4" spans="1:5" s="75" customFormat="1" ht="29.25" x14ac:dyDescent="0.25">
      <c r="A4" s="72"/>
      <c r="B4" s="73"/>
      <c r="C4" s="13" t="s">
        <v>47</v>
      </c>
      <c r="D4" s="74"/>
      <c r="E4" s="13" t="s">
        <v>48</v>
      </c>
    </row>
    <row r="5" spans="1:5" s="75" customFormat="1" ht="28.5" x14ac:dyDescent="0.25">
      <c r="A5" s="72"/>
      <c r="B5" s="73"/>
      <c r="C5" s="74" t="s">
        <v>21</v>
      </c>
      <c r="D5" s="74"/>
      <c r="E5" s="74" t="s">
        <v>21</v>
      </c>
    </row>
    <row r="6" spans="1:5" s="75" customFormat="1" x14ac:dyDescent="0.25">
      <c r="A6" s="72"/>
      <c r="B6" s="76"/>
      <c r="C6" s="77" t="s">
        <v>8</v>
      </c>
      <c r="D6" s="78"/>
      <c r="E6" s="77" t="s">
        <v>8</v>
      </c>
    </row>
    <row r="7" spans="1:5" s="75" customFormat="1" ht="14.25" x14ac:dyDescent="0.2">
      <c r="A7" s="72"/>
      <c r="B7" s="72"/>
      <c r="C7" s="79"/>
      <c r="D7" s="79"/>
      <c r="E7" s="79"/>
    </row>
    <row r="8" spans="1:5" x14ac:dyDescent="0.25">
      <c r="B8" s="81" t="s">
        <v>49</v>
      </c>
      <c r="C8" s="82">
        <v>6653829</v>
      </c>
      <c r="D8" s="82"/>
      <c r="E8" s="82">
        <v>8802711</v>
      </c>
    </row>
    <row r="9" spans="1:5" x14ac:dyDescent="0.25">
      <c r="B9" s="81" t="s">
        <v>50</v>
      </c>
      <c r="C9" s="83">
        <v>-4549184</v>
      </c>
      <c r="D9" s="82"/>
      <c r="E9" s="83">
        <v>-5511936</v>
      </c>
    </row>
    <row r="10" spans="1:5" ht="20.25" customHeight="1" x14ac:dyDescent="0.25">
      <c r="B10" s="81" t="s">
        <v>51</v>
      </c>
      <c r="C10" s="84">
        <f>C8+C9</f>
        <v>2104645</v>
      </c>
      <c r="D10" s="85"/>
      <c r="E10" s="84">
        <f>E8+E9</f>
        <v>3290775</v>
      </c>
    </row>
    <row r="11" spans="1:5" ht="21.75" customHeight="1" x14ac:dyDescent="0.25">
      <c r="B11" s="81" t="s">
        <v>52</v>
      </c>
      <c r="C11" s="82">
        <v>1103385</v>
      </c>
      <c r="D11" s="82"/>
      <c r="E11" s="82">
        <v>825208</v>
      </c>
    </row>
    <row r="12" spans="1:5" x14ac:dyDescent="0.25">
      <c r="B12" s="81" t="s">
        <v>53</v>
      </c>
      <c r="C12" s="83">
        <v>-678310</v>
      </c>
      <c r="D12" s="82"/>
      <c r="E12" s="83">
        <v>-147146</v>
      </c>
    </row>
    <row r="13" spans="1:5" ht="24" customHeight="1" x14ac:dyDescent="0.25">
      <c r="B13" s="81" t="s">
        <v>54</v>
      </c>
      <c r="C13" s="84">
        <f>C11+C12</f>
        <v>425075</v>
      </c>
      <c r="D13" s="85"/>
      <c r="E13" s="84">
        <f>E11+E12</f>
        <v>678062</v>
      </c>
    </row>
    <row r="14" spans="1:5" ht="30" x14ac:dyDescent="0.25">
      <c r="B14" s="81" t="s">
        <v>55</v>
      </c>
      <c r="C14" s="83">
        <v>3345433</v>
      </c>
      <c r="D14" s="82"/>
      <c r="E14" s="86">
        <v>5407767</v>
      </c>
    </row>
    <row r="15" spans="1:5" ht="60" x14ac:dyDescent="0.25">
      <c r="B15" s="81" t="s">
        <v>56</v>
      </c>
      <c r="C15" s="83">
        <v>-4690196</v>
      </c>
      <c r="D15" s="87"/>
      <c r="E15" s="88">
        <v>-12343419</v>
      </c>
    </row>
    <row r="16" spans="1:5" ht="32.25" customHeight="1" x14ac:dyDescent="0.25">
      <c r="B16" s="81" t="s">
        <v>57</v>
      </c>
      <c r="C16" s="83">
        <v>-442384</v>
      </c>
      <c r="D16" s="87"/>
      <c r="E16" s="88">
        <v>5720578</v>
      </c>
    </row>
    <row r="17" spans="2:5" ht="21" customHeight="1" x14ac:dyDescent="0.25">
      <c r="B17" s="81" t="s">
        <v>58</v>
      </c>
      <c r="C17" s="83">
        <v>-48850</v>
      </c>
      <c r="D17" s="82"/>
      <c r="E17" s="83">
        <v>-461519</v>
      </c>
    </row>
    <row r="18" spans="2:5" ht="24.75" customHeight="1" x14ac:dyDescent="0.25">
      <c r="B18" s="81" t="s">
        <v>59</v>
      </c>
      <c r="C18" s="89">
        <f>C10+C13+C14+C16+C17+C15</f>
        <v>693723</v>
      </c>
      <c r="D18" s="89"/>
      <c r="E18" s="89">
        <f>E10+E13+E14+E16+E17+E15</f>
        <v>2292244</v>
      </c>
    </row>
    <row r="19" spans="2:5" ht="18.75" customHeight="1" x14ac:dyDescent="0.25">
      <c r="B19" s="81" t="s">
        <v>60</v>
      </c>
      <c r="C19" s="83">
        <v>729073</v>
      </c>
      <c r="D19" s="82"/>
      <c r="E19" s="83">
        <v>-6120</v>
      </c>
    </row>
    <row r="20" spans="2:5" ht="18" customHeight="1" x14ac:dyDescent="0.25">
      <c r="B20" s="81" t="s">
        <v>61</v>
      </c>
      <c r="C20" s="83">
        <v>-625688</v>
      </c>
      <c r="D20" s="82"/>
      <c r="E20" s="83">
        <v>-514432</v>
      </c>
    </row>
    <row r="21" spans="2:5" x14ac:dyDescent="0.25">
      <c r="B21" s="81" t="s">
        <v>62</v>
      </c>
      <c r="C21" s="83">
        <v>-1787029</v>
      </c>
      <c r="D21" s="82"/>
      <c r="E21" s="90">
        <v>-1407683</v>
      </c>
    </row>
    <row r="22" spans="2:5" ht="22.5" customHeight="1" x14ac:dyDescent="0.25">
      <c r="B22" s="81" t="s">
        <v>63</v>
      </c>
      <c r="C22" s="89">
        <f>C18+C19+C20+C21</f>
        <v>-989921</v>
      </c>
      <c r="D22" s="85"/>
      <c r="E22" s="89">
        <f>E18+E19+E20+E21</f>
        <v>364009</v>
      </c>
    </row>
    <row r="23" spans="2:5" ht="17.25" customHeight="1" x14ac:dyDescent="0.25">
      <c r="B23" s="81" t="s">
        <v>64</v>
      </c>
      <c r="C23" s="83">
        <v>-150072</v>
      </c>
      <c r="D23" s="82"/>
      <c r="E23" s="83">
        <v>-161162</v>
      </c>
    </row>
    <row r="24" spans="2:5" ht="20.25" customHeight="1" thickBot="1" x14ac:dyDescent="0.3">
      <c r="B24" s="81" t="s">
        <v>65</v>
      </c>
      <c r="C24" s="91">
        <f>C22+C23</f>
        <v>-1139993</v>
      </c>
      <c r="D24" s="85"/>
      <c r="E24" s="91">
        <f>E22+E23</f>
        <v>202847</v>
      </c>
    </row>
    <row r="25" spans="2:5" ht="33.75" customHeight="1" thickTop="1" x14ac:dyDescent="0.25">
      <c r="B25" s="81" t="s">
        <v>66</v>
      </c>
      <c r="C25" s="92"/>
      <c r="D25" s="92"/>
      <c r="E25" s="92"/>
    </row>
    <row r="26" spans="2:5" ht="49.5" customHeight="1" x14ac:dyDescent="0.25">
      <c r="B26" s="93" t="s">
        <v>67</v>
      </c>
      <c r="C26" s="92"/>
      <c r="D26" s="92"/>
      <c r="E26" s="92"/>
    </row>
    <row r="27" spans="2:5" ht="32.25" customHeight="1" x14ac:dyDescent="0.25">
      <c r="B27" s="81" t="s">
        <v>68</v>
      </c>
      <c r="C27" s="92"/>
      <c r="D27" s="92"/>
      <c r="E27" s="92"/>
    </row>
    <row r="28" spans="2:5" ht="17.25" customHeight="1" x14ac:dyDescent="0.25">
      <c r="B28" s="81" t="s">
        <v>69</v>
      </c>
      <c r="C28" s="88">
        <v>5768</v>
      </c>
      <c r="D28" s="82"/>
      <c r="E28" s="83">
        <v>2866286</v>
      </c>
    </row>
    <row r="29" spans="2:5" ht="33" customHeight="1" x14ac:dyDescent="0.25">
      <c r="B29" s="93" t="s">
        <v>70</v>
      </c>
      <c r="C29" s="88"/>
      <c r="D29" s="82"/>
      <c r="E29" s="83"/>
    </row>
    <row r="30" spans="2:5" x14ac:dyDescent="0.25">
      <c r="B30" s="81" t="s">
        <v>71</v>
      </c>
      <c r="C30" s="94"/>
      <c r="D30" s="92"/>
      <c r="E30" s="92"/>
    </row>
    <row r="31" spans="2:5" x14ac:dyDescent="0.25">
      <c r="B31" s="81" t="s">
        <v>69</v>
      </c>
      <c r="C31" s="95">
        <v>0</v>
      </c>
      <c r="D31" s="96"/>
      <c r="E31" s="95">
        <v>0</v>
      </c>
    </row>
    <row r="32" spans="2:5" ht="10.5" customHeight="1" x14ac:dyDescent="0.25">
      <c r="B32" s="81"/>
      <c r="C32" s="82"/>
      <c r="D32" s="96"/>
      <c r="E32" s="95"/>
    </row>
    <row r="33" spans="2:5" ht="20.25" customHeight="1" x14ac:dyDescent="0.25">
      <c r="B33" s="97" t="s">
        <v>72</v>
      </c>
      <c r="C33" s="98">
        <v>-3248341</v>
      </c>
      <c r="D33" s="99"/>
      <c r="E33" s="83"/>
    </row>
    <row r="34" spans="2:5" ht="30" x14ac:dyDescent="0.25">
      <c r="B34" s="81" t="s">
        <v>73</v>
      </c>
      <c r="C34" s="100">
        <f>C28+C31+C33</f>
        <v>-3242573</v>
      </c>
      <c r="D34" s="101"/>
      <c r="E34" s="100">
        <f>E28+E31+E33</f>
        <v>2866286</v>
      </c>
    </row>
    <row r="35" spans="2:5" ht="21.75" customHeight="1" x14ac:dyDescent="0.25">
      <c r="B35" s="81"/>
      <c r="C35" s="101"/>
      <c r="D35" s="101"/>
      <c r="E35" s="101"/>
    </row>
    <row r="36" spans="2:5" ht="27" customHeight="1" x14ac:dyDescent="0.25">
      <c r="B36" s="81" t="s">
        <v>74</v>
      </c>
      <c r="C36" s="100">
        <f>C34+C24</f>
        <v>-4382566</v>
      </c>
      <c r="D36" s="102"/>
      <c r="E36" s="100">
        <f>E34+E24</f>
        <v>3069133</v>
      </c>
    </row>
    <row r="37" spans="2:5" x14ac:dyDescent="0.25">
      <c r="B37" s="81"/>
      <c r="C37" s="82"/>
      <c r="D37" s="82"/>
      <c r="E37" s="82"/>
    </row>
    <row r="38" spans="2:5" x14ac:dyDescent="0.25">
      <c r="B38" s="81"/>
      <c r="C38" s="82"/>
      <c r="D38" s="82"/>
      <c r="E38" s="82"/>
    </row>
    <row r="39" spans="2:5" x14ac:dyDescent="0.25">
      <c r="B39" s="81"/>
      <c r="C39" s="82"/>
      <c r="D39" s="82"/>
      <c r="E39" s="82"/>
    </row>
    <row r="40" spans="2:5" x14ac:dyDescent="0.25">
      <c r="B40" s="81"/>
      <c r="C40" s="82"/>
      <c r="D40" s="82"/>
      <c r="E40" s="82"/>
    </row>
    <row r="41" spans="2:5" x14ac:dyDescent="0.25">
      <c r="B41" s="81"/>
      <c r="C41" s="82"/>
      <c r="D41" s="82"/>
      <c r="E41" s="82"/>
    </row>
    <row r="42" spans="2:5" ht="15.75" x14ac:dyDescent="0.25">
      <c r="B42" s="103" t="s">
        <v>36</v>
      </c>
      <c r="C42" s="104"/>
      <c r="D42" s="104"/>
      <c r="E42" s="105" t="s">
        <v>37</v>
      </c>
    </row>
    <row r="43" spans="2:5" ht="15.75" x14ac:dyDescent="0.25">
      <c r="B43" s="103"/>
      <c r="C43" s="104"/>
      <c r="D43" s="104"/>
      <c r="E43" s="106"/>
    </row>
    <row r="44" spans="2:5" ht="15.75" x14ac:dyDescent="0.25">
      <c r="B44" s="103"/>
      <c r="C44" s="104"/>
      <c r="D44" s="104"/>
      <c r="E44" s="106"/>
    </row>
    <row r="45" spans="2:5" ht="15.75" x14ac:dyDescent="0.25">
      <c r="B45" s="107" t="s">
        <v>43</v>
      </c>
      <c r="C45" s="107"/>
      <c r="D45" s="104"/>
      <c r="E45" s="105" t="s">
        <v>44</v>
      </c>
    </row>
    <row r="46" spans="2:5" ht="15.75" x14ac:dyDescent="0.25">
      <c r="B46" s="104"/>
      <c r="C46" s="104"/>
      <c r="D46" s="104"/>
      <c r="E46" s="104"/>
    </row>
    <row r="48" spans="2:5" x14ac:dyDescent="0.25">
      <c r="B48" s="61" t="s">
        <v>39</v>
      </c>
    </row>
    <row r="49" spans="2:5" x14ac:dyDescent="0.25">
      <c r="B49" s="62" t="s">
        <v>40</v>
      </c>
    </row>
    <row r="50" spans="2:5" x14ac:dyDescent="0.25">
      <c r="B50" s="81"/>
      <c r="C50" s="82"/>
      <c r="D50" s="82"/>
      <c r="E50" s="82"/>
    </row>
    <row r="51" spans="2:5" x14ac:dyDescent="0.25">
      <c r="B51" s="81"/>
      <c r="C51" s="82"/>
      <c r="D51" s="82"/>
      <c r="E51" s="82"/>
    </row>
    <row r="52" spans="2:5" x14ac:dyDescent="0.25">
      <c r="B52" s="81"/>
      <c r="C52" s="82"/>
      <c r="D52" s="82"/>
      <c r="E52" s="82"/>
    </row>
    <row r="53" spans="2:5" x14ac:dyDescent="0.25">
      <c r="B53" s="81"/>
      <c r="C53" s="82"/>
      <c r="D53" s="82"/>
      <c r="E53" s="82"/>
    </row>
    <row r="54" spans="2:5" x14ac:dyDescent="0.25">
      <c r="B54" s="81"/>
      <c r="C54" s="82"/>
      <c r="D54" s="82"/>
      <c r="E54" s="82"/>
    </row>
    <row r="55" spans="2:5" x14ac:dyDescent="0.25">
      <c r="C55" s="82"/>
      <c r="D55" s="82"/>
      <c r="E55" s="82"/>
    </row>
  </sheetData>
  <mergeCells count="1">
    <mergeCell ref="B45:C4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zoomScale="90" zoomScaleNormal="90" workbookViewId="0">
      <selection activeCell="B18" sqref="B18"/>
    </sheetView>
  </sheetViews>
  <sheetFormatPr defaultRowHeight="15" x14ac:dyDescent="0.25"/>
  <cols>
    <col min="1" max="1" width="58.140625" style="111" customWidth="1"/>
    <col min="2" max="2" width="21" style="111" customWidth="1"/>
    <col min="3" max="3" width="9.140625" style="111"/>
    <col min="4" max="4" width="16.85546875" style="142" customWidth="1"/>
    <col min="5" max="5" width="9.140625" style="111"/>
    <col min="6" max="6" width="13.28515625" style="110" bestFit="1" customWidth="1"/>
    <col min="7" max="7" width="11.28515625" style="110" bestFit="1" customWidth="1"/>
    <col min="8" max="8" width="10" style="110" bestFit="1" customWidth="1"/>
    <col min="9" max="9" width="13.5703125" style="110" customWidth="1"/>
    <col min="10" max="10" width="17.42578125" style="110" customWidth="1"/>
    <col min="11" max="16384" width="9.140625" style="111"/>
  </cols>
  <sheetData>
    <row r="1" spans="1:10" ht="15.75" x14ac:dyDescent="0.25">
      <c r="A1" s="108" t="s">
        <v>75</v>
      </c>
      <c r="B1" s="108"/>
      <c r="C1" s="108"/>
      <c r="D1" s="109"/>
      <c r="E1" s="108"/>
    </row>
    <row r="2" spans="1:10" ht="16.5" thickBot="1" x14ac:dyDescent="0.3">
      <c r="A2" s="112" t="s">
        <v>76</v>
      </c>
      <c r="B2" s="112"/>
      <c r="C2" s="112"/>
      <c r="D2" s="112"/>
      <c r="E2" s="108"/>
    </row>
    <row r="4" spans="1:10" x14ac:dyDescent="0.25">
      <c r="A4" s="113"/>
      <c r="B4" s="114" t="s">
        <v>77</v>
      </c>
      <c r="C4" s="113"/>
      <c r="D4" s="114" t="s">
        <v>77</v>
      </c>
    </row>
    <row r="5" spans="1:10" x14ac:dyDescent="0.25">
      <c r="A5" s="113"/>
      <c r="B5" s="114" t="s">
        <v>78</v>
      </c>
      <c r="C5" s="113"/>
      <c r="D5" s="114" t="s">
        <v>79</v>
      </c>
    </row>
    <row r="6" spans="1:10" x14ac:dyDescent="0.25">
      <c r="A6" s="113"/>
      <c r="B6" s="114" t="s">
        <v>21</v>
      </c>
      <c r="C6" s="113"/>
      <c r="D6" s="115" t="s">
        <v>21</v>
      </c>
    </row>
    <row r="7" spans="1:10" ht="15.75" thickBot="1" x14ac:dyDescent="0.3">
      <c r="A7" s="113"/>
      <c r="B7" s="116" t="s">
        <v>80</v>
      </c>
      <c r="C7" s="113"/>
      <c r="D7" s="117" t="s">
        <v>80</v>
      </c>
    </row>
    <row r="8" spans="1:10" ht="26.25" x14ac:dyDescent="0.25">
      <c r="A8" s="118" t="s">
        <v>81</v>
      </c>
      <c r="B8" s="119"/>
      <c r="C8" s="119"/>
      <c r="D8" s="120"/>
    </row>
    <row r="9" spans="1:10" x14ac:dyDescent="0.25">
      <c r="A9" s="121" t="s">
        <v>82</v>
      </c>
      <c r="B9" s="122">
        <v>4448922</v>
      </c>
      <c r="C9" s="122"/>
      <c r="D9" s="123">
        <v>7501746</v>
      </c>
      <c r="E9" s="124"/>
      <c r="F9" s="125"/>
      <c r="G9" s="125"/>
      <c r="I9" s="126"/>
      <c r="J9" s="125"/>
    </row>
    <row r="10" spans="1:10" x14ac:dyDescent="0.25">
      <c r="A10" s="121" t="s">
        <v>83</v>
      </c>
      <c r="B10" s="122">
        <v>-3735232</v>
      </c>
      <c r="C10" s="122"/>
      <c r="D10" s="123">
        <v>-6457030</v>
      </c>
      <c r="E10" s="124"/>
      <c r="F10" s="125"/>
      <c r="G10" s="125"/>
      <c r="I10" s="126"/>
      <c r="J10" s="125"/>
    </row>
    <row r="11" spans="1:10" x14ac:dyDescent="0.25">
      <c r="A11" s="121" t="s">
        <v>84</v>
      </c>
      <c r="B11" s="122">
        <v>1109137</v>
      </c>
      <c r="C11" s="122"/>
      <c r="D11" s="123">
        <v>825054</v>
      </c>
      <c r="E11" s="124"/>
      <c r="F11" s="125"/>
      <c r="G11" s="125"/>
      <c r="I11" s="126"/>
      <c r="J11" s="125"/>
    </row>
    <row r="12" spans="1:10" x14ac:dyDescent="0.25">
      <c r="A12" s="121" t="s">
        <v>85</v>
      </c>
      <c r="B12" s="122">
        <v>-469504</v>
      </c>
      <c r="C12" s="122"/>
      <c r="D12" s="123">
        <v>-396875</v>
      </c>
      <c r="E12" s="124"/>
      <c r="F12" s="125"/>
      <c r="G12" s="125"/>
      <c r="I12" s="126"/>
      <c r="J12" s="125"/>
    </row>
    <row r="13" spans="1:10" x14ac:dyDescent="0.25">
      <c r="A13" s="121" t="s">
        <v>86</v>
      </c>
      <c r="B13" s="122">
        <v>3528082</v>
      </c>
      <c r="C13" s="122"/>
      <c r="D13" s="123">
        <v>6940362</v>
      </c>
      <c r="E13" s="124"/>
      <c r="F13" s="125"/>
      <c r="G13" s="125"/>
      <c r="I13" s="126"/>
      <c r="J13" s="125"/>
    </row>
    <row r="14" spans="1:10" ht="39" x14ac:dyDescent="0.25">
      <c r="A14" s="121" t="s">
        <v>87</v>
      </c>
      <c r="B14" s="122">
        <v>-4198662</v>
      </c>
      <c r="C14" s="122"/>
      <c r="D14" s="127">
        <v>-6622841</v>
      </c>
      <c r="E14" s="124"/>
      <c r="F14" s="125"/>
      <c r="G14" s="125"/>
      <c r="I14" s="126"/>
      <c r="J14" s="125"/>
    </row>
    <row r="15" spans="1:10" x14ac:dyDescent="0.25">
      <c r="A15" s="121" t="s">
        <v>88</v>
      </c>
      <c r="B15" s="122">
        <v>-3265261</v>
      </c>
      <c r="C15" s="122"/>
      <c r="D15" s="127">
        <v>-461519</v>
      </c>
      <c r="E15" s="124"/>
      <c r="F15" s="125"/>
      <c r="G15" s="125"/>
      <c r="I15" s="126"/>
      <c r="J15" s="125"/>
    </row>
    <row r="16" spans="1:10" x14ac:dyDescent="0.25">
      <c r="A16" s="121" t="s">
        <v>89</v>
      </c>
      <c r="B16" s="122">
        <v>-608215</v>
      </c>
      <c r="C16" s="122"/>
      <c r="D16" s="127">
        <v>-1912574</v>
      </c>
      <c r="E16" s="124"/>
      <c r="F16" s="125"/>
      <c r="G16" s="125"/>
      <c r="I16" s="126"/>
      <c r="J16" s="125"/>
    </row>
    <row r="17" spans="1:10" x14ac:dyDescent="0.25">
      <c r="A17" s="121" t="s">
        <v>90</v>
      </c>
      <c r="B17" s="126">
        <v>-2165449</v>
      </c>
      <c r="C17" s="122"/>
      <c r="D17" s="128">
        <v>3017222</v>
      </c>
      <c r="E17" s="124"/>
      <c r="F17" s="125"/>
      <c r="G17" s="125"/>
      <c r="I17" s="126"/>
      <c r="J17" s="125"/>
    </row>
    <row r="18" spans="1:10" x14ac:dyDescent="0.25">
      <c r="A18" s="118" t="s">
        <v>91</v>
      </c>
      <c r="B18" s="129"/>
      <c r="C18" s="130"/>
      <c r="D18" s="131"/>
      <c r="E18" s="124"/>
      <c r="F18" s="125"/>
      <c r="G18" s="125"/>
      <c r="I18" s="129"/>
      <c r="J18" s="125"/>
    </row>
    <row r="19" spans="1:10" ht="26.25" x14ac:dyDescent="0.25">
      <c r="A19" s="121" t="s">
        <v>20</v>
      </c>
      <c r="B19" s="122">
        <v>-432809</v>
      </c>
      <c r="C19" s="122"/>
      <c r="D19" s="127">
        <v>-5909366</v>
      </c>
      <c r="E19" s="124"/>
      <c r="F19" s="125"/>
      <c r="G19" s="125"/>
      <c r="I19" s="126"/>
      <c r="J19" s="125"/>
    </row>
    <row r="20" spans="1:10" x14ac:dyDescent="0.25">
      <c r="A20" s="121" t="s">
        <v>19</v>
      </c>
      <c r="B20" s="122">
        <v>-6418433</v>
      </c>
      <c r="C20" s="122"/>
      <c r="D20" s="127">
        <v>-2518237</v>
      </c>
      <c r="E20" s="124"/>
      <c r="F20" s="125"/>
      <c r="G20" s="125"/>
      <c r="I20" s="126"/>
      <c r="J20" s="125"/>
    </row>
    <row r="21" spans="1:10" x14ac:dyDescent="0.25">
      <c r="A21" s="121" t="s">
        <v>10</v>
      </c>
      <c r="B21" s="122">
        <v>-4737500</v>
      </c>
      <c r="C21" s="122"/>
      <c r="D21" s="127">
        <v>-4624902</v>
      </c>
      <c r="E21" s="124"/>
      <c r="F21" s="125"/>
      <c r="G21" s="125"/>
      <c r="I21" s="126"/>
      <c r="J21" s="125"/>
    </row>
    <row r="22" spans="1:10" x14ac:dyDescent="0.25">
      <c r="A22" s="118" t="s">
        <v>92</v>
      </c>
      <c r="B22" s="122"/>
      <c r="C22" s="122"/>
      <c r="D22" s="127"/>
      <c r="E22" s="124"/>
      <c r="F22" s="125"/>
      <c r="G22" s="125"/>
      <c r="I22" s="126"/>
      <c r="J22" s="125"/>
    </row>
    <row r="23" spans="1:10" x14ac:dyDescent="0.25">
      <c r="A23" s="121" t="s">
        <v>93</v>
      </c>
      <c r="B23" s="122">
        <v>-250606</v>
      </c>
      <c r="C23" s="132"/>
      <c r="D23" s="127">
        <v>-1919270</v>
      </c>
      <c r="E23" s="124"/>
      <c r="F23" s="125"/>
      <c r="G23" s="125"/>
      <c r="I23" s="126"/>
      <c r="J23" s="125"/>
    </row>
    <row r="24" spans="1:10" x14ac:dyDescent="0.25">
      <c r="A24" s="121" t="s">
        <v>16</v>
      </c>
      <c r="B24" s="122">
        <v>9707100</v>
      </c>
      <c r="C24" s="132"/>
      <c r="D24" s="127">
        <v>-22641567</v>
      </c>
      <c r="E24" s="124"/>
      <c r="F24" s="125"/>
      <c r="G24" s="125"/>
      <c r="I24" s="126"/>
      <c r="J24" s="125"/>
    </row>
    <row r="25" spans="1:10" x14ac:dyDescent="0.25">
      <c r="A25" s="121" t="s">
        <v>94</v>
      </c>
      <c r="B25" s="122">
        <v>921004</v>
      </c>
      <c r="C25" s="132"/>
      <c r="D25" s="127">
        <v>0</v>
      </c>
      <c r="E25" s="124"/>
      <c r="F25" s="125"/>
      <c r="G25" s="125"/>
      <c r="I25" s="126"/>
      <c r="J25" s="125"/>
    </row>
    <row r="26" spans="1:10" x14ac:dyDescent="0.25">
      <c r="A26" s="121" t="s">
        <v>95</v>
      </c>
      <c r="B26" s="133">
        <v>1588809</v>
      </c>
      <c r="C26" s="122"/>
      <c r="D26" s="134">
        <v>611413</v>
      </c>
      <c r="E26" s="124"/>
      <c r="F26" s="125"/>
      <c r="G26" s="125"/>
      <c r="I26" s="126"/>
      <c r="J26" s="125"/>
    </row>
    <row r="27" spans="1:10" ht="26.25" x14ac:dyDescent="0.25">
      <c r="A27" s="118" t="s">
        <v>96</v>
      </c>
      <c r="B27" s="132">
        <f>SUM(B9:B26)</f>
        <v>-4978617</v>
      </c>
      <c r="C27" s="122"/>
      <c r="D27" s="132">
        <f>SUM(D9:D26)</f>
        <v>-34568384</v>
      </c>
      <c r="E27" s="124"/>
      <c r="F27" s="125"/>
      <c r="G27" s="125"/>
      <c r="I27" s="129"/>
      <c r="J27" s="125"/>
    </row>
    <row r="28" spans="1:10" x14ac:dyDescent="0.25">
      <c r="A28" s="121" t="s">
        <v>97</v>
      </c>
      <c r="B28" s="133">
        <v>0</v>
      </c>
      <c r="C28" s="121"/>
      <c r="D28" s="134">
        <v>-161162</v>
      </c>
      <c r="E28" s="124"/>
      <c r="F28" s="125"/>
      <c r="G28" s="125"/>
      <c r="I28" s="126"/>
      <c r="J28" s="125"/>
    </row>
    <row r="29" spans="1:10" ht="26.25" x14ac:dyDescent="0.25">
      <c r="A29" s="135" t="s">
        <v>98</v>
      </c>
      <c r="B29" s="136">
        <f>SUM(B27:B28)</f>
        <v>-4978617</v>
      </c>
      <c r="C29" s="122"/>
      <c r="D29" s="137">
        <f>SUM(D27:D28)</f>
        <v>-34729546</v>
      </c>
      <c r="E29" s="124"/>
      <c r="F29" s="125"/>
      <c r="G29" s="125"/>
      <c r="I29" s="129"/>
      <c r="J29" s="125"/>
    </row>
    <row r="30" spans="1:10" x14ac:dyDescent="0.25">
      <c r="A30" s="118"/>
      <c r="B30" s="121"/>
      <c r="C30" s="121"/>
      <c r="D30" s="138"/>
      <c r="F30" s="125"/>
      <c r="G30" s="125"/>
      <c r="I30" s="139"/>
      <c r="J30" s="125"/>
    </row>
    <row r="31" spans="1:10" ht="26.25" x14ac:dyDescent="0.25">
      <c r="A31" s="118" t="s">
        <v>99</v>
      </c>
      <c r="B31" s="118"/>
      <c r="C31" s="118"/>
      <c r="D31" s="140"/>
      <c r="F31" s="125"/>
      <c r="G31" s="125"/>
      <c r="I31" s="141"/>
      <c r="J31" s="125"/>
    </row>
    <row r="32" spans="1:10" ht="26.25" x14ac:dyDescent="0.25">
      <c r="A32" s="121" t="s">
        <v>100</v>
      </c>
      <c r="B32" s="122">
        <v>0</v>
      </c>
      <c r="C32" s="122"/>
      <c r="D32" s="127">
        <v>-461382</v>
      </c>
      <c r="F32" s="125"/>
      <c r="G32" s="125"/>
      <c r="I32" s="126"/>
      <c r="J32" s="125"/>
    </row>
    <row r="33" spans="1:10" ht="26.25" x14ac:dyDescent="0.25">
      <c r="A33" s="121" t="s">
        <v>101</v>
      </c>
      <c r="B33" s="122">
        <v>0</v>
      </c>
      <c r="C33" s="122"/>
      <c r="D33" s="127">
        <v>-37691</v>
      </c>
      <c r="F33" s="125"/>
      <c r="G33" s="125"/>
      <c r="I33" s="126"/>
      <c r="J33" s="125"/>
    </row>
    <row r="34" spans="1:10" x14ac:dyDescent="0.25">
      <c r="A34" s="121" t="s">
        <v>102</v>
      </c>
      <c r="B34" s="122">
        <v>-574639</v>
      </c>
      <c r="C34" s="122"/>
      <c r="D34" s="127">
        <v>-3461691</v>
      </c>
      <c r="F34" s="125"/>
      <c r="G34" s="125"/>
      <c r="I34" s="126"/>
      <c r="J34" s="125"/>
    </row>
    <row r="35" spans="1:10" x14ac:dyDescent="0.25">
      <c r="A35" s="121" t="s">
        <v>103</v>
      </c>
      <c r="B35" s="122">
        <v>0</v>
      </c>
      <c r="C35" s="122"/>
      <c r="D35" s="127">
        <v>0</v>
      </c>
      <c r="F35" s="125"/>
      <c r="G35" s="125"/>
      <c r="I35" s="126"/>
      <c r="J35" s="125"/>
    </row>
    <row r="36" spans="1:10" x14ac:dyDescent="0.25">
      <c r="A36" s="121" t="s">
        <v>104</v>
      </c>
      <c r="B36" s="126">
        <v>1624</v>
      </c>
      <c r="C36" s="122"/>
      <c r="D36" s="127">
        <v>48065</v>
      </c>
      <c r="F36" s="125"/>
      <c r="G36" s="125"/>
      <c r="I36" s="126"/>
      <c r="J36" s="125"/>
    </row>
    <row r="37" spans="1:10" x14ac:dyDescent="0.25">
      <c r="A37" s="121" t="s">
        <v>105</v>
      </c>
      <c r="B37" s="133">
        <v>0</v>
      </c>
      <c r="C37" s="122"/>
      <c r="D37" s="134">
        <v>-6442</v>
      </c>
      <c r="F37" s="125"/>
      <c r="G37" s="125"/>
      <c r="I37" s="126"/>
      <c r="J37" s="125"/>
    </row>
    <row r="38" spans="1:10" x14ac:dyDescent="0.25">
      <c r="A38" s="118" t="s">
        <v>106</v>
      </c>
      <c r="B38" s="136">
        <f>SUM(B32:B37)</f>
        <v>-573015</v>
      </c>
      <c r="C38" s="126"/>
      <c r="D38" s="137">
        <f>SUM(D32:D37)</f>
        <v>-3919141</v>
      </c>
      <c r="F38" s="125"/>
      <c r="G38" s="125"/>
      <c r="I38" s="129"/>
      <c r="J38" s="125"/>
    </row>
    <row r="39" spans="1:10" x14ac:dyDescent="0.25">
      <c r="J39" s="125"/>
    </row>
    <row r="40" spans="1:10" ht="26.25" x14ac:dyDescent="0.25">
      <c r="A40" s="118" t="s">
        <v>107</v>
      </c>
      <c r="B40" s="118"/>
      <c r="C40" s="118"/>
      <c r="D40" s="127"/>
      <c r="F40" s="125"/>
      <c r="G40" s="125"/>
      <c r="I40" s="141"/>
      <c r="J40" s="125"/>
    </row>
    <row r="41" spans="1:10" x14ac:dyDescent="0.25">
      <c r="A41" s="121" t="s">
        <v>108</v>
      </c>
      <c r="B41" s="126">
        <v>0</v>
      </c>
      <c r="C41" s="122"/>
      <c r="D41" s="127">
        <v>0</v>
      </c>
      <c r="F41" s="125"/>
      <c r="G41" s="125"/>
      <c r="I41" s="126"/>
      <c r="J41" s="125"/>
    </row>
    <row r="42" spans="1:10" x14ac:dyDescent="0.25">
      <c r="A42" s="121" t="s">
        <v>109</v>
      </c>
      <c r="B42" s="126">
        <v>0</v>
      </c>
      <c r="C42" s="122"/>
      <c r="D42" s="127">
        <v>0</v>
      </c>
      <c r="F42" s="125"/>
      <c r="G42" s="125"/>
      <c r="I42" s="126"/>
      <c r="J42" s="125"/>
    </row>
    <row r="43" spans="1:10" x14ac:dyDescent="0.25">
      <c r="A43" s="121" t="s">
        <v>110</v>
      </c>
      <c r="B43" s="126">
        <v>0</v>
      </c>
      <c r="C43" s="122"/>
      <c r="D43" s="127">
        <v>0</v>
      </c>
      <c r="F43" s="125"/>
      <c r="G43" s="125"/>
      <c r="I43" s="126"/>
      <c r="J43" s="125"/>
    </row>
    <row r="44" spans="1:10" x14ac:dyDescent="0.25">
      <c r="A44" s="121" t="s">
        <v>111</v>
      </c>
      <c r="B44" s="126">
        <v>0</v>
      </c>
      <c r="C44" s="122"/>
      <c r="D44" s="127">
        <v>0</v>
      </c>
      <c r="F44" s="125"/>
      <c r="G44" s="125"/>
      <c r="I44" s="126"/>
      <c r="J44" s="125"/>
    </row>
    <row r="45" spans="1:10" x14ac:dyDescent="0.25">
      <c r="A45" s="121" t="s">
        <v>0</v>
      </c>
      <c r="B45" s="133">
        <v>0</v>
      </c>
      <c r="C45" s="122"/>
      <c r="D45" s="133">
        <v>-204668</v>
      </c>
      <c r="F45" s="125"/>
      <c r="G45" s="125"/>
      <c r="I45" s="126"/>
      <c r="J45" s="125"/>
    </row>
    <row r="46" spans="1:10" x14ac:dyDescent="0.25">
      <c r="A46" s="121" t="s">
        <v>112</v>
      </c>
      <c r="B46" s="133">
        <v>0</v>
      </c>
      <c r="C46" s="122"/>
      <c r="D46" s="127">
        <v>0</v>
      </c>
      <c r="F46" s="125"/>
      <c r="G46" s="125"/>
      <c r="I46" s="126"/>
      <c r="J46" s="125"/>
    </row>
    <row r="47" spans="1:10" x14ac:dyDescent="0.25">
      <c r="A47" s="118" t="s">
        <v>113</v>
      </c>
      <c r="B47" s="143">
        <f>SUM(B41:B46)</f>
        <v>0</v>
      </c>
      <c r="C47" s="122"/>
      <c r="D47" s="144">
        <f>SUM(D41:D46)</f>
        <v>-204668</v>
      </c>
      <c r="F47" s="125"/>
      <c r="G47" s="125"/>
      <c r="I47" s="145"/>
      <c r="J47" s="125"/>
    </row>
    <row r="48" spans="1:10" x14ac:dyDescent="0.25">
      <c r="J48" s="125"/>
    </row>
    <row r="49" spans="1:10" x14ac:dyDescent="0.25">
      <c r="A49" s="118" t="s">
        <v>114</v>
      </c>
      <c r="B49" s="132">
        <f>B29+B38+B47</f>
        <v>-5551632</v>
      </c>
      <c r="C49" s="122"/>
      <c r="D49" s="146">
        <f>D29+D38+D47</f>
        <v>-38853355</v>
      </c>
      <c r="F49" s="125"/>
      <c r="G49" s="125"/>
      <c r="I49" s="129"/>
      <c r="J49" s="125"/>
    </row>
    <row r="50" spans="1:10" ht="26.25" x14ac:dyDescent="0.25">
      <c r="A50" s="121" t="s">
        <v>115</v>
      </c>
      <c r="B50" s="122">
        <v>-182649</v>
      </c>
      <c r="C50" s="122"/>
      <c r="D50" s="127">
        <v>-1532595</v>
      </c>
      <c r="F50" s="125"/>
      <c r="G50" s="125"/>
      <c r="I50" s="126"/>
      <c r="J50" s="125"/>
    </row>
    <row r="51" spans="1:10" x14ac:dyDescent="0.25">
      <c r="A51" s="121" t="s">
        <v>116</v>
      </c>
      <c r="B51" s="133">
        <v>65631108</v>
      </c>
      <c r="C51" s="122"/>
      <c r="D51" s="127">
        <v>132243529</v>
      </c>
      <c r="F51" s="125"/>
      <c r="G51" s="125"/>
      <c r="I51" s="126"/>
      <c r="J51" s="125"/>
    </row>
    <row r="52" spans="1:10" ht="27" thickBot="1" x14ac:dyDescent="0.3">
      <c r="A52" s="118" t="s">
        <v>117</v>
      </c>
      <c r="B52" s="147">
        <f>SUM(B49:B51)</f>
        <v>59896827</v>
      </c>
      <c r="C52" s="122"/>
      <c r="D52" s="148">
        <f>SUM(D49:D51)</f>
        <v>91857579</v>
      </c>
      <c r="F52" s="125"/>
      <c r="I52" s="129"/>
      <c r="J52" s="125"/>
    </row>
    <row r="53" spans="1:10" ht="15.75" thickTop="1" x14ac:dyDescent="0.25">
      <c r="B53" s="132"/>
      <c r="C53" s="122"/>
      <c r="D53" s="146"/>
    </row>
    <row r="54" spans="1:10" x14ac:dyDescent="0.25">
      <c r="B54" s="124"/>
      <c r="C54" s="122"/>
    </row>
    <row r="55" spans="1:10" x14ac:dyDescent="0.25">
      <c r="B55" s="149"/>
      <c r="C55" s="122"/>
      <c r="D55" s="123"/>
    </row>
    <row r="56" spans="1:10" x14ac:dyDescent="0.25">
      <c r="B56" s="149"/>
      <c r="C56" s="122"/>
      <c r="D56" s="123"/>
    </row>
    <row r="57" spans="1:10" x14ac:dyDescent="0.25">
      <c r="B57" s="149"/>
      <c r="C57" s="122"/>
      <c r="D57" s="123"/>
    </row>
    <row r="58" spans="1:10" x14ac:dyDescent="0.25">
      <c r="A58" s="150" t="s">
        <v>118</v>
      </c>
      <c r="B58" s="151"/>
      <c r="C58" s="151"/>
      <c r="D58" s="152" t="s">
        <v>119</v>
      </c>
    </row>
    <row r="59" spans="1:10" x14ac:dyDescent="0.25">
      <c r="A59" s="150"/>
      <c r="B59" s="151"/>
      <c r="C59" s="151"/>
      <c r="D59" s="153"/>
    </row>
    <row r="60" spans="1:10" x14ac:dyDescent="0.25">
      <c r="A60" s="150"/>
      <c r="B60" s="151"/>
      <c r="C60" s="151"/>
      <c r="D60" s="153"/>
    </row>
    <row r="61" spans="1:10" x14ac:dyDescent="0.25">
      <c r="A61" s="154" t="s">
        <v>120</v>
      </c>
      <c r="B61" s="154"/>
      <c r="C61" s="151"/>
      <c r="D61" s="152" t="s">
        <v>121</v>
      </c>
    </row>
    <row r="62" spans="1:10" x14ac:dyDescent="0.25">
      <c r="A62" s="151"/>
      <c r="B62" s="151"/>
      <c r="C62" s="151"/>
      <c r="D62" s="155"/>
    </row>
    <row r="63" spans="1:10" x14ac:dyDescent="0.25">
      <c r="A63" s="151"/>
      <c r="B63" s="151"/>
      <c r="C63" s="151"/>
      <c r="D63" s="155"/>
    </row>
    <row r="64" spans="1:10" x14ac:dyDescent="0.25">
      <c r="A64" s="155" t="s">
        <v>122</v>
      </c>
      <c r="B64" s="151"/>
      <c r="C64" s="151"/>
      <c r="D64" s="155"/>
    </row>
    <row r="65" spans="1:1" x14ac:dyDescent="0.25">
      <c r="A65" s="155"/>
    </row>
  </sheetData>
  <mergeCells count="4">
    <mergeCell ref="A2:D2"/>
    <mergeCell ref="A4:A7"/>
    <mergeCell ref="C4:C7"/>
    <mergeCell ref="A61:B6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23" zoomScale="78" zoomScaleNormal="78" workbookViewId="0">
      <selection activeCell="N35" sqref="N35"/>
    </sheetView>
  </sheetViews>
  <sheetFormatPr defaultRowHeight="15" x14ac:dyDescent="0.25"/>
  <cols>
    <col min="1" max="1" width="67.85546875" style="142" customWidth="1"/>
    <col min="2" max="2" width="26.28515625" style="142" customWidth="1"/>
    <col min="3" max="3" width="1.5703125" style="142" customWidth="1"/>
    <col min="4" max="4" width="26.42578125" style="142" customWidth="1"/>
    <col min="5" max="5" width="1.5703125" style="142" customWidth="1"/>
    <col min="6" max="6" width="26.42578125" style="142" customWidth="1"/>
    <col min="7" max="7" width="2.28515625" style="142" customWidth="1"/>
    <col min="8" max="8" width="27.140625" style="142" customWidth="1"/>
    <col min="9" max="9" width="1.85546875" style="142" customWidth="1"/>
    <col min="10" max="10" width="22" style="142" customWidth="1"/>
    <col min="11" max="11" width="1.85546875" style="142" customWidth="1"/>
    <col min="12" max="12" width="22" style="142" customWidth="1"/>
    <col min="13" max="13" width="1.85546875" style="142" customWidth="1"/>
    <col min="14" max="14" width="25" style="142" customWidth="1"/>
    <col min="15" max="15" width="1.5703125" style="142" customWidth="1"/>
    <col min="16" max="16" width="25.5703125" style="142" customWidth="1"/>
    <col min="17" max="17" width="27.28515625" style="142" customWidth="1"/>
    <col min="18" max="18" width="11.42578125" style="142" customWidth="1"/>
    <col min="19" max="19" width="11.85546875" style="142" customWidth="1"/>
    <col min="20" max="20" width="11" style="142" bestFit="1" customWidth="1"/>
    <col min="21" max="21" width="11.42578125" style="142" bestFit="1" customWidth="1"/>
    <col min="22" max="22" width="11.5703125" style="142" bestFit="1" customWidth="1"/>
    <col min="23" max="23" width="11.42578125" style="142" customWidth="1"/>
    <col min="24" max="24" width="9.140625" style="142" customWidth="1"/>
    <col min="25" max="25" width="13.85546875" style="142" customWidth="1"/>
    <col min="26" max="26" width="12.42578125" style="142" customWidth="1"/>
    <col min="27" max="16384" width="9.140625" style="142"/>
  </cols>
  <sheetData>
    <row r="1" spans="1:18" s="157" customFormat="1" ht="15.75" x14ac:dyDescent="0.25">
      <c r="A1" s="156" t="s">
        <v>123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s="157" customFormat="1" ht="15.75" x14ac:dyDescent="0.25">
      <c r="A2" s="156" t="s">
        <v>124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157" customFormat="1" ht="15.75" x14ac:dyDescent="0.25">
      <c r="A3" s="158" t="s">
        <v>125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 t="s">
        <v>126</v>
      </c>
      <c r="O3" s="160"/>
      <c r="P3" s="160"/>
      <c r="Q3" s="159"/>
      <c r="R3" s="156"/>
    </row>
    <row r="4" spans="1:18" s="157" customFormat="1" ht="15.75" x14ac:dyDescent="0.25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59"/>
      <c r="R4" s="156"/>
    </row>
    <row r="5" spans="1:18" s="157" customFormat="1" ht="63" x14ac:dyDescent="0.25">
      <c r="A5" s="163"/>
      <c r="B5" s="164" t="s">
        <v>127</v>
      </c>
      <c r="C5" s="165"/>
      <c r="D5" s="164" t="s">
        <v>128</v>
      </c>
      <c r="E5" s="165"/>
      <c r="F5" s="164" t="s">
        <v>129</v>
      </c>
      <c r="G5" s="165"/>
      <c r="H5" s="164" t="s">
        <v>130</v>
      </c>
      <c r="I5" s="165"/>
      <c r="J5" s="164" t="s">
        <v>26</v>
      </c>
      <c r="K5" s="165"/>
      <c r="L5" s="164" t="s">
        <v>28</v>
      </c>
      <c r="M5" s="165"/>
      <c r="N5" s="164" t="s">
        <v>23</v>
      </c>
      <c r="O5" s="165"/>
      <c r="P5" s="164" t="s">
        <v>131</v>
      </c>
    </row>
    <row r="6" spans="1:18" s="157" customFormat="1" ht="15.75" x14ac:dyDescent="0.25">
      <c r="A6" s="163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8" s="157" customFormat="1" ht="15.75" x14ac:dyDescent="0.25">
      <c r="A7" s="166" t="s">
        <v>132</v>
      </c>
      <c r="B7" s="167">
        <v>34785467</v>
      </c>
      <c r="C7" s="167"/>
      <c r="D7" s="167">
        <v>-6758130</v>
      </c>
      <c r="E7" s="167"/>
      <c r="F7" s="167">
        <v>-112895</v>
      </c>
      <c r="G7" s="167"/>
      <c r="H7" s="167">
        <v>99999</v>
      </c>
      <c r="I7" s="167"/>
      <c r="J7" s="167">
        <v>957976</v>
      </c>
      <c r="K7" s="167"/>
      <c r="L7" s="167">
        <v>298448</v>
      </c>
      <c r="M7" s="167"/>
      <c r="N7" s="167">
        <v>2455140</v>
      </c>
      <c r="O7" s="167"/>
      <c r="P7" s="167">
        <f>B7+F7+H7+J7+L7+N7+D7</f>
        <v>31726005</v>
      </c>
      <c r="Q7" s="168"/>
    </row>
    <row r="8" spans="1:18" s="157" customFormat="1" ht="15.75" x14ac:dyDescent="0.25">
      <c r="A8" s="166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</row>
    <row r="9" spans="1:18" s="157" customFormat="1" ht="15.75" x14ac:dyDescent="0.25">
      <c r="A9" s="166" t="s">
        <v>133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18" s="157" customFormat="1" ht="15.75" x14ac:dyDescent="0.25">
      <c r="A10" s="169" t="s">
        <v>134</v>
      </c>
      <c r="B10" s="167"/>
      <c r="C10" s="167"/>
      <c r="D10" s="167"/>
      <c r="E10" s="167"/>
      <c r="F10" s="167"/>
      <c r="G10" s="167"/>
      <c r="H10" s="170"/>
      <c r="I10" s="170"/>
      <c r="J10" s="170"/>
      <c r="K10" s="170"/>
      <c r="L10" s="170"/>
      <c r="M10" s="170"/>
      <c r="N10" s="170">
        <v>202847</v>
      </c>
      <c r="O10" s="170"/>
      <c r="P10" s="170">
        <f>SUM(B10:N10)</f>
        <v>202847</v>
      </c>
    </row>
    <row r="11" spans="1:18" s="157" customFormat="1" ht="15.75" x14ac:dyDescent="0.25">
      <c r="A11" s="171" t="s">
        <v>135</v>
      </c>
      <c r="B11" s="167"/>
      <c r="C11" s="167"/>
      <c r="D11" s="167"/>
      <c r="E11" s="167"/>
      <c r="F11" s="167"/>
      <c r="G11" s="167"/>
      <c r="H11" s="170"/>
      <c r="I11" s="170"/>
      <c r="J11" s="170"/>
      <c r="K11" s="170"/>
      <c r="L11" s="170"/>
      <c r="M11" s="170"/>
      <c r="N11" s="170"/>
      <c r="O11" s="170"/>
      <c r="P11" s="170">
        <f>SUM(B11:N11)</f>
        <v>0</v>
      </c>
    </row>
    <row r="12" spans="1:18" s="157" customFormat="1" ht="54.75" customHeight="1" x14ac:dyDescent="0.25">
      <c r="A12" s="172" t="s">
        <v>67</v>
      </c>
      <c r="B12" s="167"/>
      <c r="C12" s="167"/>
      <c r="D12" s="167"/>
      <c r="E12" s="167"/>
      <c r="F12" s="167"/>
      <c r="G12" s="167"/>
      <c r="H12" s="170"/>
      <c r="I12" s="170"/>
      <c r="J12" s="170"/>
      <c r="K12" s="170"/>
      <c r="L12" s="170"/>
      <c r="M12" s="170"/>
      <c r="N12" s="170"/>
      <c r="O12" s="170"/>
      <c r="P12" s="170"/>
    </row>
    <row r="13" spans="1:18" s="157" customFormat="1" ht="31.5" x14ac:dyDescent="0.25">
      <c r="A13" s="173" t="s">
        <v>136</v>
      </c>
      <c r="B13" s="167"/>
      <c r="C13" s="167"/>
      <c r="D13" s="167"/>
      <c r="E13" s="167"/>
      <c r="F13" s="167"/>
      <c r="G13" s="167"/>
      <c r="H13" s="170">
        <v>1668290</v>
      </c>
      <c r="I13" s="170"/>
      <c r="J13" s="170"/>
      <c r="K13" s="170"/>
      <c r="L13" s="170">
        <v>1197996</v>
      </c>
      <c r="M13" s="170"/>
      <c r="N13" s="170"/>
      <c r="O13" s="170"/>
      <c r="P13" s="170">
        <f>SUM(B13:N13)</f>
        <v>2866286</v>
      </c>
    </row>
    <row r="14" spans="1:18" s="157" customFormat="1" ht="39" customHeight="1" x14ac:dyDescent="0.25">
      <c r="A14" s="172" t="s">
        <v>70</v>
      </c>
      <c r="B14" s="167"/>
      <c r="C14" s="167"/>
      <c r="D14" s="167"/>
      <c r="E14" s="167"/>
      <c r="F14" s="167"/>
      <c r="G14" s="167"/>
      <c r="H14" s="170"/>
      <c r="I14" s="170"/>
      <c r="J14" s="170"/>
      <c r="K14" s="170"/>
      <c r="L14" s="170"/>
      <c r="M14" s="170"/>
      <c r="N14" s="170"/>
      <c r="O14" s="170"/>
      <c r="P14" s="170"/>
    </row>
    <row r="15" spans="1:18" s="157" customFormat="1" ht="15.75" x14ac:dyDescent="0.25">
      <c r="A15" s="173" t="s">
        <v>137</v>
      </c>
      <c r="B15" s="174"/>
      <c r="C15" s="167"/>
      <c r="D15" s="174"/>
      <c r="E15" s="167"/>
      <c r="F15" s="174"/>
      <c r="G15" s="167"/>
      <c r="H15" s="175"/>
      <c r="I15" s="170"/>
      <c r="J15" s="175"/>
      <c r="K15" s="170"/>
      <c r="L15" s="170"/>
      <c r="M15" s="170"/>
      <c r="N15" s="175"/>
      <c r="O15" s="170"/>
      <c r="P15" s="170">
        <f>SUM(B15:N15)</f>
        <v>0</v>
      </c>
    </row>
    <row r="16" spans="1:18" s="157" customFormat="1" ht="15.75" x14ac:dyDescent="0.25">
      <c r="A16" s="173" t="s">
        <v>138</v>
      </c>
      <c r="B16" s="174">
        <f>B15+B13</f>
        <v>0</v>
      </c>
      <c r="C16" s="167"/>
      <c r="D16" s="174">
        <f>D15+D13</f>
        <v>0</v>
      </c>
      <c r="E16" s="167"/>
      <c r="F16" s="174">
        <f>F15+F13</f>
        <v>0</v>
      </c>
      <c r="G16" s="167"/>
      <c r="H16" s="174">
        <f>H15+H13</f>
        <v>1668290</v>
      </c>
      <c r="I16" s="170"/>
      <c r="J16" s="174">
        <f>J15+J13</f>
        <v>0</v>
      </c>
      <c r="K16" s="170"/>
      <c r="L16" s="176">
        <f>L15+L13</f>
        <v>1197996</v>
      </c>
      <c r="M16" s="170"/>
      <c r="N16" s="174">
        <f>N15+N13</f>
        <v>0</v>
      </c>
      <c r="O16" s="170"/>
      <c r="P16" s="177">
        <f>SUM(B16:N16)</f>
        <v>2866286</v>
      </c>
    </row>
    <row r="17" spans="1:18" s="157" customFormat="1" ht="15.75" x14ac:dyDescent="0.25">
      <c r="A17" s="166" t="s">
        <v>139</v>
      </c>
      <c r="B17" s="176">
        <f>B16+B10</f>
        <v>0</v>
      </c>
      <c r="C17" s="167"/>
      <c r="D17" s="176">
        <f>D16+D10</f>
        <v>0</v>
      </c>
      <c r="E17" s="167"/>
      <c r="F17" s="176">
        <f>F16+F10</f>
        <v>0</v>
      </c>
      <c r="G17" s="167"/>
      <c r="H17" s="176">
        <f>H16+H10</f>
        <v>1668290</v>
      </c>
      <c r="I17" s="167"/>
      <c r="J17" s="176">
        <f>J16+J10</f>
        <v>0</v>
      </c>
      <c r="K17" s="167"/>
      <c r="L17" s="176">
        <f>L16+L10</f>
        <v>1197996</v>
      </c>
      <c r="M17" s="167"/>
      <c r="N17" s="176">
        <f>N16+N10</f>
        <v>202847</v>
      </c>
      <c r="O17" s="167"/>
      <c r="P17" s="176">
        <f>SUM(B17:N17)</f>
        <v>3069133</v>
      </c>
    </row>
    <row r="18" spans="1:18" s="157" customFormat="1" ht="31.5" x14ac:dyDescent="0.25">
      <c r="A18" s="166" t="s">
        <v>140</v>
      </c>
      <c r="B18" s="170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8" s="157" customFormat="1" ht="15.75" x14ac:dyDescent="0.25">
      <c r="A19" s="173" t="s">
        <v>141</v>
      </c>
      <c r="B19" s="170"/>
      <c r="C19" s="167"/>
      <c r="D19" s="170"/>
      <c r="E19" s="167"/>
      <c r="F19" s="170"/>
      <c r="G19" s="167"/>
      <c r="H19" s="167"/>
      <c r="I19" s="167"/>
      <c r="J19" s="170"/>
      <c r="K19" s="167"/>
      <c r="L19" s="167"/>
      <c r="M19" s="167"/>
      <c r="N19" s="167"/>
      <c r="O19" s="167"/>
      <c r="P19" s="170">
        <f>SUM(B19:N19)</f>
        <v>0</v>
      </c>
    </row>
    <row r="20" spans="1:18" s="178" customFormat="1" ht="15.75" x14ac:dyDescent="0.25">
      <c r="A20" s="173" t="s">
        <v>0</v>
      </c>
      <c r="B20" s="167"/>
      <c r="C20" s="167"/>
      <c r="D20" s="170">
        <v>-204668</v>
      </c>
      <c r="E20" s="167"/>
      <c r="F20" s="167"/>
      <c r="G20" s="167"/>
      <c r="H20" s="167"/>
      <c r="I20" s="167"/>
      <c r="J20" s="170"/>
      <c r="K20" s="167"/>
      <c r="L20" s="170"/>
      <c r="M20" s="167"/>
      <c r="N20" s="170"/>
      <c r="O20" s="167"/>
      <c r="P20" s="170">
        <f>SUM(B20:N20)</f>
        <v>-204668</v>
      </c>
    </row>
    <row r="21" spans="1:18" s="178" customFormat="1" ht="15.75" x14ac:dyDescent="0.25">
      <c r="A21" s="173" t="s">
        <v>109</v>
      </c>
      <c r="B21" s="167"/>
      <c r="C21" s="167"/>
      <c r="D21" s="167"/>
      <c r="E21" s="167"/>
      <c r="F21" s="167"/>
      <c r="G21" s="167"/>
      <c r="H21" s="167"/>
      <c r="I21" s="167"/>
      <c r="J21" s="170"/>
      <c r="K21" s="167"/>
      <c r="L21" s="170"/>
      <c r="M21" s="167"/>
      <c r="N21" s="170"/>
      <c r="O21" s="167"/>
      <c r="P21" s="170"/>
    </row>
    <row r="22" spans="1:18" s="178" customFormat="1" ht="15.75" x14ac:dyDescent="0.25">
      <c r="A22" s="166" t="s">
        <v>142</v>
      </c>
      <c r="B22" s="176">
        <f>B20+B19</f>
        <v>0</v>
      </c>
      <c r="C22" s="167"/>
      <c r="D22" s="176">
        <f>D20+D19</f>
        <v>-204668</v>
      </c>
      <c r="E22" s="167"/>
      <c r="F22" s="176">
        <f>F20+F19</f>
        <v>0</v>
      </c>
      <c r="G22" s="167"/>
      <c r="H22" s="176">
        <f>H20+H19</f>
        <v>0</v>
      </c>
      <c r="I22" s="167"/>
      <c r="J22" s="176">
        <f>J20+J19</f>
        <v>0</v>
      </c>
      <c r="K22" s="167"/>
      <c r="L22" s="176">
        <f>L20+L19</f>
        <v>0</v>
      </c>
      <c r="M22" s="167"/>
      <c r="N22" s="176">
        <f>N20+N19</f>
        <v>0</v>
      </c>
      <c r="O22" s="167"/>
      <c r="P22" s="176">
        <f>SUM(B22:N22)</f>
        <v>-204668</v>
      </c>
    </row>
    <row r="23" spans="1:18" s="157" customFormat="1" ht="16.5" thickBot="1" x14ac:dyDescent="0.3">
      <c r="A23" s="171" t="s">
        <v>143</v>
      </c>
      <c r="B23" s="179">
        <f>B7+B22+B17</f>
        <v>34785467</v>
      </c>
      <c r="C23" s="167"/>
      <c r="D23" s="179">
        <f>D7+D22+D17</f>
        <v>-6962798</v>
      </c>
      <c r="E23" s="167"/>
      <c r="F23" s="179">
        <f>F7+F22+F17</f>
        <v>-112895</v>
      </c>
      <c r="G23" s="167"/>
      <c r="H23" s="179">
        <f>H7+H22+H17</f>
        <v>1768289</v>
      </c>
      <c r="I23" s="167"/>
      <c r="J23" s="179">
        <f>J7+J22+J17</f>
        <v>957976</v>
      </c>
      <c r="K23" s="167"/>
      <c r="L23" s="179">
        <f>L7+L22+L17</f>
        <v>1496444</v>
      </c>
      <c r="M23" s="167"/>
      <c r="N23" s="179">
        <f>N7+N22+N17</f>
        <v>2657987</v>
      </c>
      <c r="O23" s="167"/>
      <c r="P23" s="179">
        <f>SUM(B23:N23)</f>
        <v>34590470</v>
      </c>
    </row>
    <row r="24" spans="1:18" s="157" customFormat="1" ht="16.5" thickTop="1" x14ac:dyDescent="0.25">
      <c r="A24" s="161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59"/>
      <c r="R24" s="156"/>
    </row>
    <row r="25" spans="1:18" s="157" customFormat="1" ht="15.75" x14ac:dyDescent="0.25">
      <c r="A25" s="161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59"/>
      <c r="R25" s="156"/>
    </row>
    <row r="26" spans="1:18" s="157" customFormat="1" ht="15.75" x14ac:dyDescent="0.25">
      <c r="A26" s="156" t="s">
        <v>144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</row>
    <row r="27" spans="1:18" s="157" customFormat="1" ht="15.75" x14ac:dyDescent="0.25">
      <c r="A27" s="158" t="str">
        <f>A2</f>
        <v xml:space="preserve"> АО "Банк Астаны"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  <row r="28" spans="1:18" s="157" customFormat="1" ht="15.75" x14ac:dyDescent="0.25">
      <c r="A28" s="158" t="s">
        <v>145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 t="s">
        <v>126</v>
      </c>
      <c r="O28" s="160"/>
      <c r="P28" s="160"/>
      <c r="Q28" s="159"/>
      <c r="R28" s="156"/>
    </row>
    <row r="29" spans="1:18" s="157" customFormat="1" ht="15.75" x14ac:dyDescent="0.25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59"/>
      <c r="R29" s="156"/>
    </row>
    <row r="30" spans="1:18" s="157" customFormat="1" ht="63" x14ac:dyDescent="0.25">
      <c r="A30" s="163"/>
      <c r="B30" s="164" t="s">
        <v>127</v>
      </c>
      <c r="C30" s="165"/>
      <c r="D30" s="164" t="s">
        <v>128</v>
      </c>
      <c r="E30" s="165"/>
      <c r="F30" s="164" t="s">
        <v>129</v>
      </c>
      <c r="G30" s="165"/>
      <c r="H30" s="164" t="s">
        <v>130</v>
      </c>
      <c r="I30" s="165"/>
      <c r="J30" s="164" t="s">
        <v>26</v>
      </c>
      <c r="K30" s="165"/>
      <c r="L30" s="164" t="s">
        <v>28</v>
      </c>
      <c r="M30" s="165"/>
      <c r="N30" s="164" t="s">
        <v>23</v>
      </c>
      <c r="O30" s="165"/>
      <c r="P30" s="164" t="s">
        <v>131</v>
      </c>
    </row>
    <row r="31" spans="1:18" s="157" customFormat="1" ht="15.75" x14ac:dyDescent="0.25">
      <c r="A31" s="163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  <row r="32" spans="1:18" s="157" customFormat="1" ht="15.75" x14ac:dyDescent="0.25">
      <c r="A32" s="166" t="s">
        <v>146</v>
      </c>
      <c r="B32" s="167">
        <v>42085468</v>
      </c>
      <c r="C32" s="167"/>
      <c r="D32" s="167">
        <v>0</v>
      </c>
      <c r="E32" s="167"/>
      <c r="F32" s="167">
        <v>-112895</v>
      </c>
      <c r="G32" s="167"/>
      <c r="H32" s="167">
        <v>100800</v>
      </c>
      <c r="I32" s="167"/>
      <c r="J32" s="167">
        <v>957976</v>
      </c>
      <c r="K32" s="167"/>
      <c r="L32" s="167">
        <v>5201251</v>
      </c>
      <c r="M32" s="167"/>
      <c r="N32" s="167">
        <v>183853</v>
      </c>
      <c r="O32" s="167"/>
      <c r="P32" s="167">
        <f>SUM(B32:N32)</f>
        <v>48416453</v>
      </c>
    </row>
    <row r="33" spans="1:18" s="157" customFormat="1" ht="15.75" x14ac:dyDescent="0.25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59"/>
      <c r="R33" s="156"/>
    </row>
    <row r="34" spans="1:18" s="157" customFormat="1" ht="15.75" x14ac:dyDescent="0.25">
      <c r="A34" s="166" t="s">
        <v>133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</row>
    <row r="35" spans="1:18" s="157" customFormat="1" ht="15.75" x14ac:dyDescent="0.25">
      <c r="A35" s="169" t="s">
        <v>134</v>
      </c>
      <c r="B35" s="167"/>
      <c r="C35" s="167"/>
      <c r="D35" s="167"/>
      <c r="E35" s="167"/>
      <c r="F35" s="167"/>
      <c r="G35" s="167"/>
      <c r="H35" s="170"/>
      <c r="I35" s="170"/>
      <c r="J35" s="170"/>
      <c r="K35" s="170"/>
      <c r="L35" s="170"/>
      <c r="M35" s="170"/>
      <c r="N35" s="170">
        <f>-1841619+701626</f>
        <v>-1139993</v>
      </c>
      <c r="O35" s="170"/>
      <c r="P35" s="170">
        <f>SUM(B35:N35)</f>
        <v>-1139993</v>
      </c>
    </row>
    <row r="36" spans="1:18" s="157" customFormat="1" ht="15.75" x14ac:dyDescent="0.25">
      <c r="A36" s="171" t="s">
        <v>135</v>
      </c>
      <c r="B36" s="167"/>
      <c r="C36" s="167"/>
      <c r="D36" s="167"/>
      <c r="E36" s="167"/>
      <c r="F36" s="167"/>
      <c r="G36" s="167"/>
      <c r="H36" s="170"/>
      <c r="I36" s="170"/>
      <c r="J36" s="170"/>
      <c r="K36" s="170"/>
      <c r="L36" s="170"/>
      <c r="M36" s="170"/>
      <c r="N36" s="170"/>
      <c r="O36" s="170"/>
      <c r="P36" s="170">
        <f>SUM(B36:N36)</f>
        <v>0</v>
      </c>
    </row>
    <row r="37" spans="1:18" s="157" customFormat="1" ht="51.75" customHeight="1" x14ac:dyDescent="0.25">
      <c r="A37" s="172" t="s">
        <v>67</v>
      </c>
      <c r="B37" s="167"/>
      <c r="C37" s="167"/>
      <c r="D37" s="167"/>
      <c r="E37" s="167"/>
      <c r="F37" s="167"/>
      <c r="G37" s="167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1:18" s="157" customFormat="1" ht="31.5" x14ac:dyDescent="0.25">
      <c r="A38" s="173" t="s">
        <v>147</v>
      </c>
      <c r="B38" s="167"/>
      <c r="C38" s="167"/>
      <c r="D38" s="167"/>
      <c r="E38" s="167"/>
      <c r="F38" s="167"/>
      <c r="G38" s="167"/>
      <c r="H38" s="170">
        <v>5768</v>
      </c>
      <c r="I38" s="170"/>
      <c r="J38" s="170"/>
      <c r="K38" s="170"/>
      <c r="M38" s="170"/>
      <c r="N38" s="170"/>
      <c r="O38" s="170"/>
      <c r="P38" s="170">
        <f>SUM(B38:N38)</f>
        <v>5768</v>
      </c>
    </row>
    <row r="39" spans="1:18" s="157" customFormat="1" ht="39" customHeight="1" x14ac:dyDescent="0.25">
      <c r="A39" s="172" t="s">
        <v>70</v>
      </c>
      <c r="B39" s="167"/>
      <c r="C39" s="167"/>
      <c r="D39" s="167"/>
      <c r="E39" s="167"/>
      <c r="F39" s="167"/>
      <c r="G39" s="167"/>
      <c r="H39" s="170"/>
      <c r="I39" s="170"/>
      <c r="J39" s="170"/>
      <c r="K39" s="170"/>
      <c r="M39" s="170"/>
      <c r="N39" s="170"/>
      <c r="O39" s="170"/>
      <c r="P39" s="170"/>
    </row>
    <row r="40" spans="1:18" s="157" customFormat="1" ht="15.75" x14ac:dyDescent="0.25">
      <c r="A40" s="173" t="s">
        <v>148</v>
      </c>
      <c r="B40" s="167"/>
      <c r="C40" s="167"/>
      <c r="D40" s="167"/>
      <c r="E40" s="167"/>
      <c r="F40" s="167"/>
      <c r="G40" s="167"/>
      <c r="H40" s="170"/>
      <c r="I40" s="170"/>
      <c r="J40" s="170"/>
      <c r="K40" s="170"/>
      <c r="L40" s="170"/>
      <c r="M40" s="170"/>
      <c r="N40" s="170"/>
      <c r="O40" s="170"/>
      <c r="P40" s="170">
        <f t="shared" ref="P40" si="0">SUM(B40:N40)</f>
        <v>0</v>
      </c>
    </row>
    <row r="41" spans="1:18" s="157" customFormat="1" ht="15.75" x14ac:dyDescent="0.25">
      <c r="A41" s="173" t="s">
        <v>72</v>
      </c>
      <c r="B41" s="167"/>
      <c r="C41" s="167"/>
      <c r="D41" s="167"/>
      <c r="E41" s="167"/>
      <c r="F41" s="167"/>
      <c r="G41" s="167"/>
      <c r="H41" s="170"/>
      <c r="I41" s="170"/>
      <c r="J41" s="170"/>
      <c r="K41" s="170"/>
      <c r="M41" s="170"/>
      <c r="N41" s="170">
        <v>-3248341</v>
      </c>
      <c r="O41" s="170"/>
      <c r="P41" s="170">
        <f>SUM(B41:N41)</f>
        <v>-3248341</v>
      </c>
    </row>
    <row r="42" spans="1:18" s="157" customFormat="1" ht="15.75" x14ac:dyDescent="0.25">
      <c r="A42" s="173" t="s">
        <v>138</v>
      </c>
      <c r="B42" s="176">
        <f>B40+B38+B35+B41</f>
        <v>0</v>
      </c>
      <c r="C42" s="167"/>
      <c r="D42" s="176">
        <f>D40+D38+D35+D41</f>
        <v>0</v>
      </c>
      <c r="E42" s="167"/>
      <c r="F42" s="176">
        <f>F40+F38+F35+F41</f>
        <v>0</v>
      </c>
      <c r="G42" s="167"/>
      <c r="H42" s="176">
        <f>H40+H38+H35+H41</f>
        <v>5768</v>
      </c>
      <c r="I42" s="167"/>
      <c r="J42" s="176">
        <f>J40+J38+J35+J41</f>
        <v>0</v>
      </c>
      <c r="K42" s="167"/>
      <c r="L42" s="176">
        <f>L40+L38+L35+L41</f>
        <v>0</v>
      </c>
      <c r="M42" s="167"/>
      <c r="N42" s="176">
        <f>N40+N38+N35+N41+N37</f>
        <v>-4388334</v>
      </c>
      <c r="O42" s="167"/>
      <c r="P42" s="176">
        <f>P40+P38+P35+P41</f>
        <v>-4382566</v>
      </c>
    </row>
    <row r="43" spans="1:18" s="157" customFormat="1" ht="15.75" x14ac:dyDescent="0.25">
      <c r="A43" s="166" t="s">
        <v>149</v>
      </c>
      <c r="B43" s="174">
        <f>B42</f>
        <v>0</v>
      </c>
      <c r="C43" s="167"/>
      <c r="D43" s="174">
        <f>D42</f>
        <v>0</v>
      </c>
      <c r="E43" s="167"/>
      <c r="F43" s="174">
        <f>F42</f>
        <v>0</v>
      </c>
      <c r="G43" s="167"/>
      <c r="H43" s="174">
        <f>H42</f>
        <v>5768</v>
      </c>
      <c r="I43" s="167"/>
      <c r="J43" s="174">
        <f>J42</f>
        <v>0</v>
      </c>
      <c r="K43" s="167"/>
      <c r="L43" s="174">
        <f>L42</f>
        <v>0</v>
      </c>
      <c r="M43" s="167"/>
      <c r="N43" s="174">
        <f>N42</f>
        <v>-4388334</v>
      </c>
      <c r="O43" s="167"/>
      <c r="P43" s="176">
        <f>SUM(B43:N43)</f>
        <v>-4382566</v>
      </c>
    </row>
    <row r="44" spans="1:18" s="157" customFormat="1" ht="31.5" x14ac:dyDescent="0.25">
      <c r="A44" s="166" t="s">
        <v>150</v>
      </c>
      <c r="B44" s="170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</row>
    <row r="45" spans="1:18" s="157" customFormat="1" ht="15.75" x14ac:dyDescent="0.25">
      <c r="A45" s="173" t="s">
        <v>141</v>
      </c>
      <c r="B45" s="170"/>
      <c r="C45" s="167"/>
      <c r="D45" s="170"/>
      <c r="E45" s="167"/>
      <c r="F45" s="170"/>
      <c r="G45" s="167"/>
      <c r="H45" s="167"/>
      <c r="I45" s="167"/>
      <c r="J45" s="167"/>
      <c r="K45" s="167"/>
      <c r="L45" s="167"/>
      <c r="M45" s="167"/>
      <c r="N45" s="167"/>
      <c r="O45" s="167"/>
      <c r="P45" s="170">
        <f>B45</f>
        <v>0</v>
      </c>
    </row>
    <row r="46" spans="1:18" s="157" customFormat="1" ht="15.75" x14ac:dyDescent="0.25">
      <c r="A46" s="173" t="s">
        <v>0</v>
      </c>
      <c r="C46" s="167"/>
      <c r="D46" s="170"/>
      <c r="E46" s="167"/>
      <c r="F46" s="170"/>
      <c r="G46" s="167"/>
      <c r="H46" s="167"/>
      <c r="I46" s="167"/>
      <c r="J46" s="167"/>
      <c r="K46" s="167"/>
      <c r="L46" s="167"/>
      <c r="M46" s="167"/>
      <c r="N46" s="167"/>
      <c r="O46" s="167"/>
      <c r="P46" s="170">
        <f>D46</f>
        <v>0</v>
      </c>
    </row>
    <row r="47" spans="1:18" s="157" customFormat="1" ht="15.75" x14ac:dyDescent="0.25">
      <c r="A47" s="173" t="s">
        <v>109</v>
      </c>
      <c r="C47" s="167"/>
      <c r="D47" s="170"/>
      <c r="E47" s="167"/>
      <c r="F47" s="170"/>
      <c r="G47" s="167"/>
      <c r="H47" s="167"/>
      <c r="I47" s="167"/>
      <c r="J47" s="167"/>
      <c r="K47" s="167"/>
      <c r="L47" s="167"/>
      <c r="M47" s="167"/>
      <c r="N47" s="170"/>
      <c r="O47" s="167"/>
      <c r="P47" s="170">
        <f>D47+N47</f>
        <v>0</v>
      </c>
    </row>
    <row r="48" spans="1:18" s="178" customFormat="1" ht="15.75" x14ac:dyDescent="0.25">
      <c r="A48" s="166" t="s">
        <v>142</v>
      </c>
      <c r="B48" s="176">
        <f>B45+B46</f>
        <v>0</v>
      </c>
      <c r="C48" s="167"/>
      <c r="D48" s="176">
        <f>D45+D46+D47</f>
        <v>0</v>
      </c>
      <c r="E48" s="167"/>
      <c r="F48" s="176">
        <f>F45+F46</f>
        <v>0</v>
      </c>
      <c r="G48" s="167"/>
      <c r="H48" s="176">
        <f>H45+H46</f>
        <v>0</v>
      </c>
      <c r="I48" s="167"/>
      <c r="J48" s="176">
        <f>J45+J46</f>
        <v>0</v>
      </c>
      <c r="K48" s="167"/>
      <c r="L48" s="176">
        <f>L45+L46</f>
        <v>0</v>
      </c>
      <c r="M48" s="167"/>
      <c r="N48" s="176">
        <f>N47</f>
        <v>0</v>
      </c>
      <c r="O48" s="167"/>
      <c r="P48" s="176">
        <f>SUM(B48:N48)</f>
        <v>0</v>
      </c>
    </row>
    <row r="49" spans="1:20" s="157" customFormat="1" ht="16.5" thickBot="1" x14ac:dyDescent="0.3">
      <c r="A49" s="171" t="s">
        <v>151</v>
      </c>
      <c r="B49" s="179">
        <f>B32+B43+B48</f>
        <v>42085468</v>
      </c>
      <c r="C49" s="167"/>
      <c r="D49" s="179">
        <f>D32+D43+D48</f>
        <v>0</v>
      </c>
      <c r="E49" s="167"/>
      <c r="F49" s="179">
        <f>F32+F43+F48</f>
        <v>-112895</v>
      </c>
      <c r="G49" s="167"/>
      <c r="H49" s="179">
        <f>H32+H43+H48</f>
        <v>106568</v>
      </c>
      <c r="I49" s="167"/>
      <c r="J49" s="179">
        <f>J32+J43+J48</f>
        <v>957976</v>
      </c>
      <c r="K49" s="167"/>
      <c r="L49" s="179">
        <f>L32+L43+L48</f>
        <v>5201251</v>
      </c>
      <c r="M49" s="167"/>
      <c r="N49" s="179">
        <f>N32+N43+N48</f>
        <v>-4204481</v>
      </c>
      <c r="O49" s="167"/>
      <c r="P49" s="179">
        <f>SUM(B49:N49)</f>
        <v>44033887</v>
      </c>
    </row>
    <row r="50" spans="1:20" s="157" customFormat="1" ht="16.5" thickTop="1" x14ac:dyDescent="0.25">
      <c r="A50" s="178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</row>
    <row r="51" spans="1:20" s="157" customFormat="1" ht="15.75" x14ac:dyDescent="0.25">
      <c r="B51" s="168"/>
      <c r="N51" s="168"/>
      <c r="P51" s="168"/>
    </row>
    <row r="52" spans="1:20" s="157" customFormat="1" ht="15.75" x14ac:dyDescent="0.25">
      <c r="B52" s="168"/>
      <c r="D52" s="168"/>
      <c r="F52" s="168"/>
      <c r="H52" s="168"/>
      <c r="N52" s="182"/>
      <c r="Q52" s="168"/>
    </row>
    <row r="53" spans="1:20" s="157" customFormat="1" ht="15.75" x14ac:dyDescent="0.25">
      <c r="A53" s="183" t="s">
        <v>36</v>
      </c>
      <c r="D53" s="183" t="s">
        <v>37</v>
      </c>
      <c r="F53" s="183"/>
      <c r="O53" s="183"/>
      <c r="P53" s="168"/>
    </row>
    <row r="54" spans="1:20" s="157" customFormat="1" ht="15.75" x14ac:dyDescent="0.25">
      <c r="A54" s="183"/>
      <c r="D54" s="183"/>
      <c r="F54" s="183"/>
      <c r="O54" s="183"/>
      <c r="P54" s="168"/>
    </row>
    <row r="55" spans="1:20" s="157" customFormat="1" ht="15.75" x14ac:dyDescent="0.25">
      <c r="A55" s="183"/>
      <c r="D55" s="183"/>
      <c r="F55" s="183"/>
      <c r="N55" s="168"/>
      <c r="O55" s="183"/>
      <c r="P55" s="168"/>
    </row>
    <row r="56" spans="1:20" s="157" customFormat="1" ht="15.75" x14ac:dyDescent="0.25">
      <c r="A56" s="184" t="s">
        <v>152</v>
      </c>
      <c r="B56" s="184"/>
      <c r="C56" s="185"/>
      <c r="D56" s="185" t="s">
        <v>44</v>
      </c>
      <c r="E56" s="185"/>
      <c r="F56" s="185"/>
      <c r="O56" s="183"/>
      <c r="T56" s="168"/>
    </row>
    <row r="57" spans="1:20" s="157" customFormat="1" ht="15.75" x14ac:dyDescent="0.25">
      <c r="D57" s="183"/>
      <c r="F57" s="183"/>
    </row>
    <row r="58" spans="1:20" s="157" customFormat="1" ht="15.75" x14ac:dyDescent="0.25">
      <c r="A58" s="155" t="s">
        <v>39</v>
      </c>
      <c r="B58" s="185"/>
      <c r="C58" s="185"/>
      <c r="E58" s="185"/>
      <c r="N58" s="183"/>
      <c r="O58" s="183"/>
    </row>
    <row r="59" spans="1:20" x14ac:dyDescent="0.25">
      <c r="A59" s="155" t="s">
        <v>40</v>
      </c>
    </row>
    <row r="60" spans="1:20" x14ac:dyDescent="0.25">
      <c r="N60" s="186"/>
    </row>
  </sheetData>
  <mergeCells count="2">
    <mergeCell ref="N3:P3"/>
    <mergeCell ref="N28:P2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Ф1</vt:lpstr>
      <vt:lpstr>Ф2</vt:lpstr>
      <vt:lpstr>Ф3</vt:lpstr>
      <vt:lpstr>Ф4</vt:lpstr>
      <vt:lpstr>Ф3!CashFlows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MShkubarov</dc:creator>
  <cp:lastModifiedBy>Туктибаев Нуркен</cp:lastModifiedBy>
  <cp:lastPrinted>2018-04-12T05:25:07Z</cp:lastPrinted>
  <dcterms:created xsi:type="dcterms:W3CDTF">2004-07-07T02:47:06Z</dcterms:created>
  <dcterms:modified xsi:type="dcterms:W3CDTF">2018-05-05T08:57:14Z</dcterms:modified>
</cp:coreProperties>
</file>