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0" yWindow="0" windowWidth="13020" windowHeight="876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AS2DocOpenMode" hidden="1">"AS2DocumentEdit"</definedName>
    <definedName name="AS2HasNoAutoHeaderFooter" hidden="1">" "</definedName>
    <definedName name="_xlnm.Print_Area" localSheetId="0">Ф1!#REF!</definedName>
    <definedName name="_xlnm.Print_Area" localSheetId="1">Ф2!$A$1:$F$29</definedName>
    <definedName name="_xlnm.Print_Area" localSheetId="2">Ф3!$A$1:$C$51</definedName>
    <definedName name="_xlnm.Print_Area" localSheetId="3">Ф4!$A$1:$Y$34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3" l="1"/>
  <c r="B41" i="3"/>
  <c r="B39" i="3"/>
  <c r="B25" i="3"/>
  <c r="B23" i="3"/>
  <c r="B18" i="3"/>
  <c r="C34" i="3"/>
  <c r="E10" i="2"/>
  <c r="D22" i="2"/>
  <c r="D13" i="2"/>
  <c r="C14" i="4" l="1"/>
  <c r="D14" i="4"/>
  <c r="C20" i="4"/>
  <c r="D20" i="4"/>
  <c r="C18" i="3"/>
  <c r="C23" i="3" s="1"/>
  <c r="C39" i="3"/>
  <c r="C25" i="3" l="1"/>
  <c r="C41" i="3" s="1"/>
  <c r="C44" i="3" s="1"/>
  <c r="B44" i="3"/>
  <c r="E20" i="4" l="1"/>
  <c r="E19" i="4"/>
  <c r="E18" i="4"/>
  <c r="E17" i="4"/>
  <c r="E13" i="4"/>
  <c r="E12" i="4"/>
  <c r="E11" i="4"/>
  <c r="E16" i="2"/>
  <c r="E18" i="2" s="1"/>
  <c r="E20" i="2" s="1"/>
  <c r="E22" i="2" s="1"/>
  <c r="D16" i="2"/>
  <c r="D18" i="2" s="1"/>
  <c r="XEL39" i="1"/>
  <c r="XEK39" i="1"/>
  <c r="XEL33" i="1"/>
  <c r="XEK33" i="1"/>
  <c r="XEL29" i="1"/>
  <c r="XEL23" i="1"/>
  <c r="XEK23" i="1"/>
  <c r="XEL18" i="1"/>
  <c r="XEK18" i="1"/>
  <c r="D20" i="2" l="1"/>
  <c r="D22" i="4"/>
  <c r="D23" i="4" s="1"/>
  <c r="XEK28" i="1" s="1"/>
  <c r="XEK24" i="1"/>
  <c r="XEL40" i="1"/>
  <c r="XEL41" i="1" s="1"/>
  <c r="E14" i="4"/>
  <c r="XEL24" i="1"/>
  <c r="XEK40" i="1"/>
  <c r="E22" i="4" l="1"/>
  <c r="E23" i="4" s="1"/>
  <c r="XEK29" i="1"/>
  <c r="XEK41" i="1" s="1"/>
  <c r="XEK42" i="1" s="1"/>
  <c r="XEL42" i="1"/>
</calcChain>
</file>

<file path=xl/sharedStrings.xml><?xml version="1.0" encoding="utf-8"?>
<sst xmlns="http://schemas.openxmlformats.org/spreadsheetml/2006/main" count="138" uniqueCount="96">
  <si>
    <t>Отчет о финансовом положении</t>
  </si>
  <si>
    <t>тыс. тенге</t>
  </si>
  <si>
    <t>На 31 декабря 2022</t>
  </si>
  <si>
    <t>АКТИВЫ</t>
  </si>
  <si>
    <t>Внеоборотные активы</t>
  </si>
  <si>
    <t>Горнодобывающие активы</t>
  </si>
  <si>
    <t>Авансы выданные и прочие активы</t>
  </si>
  <si>
    <t>Основные средства</t>
  </si>
  <si>
    <t>НДС к возмещению</t>
  </si>
  <si>
    <t>Отложенный налоговый актив</t>
  </si>
  <si>
    <t>Текущие активы</t>
  </si>
  <si>
    <t>Банковские депозиты</t>
  </si>
  <si>
    <t>Денежные средства</t>
  </si>
  <si>
    <t xml:space="preserve">ВСЕГО АКТИВЫ </t>
  </si>
  <si>
    <t>КАПИТАЛ И ОБЯЗАТЕЛЬСТВА</t>
  </si>
  <si>
    <t>Капитал и резервы</t>
  </si>
  <si>
    <t>Уставный капитал</t>
  </si>
  <si>
    <t>Непокрытый убыток</t>
  </si>
  <si>
    <t>Долгосрочные обязательства</t>
  </si>
  <si>
    <t>Провизии</t>
  </si>
  <si>
    <t>Текущие обязательства</t>
  </si>
  <si>
    <t>Займы</t>
  </si>
  <si>
    <t>Торговая и прочая кредиторская задолженность</t>
  </si>
  <si>
    <t>Прочие налоги к уплате</t>
  </si>
  <si>
    <t>ИТОГО ОБЯЗАТЕЛЬСТВА</t>
  </si>
  <si>
    <t>ВСЕГО КАПИТАЛ И ОБЯЗАТЕЛЬСТВА</t>
  </si>
  <si>
    <t>Генеральный директор</t>
  </si>
  <si>
    <t>Главный бухгалтер</t>
  </si>
  <si>
    <t>AO «Aidarly Project (Айдарлы Проджект)»</t>
  </si>
  <si>
    <t>Наименование показателей</t>
  </si>
  <si>
    <t>Общеадминистративные расходы</t>
  </si>
  <si>
    <t>Убыток от курсовой разницы</t>
  </si>
  <si>
    <t>Убыток до налогообложения</t>
  </si>
  <si>
    <t>Экономия по подоходному налогу</t>
  </si>
  <si>
    <t>Прочий совокупный доход</t>
  </si>
  <si>
    <t>Базовый и разводненный убыток на акцию, тенге</t>
  </si>
  <si>
    <t>тыс.тенге</t>
  </si>
  <si>
    <t>ОПЕРАЦИОННАЯ ДЕЯТЕЛЬНОСТЬ</t>
  </si>
  <si>
    <t>Денежные средства от операционной деятельности до выплаты подоходного налога</t>
  </si>
  <si>
    <t>Подоходный налог уплаченный</t>
  </si>
  <si>
    <t>Чистые денежные средства использованные в операционной деятельности</t>
  </si>
  <si>
    <t>ИНВЕСТИЦИОННАЯ ДЕЯТЕЛЬНОСТЬ</t>
  </si>
  <si>
    <t>Инвестиции в горнодобывающие активы</t>
  </si>
  <si>
    <t>НДС уплаченный за горно-добывающие активы</t>
  </si>
  <si>
    <t>Поступления от депозитов</t>
  </si>
  <si>
    <t>Проценты полученные</t>
  </si>
  <si>
    <t>Чистые денежные средства использованные в инвестиционной деятельности</t>
  </si>
  <si>
    <t>ФИНАНСОВАЯ ДЕЯТЕЛЬНОСТЬ</t>
  </si>
  <si>
    <t>Поступления по займам</t>
  </si>
  <si>
    <t>Чистые денежные средства от финансовой деятельности</t>
  </si>
  <si>
    <t>Чистое увеличение денежных средств</t>
  </si>
  <si>
    <t>Отчет об изменениях в капитале</t>
  </si>
  <si>
    <t>Итого</t>
  </si>
  <si>
    <t>Изменение формы собственности</t>
  </si>
  <si>
    <t>На 1 января 2022</t>
  </si>
  <si>
    <t>Чистый убыток за период</t>
  </si>
  <si>
    <t>Наименование компонентов</t>
  </si>
  <si>
    <t>Общий совокупный убыток за период</t>
  </si>
  <si>
    <t>Денежные средства на начало периода</t>
  </si>
  <si>
    <t>Денежные средства на конец периода</t>
  </si>
  <si>
    <t>Чистый убыток за 2022 год</t>
  </si>
  <si>
    <t>Мангулов К.К.</t>
  </si>
  <si>
    <t>Прим.</t>
  </si>
  <si>
    <t>Промежуточная сокращенная финансовая отчетность</t>
  </si>
  <si>
    <t>Отчет о доходах и расходах и прочем совокупном доходе</t>
  </si>
  <si>
    <t>Прим</t>
  </si>
  <si>
    <t>Сокращенный отчет о движении денежных средств</t>
  </si>
  <si>
    <t>Прочие выплаты</t>
  </si>
  <si>
    <t>Возврат займов</t>
  </si>
  <si>
    <t>11 б</t>
  </si>
  <si>
    <t>6 (а)</t>
  </si>
  <si>
    <t>Корректировки</t>
  </si>
  <si>
    <t>Амортизация дисконта по провизиям</t>
  </si>
  <si>
    <t>Процентные расходы по займам</t>
  </si>
  <si>
    <t>Износ и амортизация</t>
  </si>
  <si>
    <t>Нереализованный убыток от курсовой разницы</t>
  </si>
  <si>
    <t xml:space="preserve">Движение денежных средств от операционной деятельности до изменений оборотного капитала </t>
  </si>
  <si>
    <t>Увеличение авансов выданных и прочих текущих активов</t>
  </si>
  <si>
    <t>Увеличение прочих налогов к уплате</t>
  </si>
  <si>
    <t xml:space="preserve"> Увеличение торговой и прочей кредиторской задолженности</t>
  </si>
  <si>
    <t>Процентные доходы по банковским депозитам</t>
  </si>
  <si>
    <t>11 (а)</t>
  </si>
  <si>
    <t>6 (б)</t>
  </si>
  <si>
    <t>за 9 месяцев, закончившихся 30 сентября 2023</t>
  </si>
  <si>
    <t>по состоянию на 30 сентября 2023</t>
  </si>
  <si>
    <t>за 9 месяцев, закончившихся 30 сентбря 2023</t>
  </si>
  <si>
    <t>за 6 месяцев, закончившихся 30 сентября 2023</t>
  </si>
  <si>
    <t>На 30 сентября 
2023</t>
  </si>
  <si>
    <t>Прочие операционные доходы</t>
  </si>
  <si>
    <t>за 9 месяцев, закончившихся 30 сентября 2022</t>
  </si>
  <si>
    <t>На 30 сентября 2022</t>
  </si>
  <si>
    <t>Приобретение основных среддств</t>
  </si>
  <si>
    <t>Пллатежи по контракту на недропользование</t>
  </si>
  <si>
    <t>Елеманова К.С.</t>
  </si>
  <si>
    <t>На 30 сентября 2023</t>
  </si>
  <si>
    <t>Чистый убыток 9 месяцев, закончившихся 30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</si>
</sst>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#,##0_);_(\(#,##0\);_(&quot;–&quot;_);_(@_)"/>
    <numFmt numFmtId="165" formatCode="0.0"/>
    <numFmt numFmtId="166" formatCode="_(#,##0.0_);_(\(#,##0.0\);_(&quot;–&quot;_);_(@_)"/>
    <numFmt numFmtId="167" formatCode="_(* #,##0_);_(* \(#,##0\);_(* &quot;-&quot;_);_(@_)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indexed="10"/>
      <name val="Arial"/>
      <family val="2"/>
      <charset val="204"/>
    </font>
    <font>
      <sz val="9"/>
      <name val="Arial"/>
      <family val="2"/>
      <charset val="204"/>
    </font>
    <font>
      <sz val="10"/>
      <name val="Helv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57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  <charset val="204"/>
    </font>
    <font>
      <sz val="9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  <charset val="204"/>
    </font>
    <font>
      <sz val="9"/>
      <color indexed="57"/>
      <name val="Arial"/>
      <family val="2"/>
      <charset val="204"/>
    </font>
    <font>
      <b/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31">
    <xf numFmtId="0" fontId="0" fillId="0" borderId="0" xfId="0"/>
    <xf numFmtId="4" fontId="1" fillId="0" borderId="0" xfId="0" applyNumberFormat="1" applyFont="1" applyAlignment="1" applyProtection="1">
      <alignment vertical="center"/>
      <protection hidden="1"/>
    </xf>
    <xf numFmtId="0" fontId="2" fillId="0" borderId="0" xfId="0" applyFont="1" applyProtection="1">
      <protection locked="0"/>
    </xf>
    <xf numFmtId="4" fontId="6" fillId="0" borderId="0" xfId="1" applyNumberFormat="1" applyFont="1" applyProtection="1">
      <protection hidden="1"/>
    </xf>
    <xf numFmtId="0" fontId="7" fillId="0" borderId="0" xfId="1" applyFont="1" applyProtection="1">
      <protection locked="0"/>
    </xf>
    <xf numFmtId="4" fontId="7" fillId="0" borderId="0" xfId="0" applyNumberFormat="1" applyFont="1" applyProtection="1">
      <protection hidden="1"/>
    </xf>
    <xf numFmtId="164" fontId="2" fillId="0" borderId="0" xfId="0" applyNumberFormat="1" applyFont="1"/>
    <xf numFmtId="165" fontId="8" fillId="0" borderId="0" xfId="0" applyNumberFormat="1" applyFont="1"/>
    <xf numFmtId="4" fontId="7" fillId="0" borderId="0" xfId="1" applyNumberFormat="1" applyFont="1" applyProtection="1">
      <protection hidden="1"/>
    </xf>
    <xf numFmtId="164" fontId="2" fillId="0" borderId="2" xfId="0" applyNumberFormat="1" applyFont="1" applyBorder="1"/>
    <xf numFmtId="164" fontId="7" fillId="0" borderId="0" xfId="1" applyNumberFormat="1" applyFont="1"/>
    <xf numFmtId="164" fontId="2" fillId="0" borderId="3" xfId="0" applyNumberFormat="1" applyFont="1" applyBorder="1"/>
    <xf numFmtId="164" fontId="10" fillId="0" borderId="4" xfId="0" applyNumberFormat="1" applyFont="1" applyBorder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4" fontId="1" fillId="0" borderId="0" xfId="0" applyNumberFormat="1" applyFont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 wrapText="1"/>
      <protection hidden="1"/>
    </xf>
    <xf numFmtId="164" fontId="2" fillId="2" borderId="0" xfId="0" applyNumberFormat="1" applyFont="1" applyFill="1"/>
    <xf numFmtId="164" fontId="10" fillId="2" borderId="4" xfId="0" applyNumberFormat="1" applyFont="1" applyFill="1" applyBorder="1"/>
    <xf numFmtId="0" fontId="10" fillId="2" borderId="5" xfId="1" applyFont="1" applyFill="1" applyBorder="1" applyAlignment="1" applyProtection="1">
      <alignment horizontal="center" vertical="center" wrapText="1"/>
      <protection hidden="1"/>
    </xf>
    <xf numFmtId="0" fontId="10" fillId="0" borderId="5" xfId="1" applyFont="1" applyBorder="1" applyAlignment="1" applyProtection="1">
      <alignment horizontal="center" vertical="center" wrapText="1"/>
      <protection hidden="1"/>
    </xf>
    <xf numFmtId="4" fontId="7" fillId="0" borderId="2" xfId="1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6" fillId="0" borderId="2" xfId="1" applyNumberFormat="1" applyFont="1" applyBorder="1" applyProtection="1">
      <protection hidden="1"/>
    </xf>
    <xf numFmtId="4" fontId="6" fillId="0" borderId="4" xfId="1" applyNumberFormat="1" applyFont="1" applyBorder="1" applyProtection="1">
      <protection hidden="1"/>
    </xf>
    <xf numFmtId="4" fontId="2" fillId="2" borderId="0" xfId="1" applyNumberFormat="1" applyFont="1" applyFill="1" applyProtection="1">
      <protection hidden="1"/>
    </xf>
    <xf numFmtId="4" fontId="10" fillId="2" borderId="3" xfId="1" applyNumberFormat="1" applyFont="1" applyFill="1" applyBorder="1" applyProtection="1">
      <protection hidden="1"/>
    </xf>
    <xf numFmtId="164" fontId="10" fillId="2" borderId="3" xfId="0" applyNumberFormat="1" applyFont="1" applyFill="1" applyBorder="1"/>
    <xf numFmtId="4" fontId="10" fillId="2" borderId="4" xfId="1" applyNumberFormat="1" applyFont="1" applyFill="1" applyBorder="1" applyProtection="1">
      <protection hidden="1"/>
    </xf>
    <xf numFmtId="0" fontId="2" fillId="2" borderId="0" xfId="0" applyFont="1" applyFill="1" applyProtection="1">
      <protection locked="0"/>
    </xf>
    <xf numFmtId="166" fontId="2" fillId="2" borderId="0" xfId="0" applyNumberFormat="1" applyFont="1" applyFill="1"/>
    <xf numFmtId="166" fontId="9" fillId="2" borderId="0" xfId="0" applyNumberFormat="1" applyFont="1" applyFill="1"/>
    <xf numFmtId="0" fontId="2" fillId="2" borderId="2" xfId="0" applyFont="1" applyFill="1" applyBorder="1" applyProtection="1">
      <protection locked="0"/>
    </xf>
    <xf numFmtId="166" fontId="2" fillId="2" borderId="2" xfId="0" applyNumberFormat="1" applyFont="1" applyFill="1" applyBorder="1"/>
    <xf numFmtId="4" fontId="7" fillId="0" borderId="0" xfId="1" applyNumberFormat="1" applyFont="1" applyBorder="1" applyProtection="1">
      <protection hidden="1"/>
    </xf>
    <xf numFmtId="4" fontId="6" fillId="0" borderId="3" xfId="1" applyNumberFormat="1" applyFont="1" applyBorder="1" applyProtection="1">
      <protection locked="0"/>
    </xf>
    <xf numFmtId="0" fontId="18" fillId="0" borderId="0" xfId="0" applyFont="1"/>
    <xf numFmtId="0" fontId="4" fillId="0" borderId="0" xfId="0" applyFont="1" applyProtection="1">
      <protection locked="0"/>
    </xf>
    <xf numFmtId="164" fontId="10" fillId="2" borderId="2" xfId="0" applyNumberFormat="1" applyFont="1" applyFill="1" applyBorder="1"/>
    <xf numFmtId="0" fontId="2" fillId="2" borderId="0" xfId="0" applyFont="1" applyFill="1" applyAlignment="1" applyProtection="1">
      <alignment vertical="center"/>
      <protection locked="0"/>
    </xf>
    <xf numFmtId="4" fontId="10" fillId="2" borderId="0" xfId="1" applyNumberFormat="1" applyFont="1" applyFill="1" applyAlignment="1" applyProtection="1">
      <alignment vertical="center"/>
      <protection hidden="1"/>
    </xf>
    <xf numFmtId="167" fontId="2" fillId="2" borderId="0" xfId="0" applyNumberFormat="1" applyFont="1" applyFill="1" applyAlignment="1">
      <alignment vertical="center"/>
    </xf>
    <xf numFmtId="4" fontId="2" fillId="2" borderId="0" xfId="1" applyNumberFormat="1" applyFont="1" applyFill="1" applyAlignment="1" applyProtection="1">
      <alignment vertical="center"/>
      <protection hidden="1"/>
    </xf>
    <xf numFmtId="164" fontId="2" fillId="2" borderId="0" xfId="0" applyNumberFormat="1" applyFont="1" applyFill="1" applyAlignment="1">
      <alignment vertical="center"/>
    </xf>
    <xf numFmtId="4" fontId="2" fillId="2" borderId="1" xfId="1" applyNumberFormat="1" applyFont="1" applyFill="1" applyBorder="1" applyAlignment="1" applyProtection="1">
      <alignment vertical="center"/>
      <protection hidden="1"/>
    </xf>
    <xf numFmtId="4" fontId="2" fillId="2" borderId="0" xfId="1" applyNumberFormat="1" applyFont="1" applyFill="1" applyAlignment="1" applyProtection="1">
      <alignment vertical="center" wrapText="1"/>
      <protection hidden="1"/>
    </xf>
    <xf numFmtId="164" fontId="2" fillId="2" borderId="3" xfId="0" applyNumberFormat="1" applyFont="1" applyFill="1" applyBorder="1" applyAlignment="1">
      <alignment vertical="center"/>
    </xf>
    <xf numFmtId="4" fontId="10" fillId="2" borderId="2" xfId="1" applyNumberFormat="1" applyFont="1" applyFill="1" applyBorder="1" applyAlignment="1" applyProtection="1">
      <alignment vertical="center" wrapText="1"/>
      <protection hidden="1"/>
    </xf>
    <xf numFmtId="164" fontId="10" fillId="2" borderId="2" xfId="0" applyNumberFormat="1" applyFont="1" applyFill="1" applyBorder="1" applyAlignment="1">
      <alignment vertical="center"/>
    </xf>
    <xf numFmtId="164" fontId="2" fillId="2" borderId="0" xfId="0" applyNumberFormat="1" applyFont="1" applyFill="1" applyAlignment="1" applyProtection="1">
      <alignment vertical="center"/>
      <protection locked="0"/>
    </xf>
    <xf numFmtId="4" fontId="2" fillId="2" borderId="0" xfId="1" applyNumberFormat="1" applyFont="1" applyFill="1" applyBorder="1" applyAlignment="1" applyProtection="1">
      <alignment vertical="center"/>
      <protection hidden="1"/>
    </xf>
    <xf numFmtId="4" fontId="10" fillId="2" borderId="6" xfId="1" applyNumberFormat="1" applyFont="1" applyFill="1" applyBorder="1" applyAlignment="1" applyProtection="1">
      <alignment vertical="center"/>
      <protection hidden="1"/>
    </xf>
    <xf numFmtId="164" fontId="10" fillId="2" borderId="4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2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4" fontId="5" fillId="2" borderId="5" xfId="1" applyNumberFormat="1" applyFont="1" applyFill="1" applyBorder="1" applyAlignment="1" applyProtection="1">
      <alignment horizontal="center" vertical="center"/>
      <protection locked="0"/>
    </xf>
    <xf numFmtId="167" fontId="4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/>
      <protection hidden="1"/>
    </xf>
    <xf numFmtId="14" fontId="2" fillId="0" borderId="0" xfId="0" applyNumberFormat="1" applyFont="1" applyProtection="1">
      <protection locked="0"/>
    </xf>
    <xf numFmtId="4" fontId="5" fillId="0" borderId="5" xfId="1" applyNumberFormat="1" applyFont="1" applyBorder="1" applyAlignment="1" applyProtection="1">
      <alignment horizontal="center" vertical="center"/>
      <protection locked="0"/>
    </xf>
    <xf numFmtId="4" fontId="10" fillId="2" borderId="0" xfId="0" applyNumberFormat="1" applyFont="1" applyFill="1" applyAlignment="1" applyProtection="1">
      <alignment horizontal="left"/>
      <protection hidden="1"/>
    </xf>
    <xf numFmtId="164" fontId="10" fillId="2" borderId="0" xfId="0" applyNumberFormat="1" applyFont="1" applyFill="1"/>
    <xf numFmtId="4" fontId="2" fillId="2" borderId="0" xfId="0" applyNumberFormat="1" applyFont="1" applyFill="1" applyAlignment="1" applyProtection="1">
      <alignment horizontal="left"/>
      <protection hidden="1"/>
    </xf>
    <xf numFmtId="4" fontId="10" fillId="2" borderId="6" xfId="0" applyNumberFormat="1" applyFont="1" applyFill="1" applyBorder="1" applyAlignment="1" applyProtection="1">
      <alignment horizontal="left"/>
      <protection hidden="1"/>
    </xf>
    <xf numFmtId="4" fontId="2" fillId="2" borderId="1" xfId="0" applyNumberFormat="1" applyFont="1" applyFill="1" applyBorder="1" applyAlignment="1" applyProtection="1">
      <alignment horizontal="left"/>
      <protection hidden="1"/>
    </xf>
    <xf numFmtId="4" fontId="5" fillId="0" borderId="0" xfId="1" applyNumberFormat="1" applyFont="1" applyBorder="1" applyAlignment="1" applyProtection="1">
      <alignment horizontal="center" vertical="center"/>
      <protection locked="0"/>
    </xf>
    <xf numFmtId="167" fontId="4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  <protection hidden="1"/>
    </xf>
    <xf numFmtId="4" fontId="10" fillId="2" borderId="2" xfId="0" applyNumberFormat="1" applyFont="1" applyFill="1" applyBorder="1" applyAlignment="1" applyProtection="1">
      <alignment horizontal="left"/>
      <protection hidden="1"/>
    </xf>
    <xf numFmtId="164" fontId="10" fillId="2" borderId="0" xfId="0" applyNumberFormat="1" applyFont="1" applyFill="1" applyBorder="1"/>
    <xf numFmtId="4" fontId="2" fillId="2" borderId="1" xfId="0" applyNumberFormat="1" applyFont="1" applyFill="1" applyBorder="1" applyAlignment="1" applyProtection="1">
      <alignment horizontal="left" vertical="center" wrapText="1"/>
      <protection hidden="1"/>
    </xf>
    <xf numFmtId="4" fontId="5" fillId="0" borderId="1" xfId="1" applyNumberFormat="1" applyFont="1" applyBorder="1" applyAlignment="1" applyProtection="1">
      <alignment horizontal="center" vertical="center"/>
      <protection locked="0"/>
    </xf>
    <xf numFmtId="4" fontId="10" fillId="2" borderId="0" xfId="0" applyNumberFormat="1" applyFont="1" applyFill="1" applyBorder="1" applyAlignment="1" applyProtection="1">
      <alignment horizontal="left"/>
      <protection hidden="1"/>
    </xf>
    <xf numFmtId="0" fontId="2" fillId="0" borderId="1" xfId="0" applyFont="1" applyBorder="1" applyProtection="1"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4" fontId="21" fillId="0" borderId="1" xfId="0" applyNumberFormat="1" applyFont="1" applyBorder="1" applyAlignment="1" applyProtection="1">
      <alignment horizontal="left"/>
      <protection locked="0"/>
    </xf>
    <xf numFmtId="165" fontId="8" fillId="0" borderId="1" xfId="0" applyNumberFormat="1" applyFont="1" applyBorder="1"/>
    <xf numFmtId="4" fontId="17" fillId="0" borderId="0" xfId="0" applyNumberFormat="1" applyFont="1" applyAlignment="1" applyProtection="1">
      <alignment horizontal="left" vertical="center"/>
      <protection hidden="1"/>
    </xf>
    <xf numFmtId="4" fontId="17" fillId="2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Font="1" applyBorder="1" applyProtection="1">
      <protection locked="0"/>
    </xf>
    <xf numFmtId="4" fontId="22" fillId="0" borderId="0" xfId="1" applyNumberFormat="1" applyFont="1" applyAlignment="1" applyProtection="1">
      <alignment horizontal="center" vertical="center"/>
      <protection hidden="1"/>
    </xf>
    <xf numFmtId="3" fontId="20" fillId="0" borderId="0" xfId="0" applyNumberFormat="1" applyFont="1" applyAlignment="1" applyProtection="1">
      <alignment horizontal="center" vertical="center"/>
      <protection hidden="1"/>
    </xf>
    <xf numFmtId="4" fontId="20" fillId="0" borderId="0" xfId="1" applyNumberFormat="1" applyFont="1" applyAlignment="1" applyProtection="1">
      <alignment horizontal="center" vertical="center"/>
      <protection hidden="1"/>
    </xf>
    <xf numFmtId="4" fontId="20" fillId="0" borderId="2" xfId="1" applyNumberFormat="1" applyFont="1" applyBorder="1" applyAlignment="1" applyProtection="1">
      <alignment horizontal="center" vertical="center"/>
      <protection locked="0"/>
    </xf>
    <xf numFmtId="4" fontId="22" fillId="0" borderId="0" xfId="1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4" fontId="22" fillId="0" borderId="4" xfId="1" applyNumberFormat="1" applyFont="1" applyBorder="1" applyAlignment="1" applyProtection="1">
      <alignment horizontal="center" vertical="center"/>
      <protection hidden="1"/>
    </xf>
    <xf numFmtId="4" fontId="4" fillId="0" borderId="2" xfId="0" applyNumberFormat="1" applyFont="1" applyBorder="1" applyAlignment="1" applyProtection="1">
      <alignment horizontal="center" vertical="center"/>
      <protection locked="0"/>
    </xf>
    <xf numFmtId="4" fontId="22" fillId="0" borderId="2" xfId="1" applyNumberFormat="1" applyFont="1" applyBorder="1" applyAlignment="1" applyProtection="1">
      <alignment horizontal="center" vertical="center"/>
      <protection hidden="1"/>
    </xf>
    <xf numFmtId="0" fontId="2" fillId="2" borderId="5" xfId="1" applyFont="1" applyFill="1" applyBorder="1" applyAlignment="1" applyProtection="1">
      <alignment horizontal="center" vertical="center" wrapText="1"/>
      <protection hidden="1"/>
    </xf>
    <xf numFmtId="4" fontId="17" fillId="0" borderId="0" xfId="0" applyNumberFormat="1" applyFont="1" applyAlignment="1" applyProtection="1">
      <alignment vertical="center"/>
      <protection hidden="1"/>
    </xf>
    <xf numFmtId="4" fontId="4" fillId="0" borderId="0" xfId="0" applyNumberFormat="1" applyFont="1" applyAlignment="1" applyProtection="1">
      <alignment vertical="center"/>
      <protection hidden="1"/>
    </xf>
    <xf numFmtId="4" fontId="4" fillId="2" borderId="5" xfId="1" applyNumberFormat="1" applyFont="1" applyFill="1" applyBorder="1" applyAlignment="1" applyProtection="1">
      <alignment horizontal="center" vertical="center"/>
      <protection locked="0"/>
    </xf>
    <xf numFmtId="3" fontId="4" fillId="2" borderId="0" xfId="1" applyNumberFormat="1" applyFont="1" applyFill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/>
      <protection locked="0"/>
    </xf>
    <xf numFmtId="0" fontId="19" fillId="0" borderId="0" xfId="0" applyFont="1" applyAlignment="1">
      <alignment horizontal="left"/>
    </xf>
    <xf numFmtId="14" fontId="2" fillId="0" borderId="0" xfId="0" applyNumberFormat="1" applyFont="1" applyAlignment="1" applyProtection="1">
      <alignment horizontal="left"/>
      <protection locked="0"/>
    </xf>
    <xf numFmtId="4" fontId="2" fillId="2" borderId="0" xfId="1" applyNumberFormat="1" applyFont="1" applyFill="1" applyAlignment="1" applyProtection="1">
      <alignment wrapText="1"/>
      <protection hidden="1"/>
    </xf>
    <xf numFmtId="167" fontId="5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 applyProtection="1">
      <alignment horizontal="center" vertical="center"/>
      <protection hidden="1"/>
    </xf>
    <xf numFmtId="4" fontId="4" fillId="0" borderId="0" xfId="1" applyNumberFormat="1" applyFont="1" applyAlignment="1" applyProtection="1">
      <alignment horizontal="right"/>
      <protection locked="0"/>
    </xf>
    <xf numFmtId="4" fontId="2" fillId="2" borderId="0" xfId="0" applyNumberFormat="1" applyFont="1" applyFill="1" applyBorder="1" applyAlignment="1" applyProtection="1">
      <alignment horizontal="left" vertical="center" wrapText="1"/>
      <protection hidden="1"/>
    </xf>
    <xf numFmtId="164" fontId="4" fillId="0" borderId="0" xfId="0" applyNumberFormat="1" applyFont="1" applyProtection="1">
      <protection locked="0"/>
    </xf>
    <xf numFmtId="4" fontId="2" fillId="0" borderId="0" xfId="1" applyNumberFormat="1" applyFont="1" applyProtection="1">
      <protection hidden="1"/>
    </xf>
    <xf numFmtId="164" fontId="2" fillId="0" borderId="0" xfId="0" applyNumberFormat="1" applyFont="1" applyFill="1"/>
    <xf numFmtId="164" fontId="9" fillId="0" borderId="0" xfId="0" applyNumberFormat="1" applyFont="1" applyFill="1"/>
    <xf numFmtId="164" fontId="2" fillId="0" borderId="0" xfId="0" applyNumberFormat="1" applyFont="1" applyFill="1" applyProtection="1">
      <protection locked="0"/>
    </xf>
    <xf numFmtId="164" fontId="2" fillId="2" borderId="0" xfId="0" applyNumberFormat="1" applyFont="1" applyFill="1" applyProtection="1">
      <protection locked="0"/>
    </xf>
    <xf numFmtId="4" fontId="16" fillId="0" borderId="0" xfId="0" applyNumberFormat="1" applyFont="1" applyAlignment="1" applyProtection="1">
      <alignment horizontal="center" vertical="center"/>
      <protection hidden="1"/>
    </xf>
    <xf numFmtId="4" fontId="4" fillId="0" borderId="0" xfId="0" applyNumberFormat="1" applyFont="1" applyAlignment="1" applyProtection="1">
      <alignment horizontal="right" vertical="center"/>
      <protection hidden="1"/>
    </xf>
    <xf numFmtId="164" fontId="2" fillId="0" borderId="0" xfId="0" applyNumberFormat="1" applyFont="1" applyProtection="1">
      <protection locked="0"/>
    </xf>
    <xf numFmtId="4" fontId="16" fillId="2" borderId="0" xfId="0" applyNumberFormat="1" applyFont="1" applyFill="1" applyAlignment="1" applyProtection="1">
      <alignment horizontal="center" vertical="center"/>
      <protection hidden="1"/>
    </xf>
    <xf numFmtId="4" fontId="2" fillId="2" borderId="0" xfId="1" applyNumberFormat="1" applyFont="1" applyFill="1" applyBorder="1" applyAlignment="1" applyProtection="1">
      <alignment vertical="center" wrapText="1"/>
      <protection hidden="1"/>
    </xf>
    <xf numFmtId="164" fontId="2" fillId="0" borderId="3" xfId="0" applyNumberFormat="1" applyFont="1" applyFill="1" applyBorder="1"/>
    <xf numFmtId="4" fontId="4" fillId="0" borderId="1" xfId="1" applyNumberFormat="1" applyFont="1" applyBorder="1" applyAlignment="1">
      <alignment horizontal="right" vertical="center"/>
    </xf>
    <xf numFmtId="4" fontId="17" fillId="0" borderId="0" xfId="0" applyNumberFormat="1" applyFont="1" applyAlignment="1" applyProtection="1">
      <alignment horizontal="right" vertical="center"/>
      <protection hidden="1"/>
    </xf>
    <xf numFmtId="4" fontId="4" fillId="0" borderId="0" xfId="0" applyNumberFormat="1" applyFont="1" applyAlignment="1" applyProtection="1">
      <alignment horizontal="right" vertical="center"/>
      <protection hidden="1"/>
    </xf>
    <xf numFmtId="4" fontId="16" fillId="0" borderId="0" xfId="0" applyNumberFormat="1" applyFont="1" applyAlignment="1" applyProtection="1">
      <alignment horizontal="center" vertical="center"/>
      <protection hidden="1"/>
    </xf>
    <xf numFmtId="4" fontId="17" fillId="0" borderId="0" xfId="0" applyNumberFormat="1" applyFont="1" applyAlignment="1" applyProtection="1">
      <alignment horizontal="center" vertical="center"/>
      <protection hidden="1"/>
    </xf>
    <xf numFmtId="4" fontId="2" fillId="0" borderId="0" xfId="0" applyNumberFormat="1" applyFont="1" applyAlignment="1" applyProtection="1">
      <alignment horizontal="right"/>
      <protection locked="0"/>
    </xf>
    <xf numFmtId="4" fontId="17" fillId="0" borderId="0" xfId="0" applyNumberFormat="1" applyFont="1" applyAlignment="1" applyProtection="1">
      <alignment horizontal="right" vertical="center" indent="1"/>
      <protection hidden="1"/>
    </xf>
    <xf numFmtId="4" fontId="2" fillId="0" borderId="0" xfId="0" applyNumberFormat="1" applyFont="1" applyAlignment="1" applyProtection="1">
      <alignment horizontal="center" vertical="center"/>
      <protection hidden="1"/>
    </xf>
    <xf numFmtId="4" fontId="4" fillId="2" borderId="1" xfId="1" applyNumberFormat="1" applyFont="1" applyFill="1" applyBorder="1" applyAlignment="1">
      <alignment horizontal="right" vertical="center"/>
    </xf>
    <xf numFmtId="4" fontId="17" fillId="2" borderId="0" xfId="0" applyNumberFormat="1" applyFont="1" applyFill="1" applyAlignment="1" applyProtection="1">
      <alignment horizontal="right" vertical="center"/>
      <protection hidden="1"/>
    </xf>
    <xf numFmtId="4" fontId="16" fillId="2" borderId="0" xfId="0" applyNumberFormat="1" applyFont="1" applyFill="1" applyAlignment="1" applyProtection="1">
      <alignment horizontal="center" vertical="center"/>
      <protection hidden="1"/>
    </xf>
    <xf numFmtId="4" fontId="2" fillId="2" borderId="0" xfId="0" applyNumberFormat="1" applyFont="1" applyFill="1" applyAlignment="1" applyProtection="1">
      <alignment horizontal="center" vertical="center"/>
      <protection hidden="1"/>
    </xf>
  </cellXfs>
  <cellStyles count="2">
    <cellStyle name="Style 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L47"/>
  <sheetViews>
    <sheetView topLeftCell="XEI20" zoomScaleNormal="100" zoomScaleSheetLayoutView="112" workbookViewId="0">
      <selection activeCell="XEK45" sqref="XEK45"/>
    </sheetView>
  </sheetViews>
  <sheetFormatPr defaultColWidth="0" defaultRowHeight="11.4" x14ac:dyDescent="0.2"/>
  <cols>
    <col min="1" max="16362" width="8.5546875" style="2" hidden="1"/>
    <col min="16363" max="16363" width="45.88671875" style="2" customWidth="1"/>
    <col min="16364" max="16364" width="7.6640625" style="2" customWidth="1"/>
    <col min="16365" max="16365" width="13.6640625" style="2" customWidth="1"/>
    <col min="16366" max="16366" width="13.109375" style="2" customWidth="1"/>
    <col min="16367" max="16367" width="3.88671875" style="2" customWidth="1"/>
    <col min="16368" max="16369" width="4.5546875" style="2" customWidth="1"/>
    <col min="16370" max="16384" width="43.6640625" style="2" customWidth="1"/>
  </cols>
  <sheetData>
    <row r="1" spans="16363:16366" ht="26.25" customHeight="1" x14ac:dyDescent="0.2">
      <c r="XEI1" s="120" t="s">
        <v>28</v>
      </c>
      <c r="XEJ1" s="120"/>
      <c r="XEK1" s="120"/>
      <c r="XEL1" s="120"/>
    </row>
    <row r="2" spans="16363:16366" x14ac:dyDescent="0.2">
      <c r="XEI2" s="121" t="s">
        <v>63</v>
      </c>
      <c r="XEJ2" s="121"/>
      <c r="XEK2" s="121"/>
      <c r="XEL2" s="121"/>
    </row>
    <row r="3" spans="16363:16366" x14ac:dyDescent="0.2">
      <c r="XEI3" s="121" t="s">
        <v>83</v>
      </c>
      <c r="XEJ3" s="121"/>
      <c r="XEK3" s="121"/>
      <c r="XEL3" s="121"/>
    </row>
    <row r="4" spans="16363:16366" ht="14.25" customHeight="1" x14ac:dyDescent="0.2">
      <c r="XEI4" s="114"/>
      <c r="XEJ4" s="114"/>
      <c r="XEK4" s="114"/>
      <c r="XEL4" s="114"/>
    </row>
    <row r="5" spans="16363:16366" ht="17.25" customHeight="1" x14ac:dyDescent="0.2">
      <c r="XEI5" s="114"/>
      <c r="XEJ5" s="114"/>
      <c r="XEK5" s="114"/>
      <c r="XEL5" s="114"/>
    </row>
    <row r="6" spans="16363:16366" ht="20.100000000000001" customHeight="1" x14ac:dyDescent="0.2">
      <c r="XEI6" s="122" t="s">
        <v>0</v>
      </c>
      <c r="XEJ6" s="122"/>
      <c r="XEK6" s="122"/>
      <c r="XEL6" s="122"/>
    </row>
    <row r="7" spans="16363:16366" ht="20.100000000000001" customHeight="1" x14ac:dyDescent="0.2">
      <c r="XEI7" s="123" t="s">
        <v>84</v>
      </c>
      <c r="XEJ7" s="123"/>
      <c r="XEK7" s="123"/>
      <c r="XEL7" s="123"/>
    </row>
    <row r="8" spans="16363:16366" ht="20.100000000000001" customHeight="1" x14ac:dyDescent="0.2">
      <c r="XEK8" s="113"/>
      <c r="XEL8" s="113"/>
    </row>
    <row r="9" spans="16363:16366" ht="12" customHeight="1" x14ac:dyDescent="0.2">
      <c r="XEI9" s="119" t="s">
        <v>1</v>
      </c>
      <c r="XEJ9" s="119"/>
      <c r="XEK9" s="119"/>
      <c r="XEL9" s="119"/>
    </row>
    <row r="10" spans="16363:16366" ht="24" x14ac:dyDescent="0.2">
      <c r="XEI10" s="21" t="s">
        <v>29</v>
      </c>
      <c r="XEJ10" s="94" t="s">
        <v>62</v>
      </c>
      <c r="XEK10" s="22" t="s">
        <v>87</v>
      </c>
      <c r="XEL10" s="22" t="s">
        <v>2</v>
      </c>
    </row>
    <row r="11" spans="16363:16366" ht="12" x14ac:dyDescent="0.25">
      <c r="XEI11" s="3" t="s">
        <v>3</v>
      </c>
      <c r="XEJ11" s="85"/>
      <c r="XEK11" s="4"/>
      <c r="XEL11" s="4"/>
    </row>
    <row r="12" spans="16363:16366" ht="12" x14ac:dyDescent="0.25">
      <c r="XEI12" s="3" t="s">
        <v>4</v>
      </c>
      <c r="XEJ12" s="85"/>
      <c r="XEK12" s="4"/>
      <c r="XEL12" s="4"/>
    </row>
    <row r="13" spans="16363:16366" x14ac:dyDescent="0.2">
      <c r="XEI13" s="5" t="s">
        <v>5</v>
      </c>
      <c r="XEJ13" s="86">
        <v>3</v>
      </c>
      <c r="XEK13" s="6">
        <v>71349486</v>
      </c>
      <c r="XEL13" s="6">
        <v>9679821</v>
      </c>
    </row>
    <row r="14" spans="16363:16366" x14ac:dyDescent="0.2">
      <c r="XEI14" s="5" t="s">
        <v>6</v>
      </c>
      <c r="XEJ14" s="86">
        <v>4</v>
      </c>
      <c r="XEK14" s="6">
        <v>29232</v>
      </c>
      <c r="XEL14" s="6">
        <v>51239</v>
      </c>
    </row>
    <row r="15" spans="16363:16366" x14ac:dyDescent="0.2">
      <c r="XEI15" s="5" t="s">
        <v>7</v>
      </c>
      <c r="XEJ15" s="86"/>
      <c r="XEK15" s="6">
        <v>5641</v>
      </c>
      <c r="XEL15" s="6">
        <v>4555</v>
      </c>
    </row>
    <row r="16" spans="16363:16366" x14ac:dyDescent="0.2">
      <c r="XEI16" s="8" t="s">
        <v>8</v>
      </c>
      <c r="XEJ16" s="86">
        <v>5</v>
      </c>
      <c r="XEK16" s="6">
        <v>1075360</v>
      </c>
      <c r="XEL16" s="6">
        <v>966228</v>
      </c>
    </row>
    <row r="17" spans="16363:16366" x14ac:dyDescent="0.2">
      <c r="XEI17" s="5" t="s">
        <v>9</v>
      </c>
      <c r="XEJ17" s="86" t="s">
        <v>69</v>
      </c>
      <c r="XEK17" s="6">
        <v>780946</v>
      </c>
      <c r="XEL17" s="6">
        <v>181888</v>
      </c>
    </row>
    <row r="18" spans="16363:16366" x14ac:dyDescent="0.2">
      <c r="XEI18" s="23"/>
      <c r="XEJ18" s="88"/>
      <c r="XEK18" s="9">
        <f>SUM(XEK13:XEK17)</f>
        <v>73240665</v>
      </c>
      <c r="XEL18" s="9">
        <f>SUM(XEL13:XEL17)</f>
        <v>10883731</v>
      </c>
    </row>
    <row r="19" spans="16363:16366" ht="12" x14ac:dyDescent="0.25">
      <c r="XEI19" s="38" t="s">
        <v>10</v>
      </c>
      <c r="XEJ19" s="89"/>
      <c r="XEK19" s="10"/>
      <c r="XEL19" s="10"/>
    </row>
    <row r="20" spans="16363:16366" x14ac:dyDescent="0.2">
      <c r="XEI20" s="37" t="s">
        <v>6</v>
      </c>
      <c r="XEJ20" s="86">
        <v>4</v>
      </c>
      <c r="XEK20" s="6">
        <v>36612</v>
      </c>
      <c r="XEL20" s="6">
        <v>5716</v>
      </c>
    </row>
    <row r="21" spans="16363:16366" x14ac:dyDescent="0.2">
      <c r="XEI21" s="8" t="s">
        <v>11</v>
      </c>
      <c r="XEJ21" s="86"/>
      <c r="XEK21" s="6">
        <v>968</v>
      </c>
      <c r="XEL21" s="6">
        <v>968</v>
      </c>
    </row>
    <row r="22" spans="16363:16366" x14ac:dyDescent="0.2">
      <c r="XEI22" s="8" t="s">
        <v>12</v>
      </c>
      <c r="XEJ22" s="87"/>
      <c r="XEK22" s="6">
        <v>3245</v>
      </c>
      <c r="XEL22" s="6">
        <v>704</v>
      </c>
    </row>
    <row r="23" spans="16363:16366" x14ac:dyDescent="0.2">
      <c r="XEI23" s="24"/>
      <c r="XEJ23" s="90"/>
      <c r="XEK23" s="11">
        <f>SUM(XEK20:XEK22)</f>
        <v>40825</v>
      </c>
      <c r="XEL23" s="11">
        <f>SUM(XEL20:XEL22)</f>
        <v>7388</v>
      </c>
    </row>
    <row r="24" spans="16363:16366" ht="12.6" thickBot="1" x14ac:dyDescent="0.3">
      <c r="XEI24" s="27" t="s">
        <v>13</v>
      </c>
      <c r="XEJ24" s="91"/>
      <c r="XEK24" s="12">
        <f>XEK18+XEK23</f>
        <v>73281490</v>
      </c>
      <c r="XEL24" s="12">
        <f>XEL18+XEL23</f>
        <v>10891119</v>
      </c>
    </row>
    <row r="25" spans="16363:16366" ht="12.6" thickTop="1" x14ac:dyDescent="0.25">
      <c r="XEI25" s="3" t="s">
        <v>14</v>
      </c>
      <c r="XEJ25" s="85"/>
      <c r="XEK25" s="6"/>
      <c r="XEL25" s="6"/>
    </row>
    <row r="26" spans="16363:16366" ht="12" x14ac:dyDescent="0.25">
      <c r="XEI26" s="3" t="s">
        <v>15</v>
      </c>
      <c r="XEJ26" s="85"/>
      <c r="XEK26" s="6"/>
      <c r="XEL26" s="6"/>
    </row>
    <row r="27" spans="16363:16366" x14ac:dyDescent="0.2">
      <c r="XEI27" s="8" t="s">
        <v>16</v>
      </c>
      <c r="XEJ27" s="86" t="s">
        <v>70</v>
      </c>
      <c r="XEK27" s="6">
        <v>2893060</v>
      </c>
      <c r="XEL27" s="6">
        <v>2893060</v>
      </c>
    </row>
    <row r="28" spans="16363:16366" x14ac:dyDescent="0.2">
      <c r="XEI28" s="8" t="s">
        <v>17</v>
      </c>
      <c r="XEJ28" s="87"/>
      <c r="XEK28" s="6">
        <f>Ф4!D23</f>
        <v>-2713965</v>
      </c>
      <c r="XEL28" s="6">
        <v>-317732</v>
      </c>
    </row>
    <row r="29" spans="16363:16366" x14ac:dyDescent="0.2">
      <c r="XEI29" s="23"/>
      <c r="XEJ29" s="88"/>
      <c r="XEK29" s="9">
        <f>SUM(XEK27:XEK28)</f>
        <v>179095</v>
      </c>
      <c r="XEL29" s="9">
        <f>SUM(XEL27:XEL28)</f>
        <v>2575328</v>
      </c>
    </row>
    <row r="30" spans="16363:16366" ht="12" x14ac:dyDescent="0.25">
      <c r="XEI30" s="3" t="s">
        <v>18</v>
      </c>
      <c r="XEJ30" s="85"/>
      <c r="XEK30" s="6"/>
      <c r="XEL30" s="6"/>
    </row>
    <row r="31" spans="16363:16366" x14ac:dyDescent="0.2">
      <c r="XEI31" s="8" t="s">
        <v>19</v>
      </c>
      <c r="XEJ31" s="86">
        <v>7</v>
      </c>
      <c r="XEK31" s="6">
        <v>64656375</v>
      </c>
      <c r="XEL31" s="6">
        <v>1702996</v>
      </c>
    </row>
    <row r="32" spans="16363:16366" x14ac:dyDescent="0.2">
      <c r="XEI32" s="8" t="s">
        <v>21</v>
      </c>
      <c r="XEJ32" s="86">
        <v>8</v>
      </c>
      <c r="XEK32" s="6">
        <v>2924960</v>
      </c>
      <c r="XEL32" s="6"/>
    </row>
    <row r="33" spans="16363:16366" x14ac:dyDescent="0.2">
      <c r="XEI33" s="23"/>
      <c r="XEJ33" s="88"/>
      <c r="XEK33" s="9">
        <f>SUM(XEK31:XEK32)</f>
        <v>67581335</v>
      </c>
      <c r="XEL33" s="9">
        <f>SUM(XEL31:XEL32)</f>
        <v>1702996</v>
      </c>
    </row>
    <row r="34" spans="16363:16366" ht="12" x14ac:dyDescent="0.25">
      <c r="XEI34" s="3" t="s">
        <v>20</v>
      </c>
      <c r="XEJ34" s="85"/>
      <c r="XEK34" s="6"/>
      <c r="XEL34" s="6"/>
    </row>
    <row r="35" spans="16363:16366" x14ac:dyDescent="0.2">
      <c r="XEI35" s="8" t="s">
        <v>19</v>
      </c>
      <c r="XEJ35" s="86">
        <v>7</v>
      </c>
      <c r="XEK35" s="6">
        <v>89667</v>
      </c>
      <c r="XEL35" s="6">
        <v>78081</v>
      </c>
    </row>
    <row r="36" spans="16363:16366" x14ac:dyDescent="0.2">
      <c r="XEI36" s="8" t="s">
        <v>21</v>
      </c>
      <c r="XEJ36" s="86">
        <v>8</v>
      </c>
      <c r="XEK36" s="6">
        <v>5407020</v>
      </c>
      <c r="XEL36" s="6">
        <v>6407020</v>
      </c>
    </row>
    <row r="37" spans="16363:16366" x14ac:dyDescent="0.2">
      <c r="XEI37" s="8" t="s">
        <v>22</v>
      </c>
      <c r="XEJ37" s="86">
        <v>9</v>
      </c>
      <c r="XEK37" s="6">
        <v>21471</v>
      </c>
      <c r="XEL37" s="6">
        <v>126052</v>
      </c>
    </row>
    <row r="38" spans="16363:16366" x14ac:dyDescent="0.2">
      <c r="XEI38" s="8" t="s">
        <v>23</v>
      </c>
      <c r="XEJ38" s="87"/>
      <c r="XEK38" s="6">
        <v>2902</v>
      </c>
      <c r="XEL38" s="6">
        <v>1642</v>
      </c>
    </row>
    <row r="39" spans="16363:16366" x14ac:dyDescent="0.2">
      <c r="XEI39" s="25"/>
      <c r="XEJ39" s="92"/>
      <c r="XEK39" s="9">
        <f>SUM(XEK35:XEK38)</f>
        <v>5521060</v>
      </c>
      <c r="XEL39" s="9">
        <f>SUM(XEL35:XEL38)</f>
        <v>6612795</v>
      </c>
    </row>
    <row r="40" spans="16363:16366" ht="12" x14ac:dyDescent="0.25">
      <c r="XEI40" s="26" t="s">
        <v>24</v>
      </c>
      <c r="XEJ40" s="93"/>
      <c r="XEK40" s="9">
        <f>XEK33+XEK39</f>
        <v>73102395</v>
      </c>
      <c r="XEL40" s="9">
        <f>XEL33+XEL39</f>
        <v>8315791</v>
      </c>
    </row>
    <row r="41" spans="16363:16366" ht="12.6" thickBot="1" x14ac:dyDescent="0.3">
      <c r="XEI41" s="27" t="s">
        <v>25</v>
      </c>
      <c r="XEJ41" s="91"/>
      <c r="XEK41" s="12">
        <f>XEK29+XEK40</f>
        <v>73281490</v>
      </c>
      <c r="XEL41" s="12">
        <f>XEL29+XEL40</f>
        <v>10891119</v>
      </c>
    </row>
    <row r="42" spans="16363:16366" ht="12" thickTop="1" x14ac:dyDescent="0.2">
      <c r="XEK42" s="107">
        <f>XEK24-XEK41</f>
        <v>0</v>
      </c>
      <c r="XEL42" s="107">
        <f>XEL24-XEL41</f>
        <v>0</v>
      </c>
    </row>
    <row r="44" spans="16363:16366" x14ac:dyDescent="0.2">
      <c r="XEI44" s="78"/>
      <c r="XEJ44" s="84"/>
      <c r="XEK44" s="78"/>
    </row>
    <row r="45" spans="16363:16366" ht="12" x14ac:dyDescent="0.25">
      <c r="XEI45" s="13" t="s">
        <v>61</v>
      </c>
      <c r="XEJ45" s="13"/>
      <c r="XEK45" s="57" t="s">
        <v>93</v>
      </c>
    </row>
    <row r="46" spans="16363:16366" x14ac:dyDescent="0.2">
      <c r="XEI46" s="15" t="s">
        <v>26</v>
      </c>
      <c r="XEJ46" s="15"/>
      <c r="XEK46" s="16" t="s">
        <v>27</v>
      </c>
    </row>
    <row r="47" spans="16363:16366" x14ac:dyDescent="0.2">
      <c r="XEK47" s="63"/>
    </row>
  </sheetData>
  <mergeCells count="6">
    <mergeCell ref="XEI9:XEL9"/>
    <mergeCell ref="XEI1:XEL1"/>
    <mergeCell ref="XEI2:XEL2"/>
    <mergeCell ref="XEI3:XEL3"/>
    <mergeCell ref="XEI6:XEL6"/>
    <mergeCell ref="XEI7:XEL7"/>
  </mergeCells>
  <pageMargins left="0.70866141732283472" right="0.70866141732283472" top="0.74803149606299213" bottom="0.74803149606299213" header="0.31496062992125984" footer="0.31496062992125984"/>
  <pageSetup paperSize="9" scale="9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selection activeCell="D28" sqref="D28"/>
    </sheetView>
  </sheetViews>
  <sheetFormatPr defaultColWidth="3.88671875" defaultRowHeight="0" customHeight="1" zeroHeight="1" x14ac:dyDescent="0.2"/>
  <cols>
    <col min="1" max="1" width="3.88671875" style="2" customWidth="1"/>
    <col min="2" max="2" width="48.6640625" style="2" customWidth="1"/>
    <col min="3" max="3" width="5.6640625" style="2" customWidth="1"/>
    <col min="4" max="4" width="13.33203125" style="2" customWidth="1"/>
    <col min="5" max="5" width="14.33203125" style="2" customWidth="1"/>
    <col min="6" max="6" width="3.88671875" style="2"/>
    <col min="7" max="7" width="15.6640625" style="2" customWidth="1"/>
    <col min="8" max="16384" width="3.88671875" style="2"/>
  </cols>
  <sheetData>
    <row r="1" spans="1:7" ht="28.5" customHeight="1" x14ac:dyDescent="0.2">
      <c r="A1" s="95"/>
      <c r="B1" s="125" t="s">
        <v>28</v>
      </c>
      <c r="C1" s="125"/>
      <c r="D1" s="125"/>
      <c r="E1" s="125"/>
    </row>
    <row r="2" spans="1:7" ht="11.4" x14ac:dyDescent="0.2">
      <c r="A2" s="96"/>
      <c r="B2" s="121" t="s">
        <v>63</v>
      </c>
      <c r="C2" s="121"/>
      <c r="D2" s="121"/>
      <c r="E2" s="121"/>
    </row>
    <row r="3" spans="1:7" ht="11.4" x14ac:dyDescent="0.2">
      <c r="A3" s="96"/>
      <c r="B3" s="121" t="s">
        <v>83</v>
      </c>
      <c r="C3" s="121"/>
      <c r="D3" s="121"/>
      <c r="E3" s="121"/>
    </row>
    <row r="4" spans="1:7" ht="33.75" customHeight="1" x14ac:dyDescent="0.2"/>
    <row r="5" spans="1:7" ht="13.8" x14ac:dyDescent="0.2">
      <c r="B5" s="122" t="s">
        <v>64</v>
      </c>
      <c r="C5" s="122"/>
      <c r="D5" s="122"/>
      <c r="E5" s="122"/>
    </row>
    <row r="6" spans="1:7" ht="11.4" x14ac:dyDescent="0.2">
      <c r="B6" s="126" t="s">
        <v>86</v>
      </c>
      <c r="C6" s="126"/>
      <c r="D6" s="126"/>
      <c r="E6" s="126"/>
    </row>
    <row r="7" spans="1:7" ht="13.8" x14ac:dyDescent="0.2">
      <c r="B7" s="17"/>
      <c r="C7" s="17"/>
      <c r="D7" s="17"/>
      <c r="E7" s="17"/>
    </row>
    <row r="8" spans="1:7" ht="11.4" x14ac:dyDescent="0.2">
      <c r="B8" s="124" t="s">
        <v>36</v>
      </c>
      <c r="C8" s="124"/>
      <c r="D8" s="124"/>
      <c r="E8" s="124"/>
    </row>
    <row r="9" spans="1:7" ht="30.6" x14ac:dyDescent="0.2">
      <c r="B9" s="60" t="s">
        <v>29</v>
      </c>
      <c r="C9" s="97" t="s">
        <v>65</v>
      </c>
      <c r="D9" s="18" t="s">
        <v>83</v>
      </c>
      <c r="E9" s="18" t="s">
        <v>89</v>
      </c>
    </row>
    <row r="10" spans="1:7" ht="11.4" x14ac:dyDescent="0.2">
      <c r="B10" s="28" t="s">
        <v>30</v>
      </c>
      <c r="C10" s="98">
        <v>10</v>
      </c>
      <c r="D10" s="19">
        <v>-106259</v>
      </c>
      <c r="E10" s="19">
        <f>-70035</f>
        <v>-70035</v>
      </c>
      <c r="G10" s="115"/>
    </row>
    <row r="11" spans="1:7" ht="11.4" x14ac:dyDescent="0.2">
      <c r="B11" s="102" t="s">
        <v>80</v>
      </c>
      <c r="C11" s="28"/>
      <c r="D11" s="19">
        <v>62</v>
      </c>
      <c r="E11" s="19">
        <v>1980</v>
      </c>
      <c r="G11" s="115"/>
    </row>
    <row r="12" spans="1:7" ht="11.4" x14ac:dyDescent="0.2">
      <c r="B12" s="102" t="s">
        <v>88</v>
      </c>
      <c r="C12" s="28"/>
      <c r="D12" s="19">
        <v>95</v>
      </c>
      <c r="E12" s="19">
        <v>408</v>
      </c>
      <c r="G12" s="115"/>
    </row>
    <row r="13" spans="1:7" ht="11.4" x14ac:dyDescent="0.2">
      <c r="B13" s="53" t="s">
        <v>72</v>
      </c>
      <c r="C13" s="98">
        <v>7</v>
      </c>
      <c r="D13" s="19">
        <f>-2533700</f>
        <v>-2533700</v>
      </c>
      <c r="E13" s="19">
        <v>-73328</v>
      </c>
      <c r="G13" s="115"/>
    </row>
    <row r="14" spans="1:7" ht="11.4" x14ac:dyDescent="0.2">
      <c r="B14" s="28" t="s">
        <v>73</v>
      </c>
      <c r="C14" s="98">
        <v>8</v>
      </c>
      <c r="D14" s="19">
        <v>-31116</v>
      </c>
      <c r="E14" s="19"/>
      <c r="G14" s="115"/>
    </row>
    <row r="15" spans="1:7" ht="11.4" x14ac:dyDescent="0.2">
      <c r="B15" s="28" t="s">
        <v>31</v>
      </c>
      <c r="C15" s="98"/>
      <c r="D15" s="19">
        <v>-324373</v>
      </c>
      <c r="E15" s="19">
        <v>-212754</v>
      </c>
      <c r="G15" s="115"/>
    </row>
    <row r="16" spans="1:7" ht="12" x14ac:dyDescent="0.25">
      <c r="B16" s="29" t="s">
        <v>32</v>
      </c>
      <c r="C16" s="29"/>
      <c r="D16" s="30">
        <f>SUM(D10:D15)</f>
        <v>-2995291</v>
      </c>
      <c r="E16" s="30">
        <f>SUM(E10:E15)</f>
        <v>-353729</v>
      </c>
      <c r="G16" s="115"/>
    </row>
    <row r="17" spans="2:7" ht="11.4" x14ac:dyDescent="0.2">
      <c r="B17" s="28" t="s">
        <v>33</v>
      </c>
      <c r="C17" s="98" t="s">
        <v>81</v>
      </c>
      <c r="D17" s="19">
        <v>599058</v>
      </c>
      <c r="E17" s="19">
        <v>70746</v>
      </c>
      <c r="G17" s="115"/>
    </row>
    <row r="18" spans="2:7" ht="12" x14ac:dyDescent="0.25">
      <c r="B18" s="29" t="s">
        <v>55</v>
      </c>
      <c r="C18" s="29"/>
      <c r="D18" s="30">
        <f>SUM(D16:D17)</f>
        <v>-2396233</v>
      </c>
      <c r="E18" s="30">
        <f>SUM(E16:E17)</f>
        <v>-282983</v>
      </c>
      <c r="G18" s="115"/>
    </row>
    <row r="19" spans="2:7" ht="11.4" x14ac:dyDescent="0.2">
      <c r="B19" s="28" t="s">
        <v>34</v>
      </c>
      <c r="C19" s="28"/>
      <c r="D19" s="19">
        <v>0</v>
      </c>
      <c r="E19" s="19">
        <v>0</v>
      </c>
      <c r="G19" s="115"/>
    </row>
    <row r="20" spans="2:7" ht="12.6" thickBot="1" x14ac:dyDescent="0.3">
      <c r="B20" s="31" t="s">
        <v>57</v>
      </c>
      <c r="C20" s="31"/>
      <c r="D20" s="20">
        <f>SUM(D18:D19)</f>
        <v>-2396233</v>
      </c>
      <c r="E20" s="20">
        <f>SUM(E18:E19)</f>
        <v>-282983</v>
      </c>
      <c r="G20" s="115"/>
    </row>
    <row r="21" spans="2:7" ht="12" thickTop="1" x14ac:dyDescent="0.2">
      <c r="B21" s="32"/>
      <c r="C21" s="32"/>
      <c r="D21" s="19"/>
      <c r="E21" s="32"/>
      <c r="G21" s="115"/>
    </row>
    <row r="22" spans="2:7" ht="11.4" x14ac:dyDescent="0.2">
      <c r="B22" s="35" t="s">
        <v>35</v>
      </c>
      <c r="C22" s="35" t="s">
        <v>82</v>
      </c>
      <c r="D22" s="36">
        <f>D20/2893060*1000</f>
        <v>-828.2693756783475</v>
      </c>
      <c r="E22" s="36">
        <f>E20/2893060*1000</f>
        <v>-97.81442486502182</v>
      </c>
      <c r="G22" s="115"/>
    </row>
    <row r="23" spans="2:7" ht="11.4" x14ac:dyDescent="0.2">
      <c r="B23" s="32"/>
      <c r="C23" s="32"/>
      <c r="D23" s="33"/>
      <c r="E23" s="34"/>
    </row>
    <row r="24" spans="2:7" ht="11.4" x14ac:dyDescent="0.2">
      <c r="B24" s="32"/>
      <c r="C24" s="32"/>
      <c r="D24" s="33"/>
      <c r="E24" s="34"/>
    </row>
    <row r="25" spans="2:7" ht="11.4" x14ac:dyDescent="0.2">
      <c r="B25" s="32"/>
      <c r="C25" s="32"/>
      <c r="D25" s="33"/>
      <c r="E25" s="34"/>
    </row>
    <row r="26" spans="2:7" ht="11.4" x14ac:dyDescent="0.2"/>
    <row r="27" spans="2:7" ht="11.4" x14ac:dyDescent="0.2">
      <c r="B27" s="78"/>
      <c r="C27" s="84"/>
      <c r="D27" s="99"/>
      <c r="E27" s="99"/>
    </row>
    <row r="28" spans="2:7" ht="12" x14ac:dyDescent="0.25">
      <c r="B28" s="13" t="s">
        <v>61</v>
      </c>
      <c r="C28" s="13"/>
      <c r="D28" s="57" t="s">
        <v>93</v>
      </c>
    </row>
    <row r="29" spans="2:7" s="40" customFormat="1" ht="10.199999999999999" x14ac:dyDescent="0.2">
      <c r="B29" s="39" t="s">
        <v>26</v>
      </c>
      <c r="C29" s="39"/>
      <c r="D29" s="100" t="s">
        <v>27</v>
      </c>
    </row>
    <row r="30" spans="2:7" ht="11.4" x14ac:dyDescent="0.2">
      <c r="D30" s="101"/>
    </row>
    <row r="31" spans="2:7" ht="11.4" x14ac:dyDescent="0.2"/>
    <row r="32" spans="2:7" ht="11.4" x14ac:dyDescent="0.2"/>
    <row r="33" ht="11.4" x14ac:dyDescent="0.2"/>
    <row r="34" ht="11.4" x14ac:dyDescent="0.2"/>
    <row r="35" ht="11.4" hidden="1" x14ac:dyDescent="0.2"/>
  </sheetData>
  <mergeCells count="6">
    <mergeCell ref="B8:E8"/>
    <mergeCell ref="B1:E1"/>
    <mergeCell ref="B2:E2"/>
    <mergeCell ref="B3:E3"/>
    <mergeCell ref="B5:E5"/>
    <mergeCell ref="B6:E6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view="pageBreakPreview" topLeftCell="A26" zoomScale="106" zoomScaleNormal="100" zoomScaleSheetLayoutView="106" workbookViewId="0">
      <selection activeCell="C49" sqref="C49"/>
    </sheetView>
  </sheetViews>
  <sheetFormatPr defaultColWidth="0" defaultRowHeight="11.4" x14ac:dyDescent="0.3"/>
  <cols>
    <col min="1" max="1" width="52" style="42" customWidth="1"/>
    <col min="2" max="2" width="13.6640625" style="42" customWidth="1"/>
    <col min="3" max="3" width="14.44140625" style="42" customWidth="1"/>
    <col min="4" max="4" width="8.5546875" style="42" customWidth="1"/>
    <col min="5" max="5" width="49.33203125" style="42" customWidth="1"/>
    <col min="6" max="16361" width="8.5546875" style="42" customWidth="1"/>
    <col min="16362" max="16362" width="18" style="42" customWidth="1"/>
    <col min="16363" max="16363" width="6.6640625" style="42" customWidth="1"/>
    <col min="16364" max="16364" width="4.44140625" style="42" customWidth="1"/>
    <col min="16365" max="16365" width="3.6640625" style="42" customWidth="1"/>
    <col min="16366" max="16366" width="4.33203125" style="42" customWidth="1"/>
    <col min="16367" max="16367" width="3.88671875" style="42" customWidth="1"/>
    <col min="16368" max="16368" width="9.44140625" style="42" customWidth="1"/>
    <col min="16369" max="16369" width="4.44140625" style="42" customWidth="1"/>
    <col min="16370" max="16371" width="4.5546875" style="42" customWidth="1"/>
    <col min="16372" max="16384" width="43.6640625" style="42" customWidth="1"/>
  </cols>
  <sheetData>
    <row r="1" spans="1:3" ht="26.25" customHeight="1" x14ac:dyDescent="0.3">
      <c r="A1" s="128" t="s">
        <v>28</v>
      </c>
      <c r="B1" s="128"/>
      <c r="C1" s="128"/>
    </row>
    <row r="2" spans="1:3" x14ac:dyDescent="0.3">
      <c r="A2" s="121" t="s">
        <v>63</v>
      </c>
      <c r="B2" s="121"/>
      <c r="C2" s="121"/>
    </row>
    <row r="3" spans="1:3" x14ac:dyDescent="0.3">
      <c r="A3" s="121" t="s">
        <v>85</v>
      </c>
      <c r="B3" s="121"/>
      <c r="C3" s="121"/>
    </row>
    <row r="4" spans="1:3" ht="26.25" customHeight="1" x14ac:dyDescent="0.3">
      <c r="A4" s="83"/>
      <c r="B4" s="83"/>
      <c r="C4" s="83"/>
    </row>
    <row r="5" spans="1:3" ht="20.100000000000001" customHeight="1" x14ac:dyDescent="0.3">
      <c r="A5" s="129" t="s">
        <v>66</v>
      </c>
      <c r="B5" s="129"/>
      <c r="C5" s="129"/>
    </row>
    <row r="6" spans="1:3" ht="9" customHeight="1" x14ac:dyDescent="0.3">
      <c r="A6" s="130" t="s">
        <v>86</v>
      </c>
      <c r="B6" s="130"/>
      <c r="C6" s="130"/>
    </row>
    <row r="7" spans="1:3" ht="20.100000000000001" customHeight="1" x14ac:dyDescent="0.3">
      <c r="B7" s="116"/>
      <c r="C7" s="116"/>
    </row>
    <row r="8" spans="1:3" ht="12" customHeight="1" x14ac:dyDescent="0.3">
      <c r="A8" s="127" t="s">
        <v>1</v>
      </c>
      <c r="B8" s="127"/>
      <c r="C8" s="127"/>
    </row>
    <row r="9" spans="1:3" ht="30.6" x14ac:dyDescent="0.3">
      <c r="A9" s="60" t="s">
        <v>29</v>
      </c>
      <c r="B9" s="18" t="s">
        <v>83</v>
      </c>
      <c r="C9" s="18" t="s">
        <v>89</v>
      </c>
    </row>
    <row r="10" spans="1:3" ht="12" x14ac:dyDescent="0.3">
      <c r="A10" s="43" t="s">
        <v>37</v>
      </c>
      <c r="B10" s="44"/>
      <c r="C10" s="44"/>
    </row>
    <row r="11" spans="1:3" x14ac:dyDescent="0.3">
      <c r="A11" s="45" t="s">
        <v>32</v>
      </c>
      <c r="B11" s="46">
        <v>-2995291</v>
      </c>
      <c r="C11" s="46">
        <v>-353729</v>
      </c>
    </row>
    <row r="12" spans="1:3" x14ac:dyDescent="0.2">
      <c r="A12" s="45" t="s">
        <v>71</v>
      </c>
      <c r="B12" s="109"/>
      <c r="C12" s="19"/>
    </row>
    <row r="13" spans="1:3" x14ac:dyDescent="0.2">
      <c r="A13" s="45" t="s">
        <v>80</v>
      </c>
      <c r="B13" s="109">
        <v>-62</v>
      </c>
      <c r="C13" s="19">
        <v>-1980</v>
      </c>
    </row>
    <row r="14" spans="1:3" x14ac:dyDescent="0.2">
      <c r="A14" s="53" t="s">
        <v>72</v>
      </c>
      <c r="B14" s="109">
        <v>2533700</v>
      </c>
      <c r="C14" s="19">
        <v>73328</v>
      </c>
    </row>
    <row r="15" spans="1:3" x14ac:dyDescent="0.2">
      <c r="A15" s="53" t="s">
        <v>73</v>
      </c>
      <c r="B15" s="109">
        <v>31116</v>
      </c>
      <c r="C15" s="19"/>
    </row>
    <row r="16" spans="1:3" x14ac:dyDescent="0.2">
      <c r="A16" s="53" t="s">
        <v>74</v>
      </c>
      <c r="B16" s="109">
        <v>289</v>
      </c>
      <c r="C16" s="19">
        <v>246</v>
      </c>
    </row>
    <row r="17" spans="1:3" x14ac:dyDescent="0.2">
      <c r="A17" s="53" t="s">
        <v>75</v>
      </c>
      <c r="B17" s="109">
        <v>281530</v>
      </c>
      <c r="C17" s="19">
        <v>208548</v>
      </c>
    </row>
    <row r="18" spans="1:3" ht="22.8" x14ac:dyDescent="0.2">
      <c r="A18" s="117" t="s">
        <v>76</v>
      </c>
      <c r="B18" s="118">
        <f>SUM(B11:B17)</f>
        <v>-148718</v>
      </c>
      <c r="C18" s="118">
        <f>SUM(C11:C17)</f>
        <v>-73587</v>
      </c>
    </row>
    <row r="19" spans="1:3" x14ac:dyDescent="0.2">
      <c r="A19" s="53" t="s">
        <v>77</v>
      </c>
      <c r="B19" s="109">
        <v>-30896</v>
      </c>
      <c r="C19" s="19">
        <v>-8612</v>
      </c>
    </row>
    <row r="20" spans="1:3" x14ac:dyDescent="0.2">
      <c r="A20" s="53" t="s">
        <v>78</v>
      </c>
      <c r="B20" s="109">
        <v>1260</v>
      </c>
      <c r="C20" s="19"/>
    </row>
    <row r="21" spans="1:3" x14ac:dyDescent="0.2">
      <c r="A21" s="53" t="s">
        <v>79</v>
      </c>
      <c r="B21" s="109">
        <v>3312</v>
      </c>
      <c r="C21" s="42">
        <v>12193</v>
      </c>
    </row>
    <row r="22" spans="1:3" x14ac:dyDescent="0.2">
      <c r="A22" s="108" t="s">
        <v>67</v>
      </c>
      <c r="B22" s="109"/>
      <c r="C22" s="19"/>
    </row>
    <row r="23" spans="1:3" ht="26.25" customHeight="1" x14ac:dyDescent="0.3">
      <c r="A23" s="48" t="s">
        <v>38</v>
      </c>
      <c r="B23" s="49">
        <f>SUM(B18:B22)</f>
        <v>-175042</v>
      </c>
      <c r="C23" s="49">
        <f>SUM(C18:C22)</f>
        <v>-70006</v>
      </c>
    </row>
    <row r="24" spans="1:3" x14ac:dyDescent="0.3">
      <c r="A24" s="47" t="s">
        <v>39</v>
      </c>
      <c r="B24" s="46">
        <v>0</v>
      </c>
      <c r="C24" s="46">
        <v>0</v>
      </c>
    </row>
    <row r="25" spans="1:3" ht="24.75" customHeight="1" x14ac:dyDescent="0.3">
      <c r="A25" s="50" t="s">
        <v>40</v>
      </c>
      <c r="B25" s="51">
        <f>SUM(B23:B24)</f>
        <v>-175042</v>
      </c>
      <c r="C25" s="51">
        <f>SUM(C23:C24)</f>
        <v>-70006</v>
      </c>
    </row>
    <row r="26" spans="1:3" x14ac:dyDescent="0.3">
      <c r="A26" s="45"/>
      <c r="B26" s="46"/>
      <c r="C26" s="46"/>
    </row>
    <row r="27" spans="1:3" ht="12" x14ac:dyDescent="0.3">
      <c r="A27" s="43" t="s">
        <v>41</v>
      </c>
      <c r="B27" s="46"/>
      <c r="C27" s="46"/>
    </row>
    <row r="28" spans="1:3" x14ac:dyDescent="0.2">
      <c r="A28" s="45" t="s">
        <v>91</v>
      </c>
      <c r="B28" s="46">
        <v>-1375</v>
      </c>
      <c r="C28" s="19">
        <v>-58</v>
      </c>
    </row>
    <row r="29" spans="1:3" x14ac:dyDescent="0.2">
      <c r="A29" s="45" t="s">
        <v>42</v>
      </c>
      <c r="B29" s="109">
        <v>-1467933</v>
      </c>
      <c r="C29" s="19">
        <v>-3877553</v>
      </c>
    </row>
    <row r="30" spans="1:3" x14ac:dyDescent="0.2">
      <c r="A30" s="45" t="s">
        <v>43</v>
      </c>
      <c r="B30" s="109">
        <v>-109132</v>
      </c>
      <c r="C30" s="19">
        <v>-437311</v>
      </c>
    </row>
    <row r="31" spans="1:3" x14ac:dyDescent="0.2">
      <c r="A31" s="45" t="s">
        <v>92</v>
      </c>
      <c r="B31" s="109">
        <v>-100</v>
      </c>
      <c r="C31" s="19"/>
    </row>
    <row r="32" spans="1:3" ht="12.75" customHeight="1" x14ac:dyDescent="0.2">
      <c r="A32" s="45" t="s">
        <v>44</v>
      </c>
      <c r="B32" s="110"/>
      <c r="C32" s="19">
        <v>51664</v>
      </c>
    </row>
    <row r="33" spans="1:3" x14ac:dyDescent="0.2">
      <c r="A33" s="47" t="s">
        <v>45</v>
      </c>
      <c r="B33" s="109">
        <v>62</v>
      </c>
      <c r="C33" s="19">
        <v>1980</v>
      </c>
    </row>
    <row r="34" spans="1:3" ht="24" x14ac:dyDescent="0.3">
      <c r="A34" s="50" t="s">
        <v>46</v>
      </c>
      <c r="B34" s="51">
        <f>SUM(B28:B33)</f>
        <v>-1578478</v>
      </c>
      <c r="C34" s="51">
        <f>SUM(C28:C33)</f>
        <v>-4261278</v>
      </c>
    </row>
    <row r="35" spans="1:3" x14ac:dyDescent="0.3">
      <c r="A35" s="45"/>
      <c r="B35" s="46"/>
      <c r="C35" s="46"/>
    </row>
    <row r="36" spans="1:3" ht="12" x14ac:dyDescent="0.3">
      <c r="A36" s="43" t="s">
        <v>47</v>
      </c>
      <c r="B36" s="52"/>
      <c r="C36" s="52"/>
    </row>
    <row r="37" spans="1:3" x14ac:dyDescent="0.2">
      <c r="A37" s="108" t="s">
        <v>48</v>
      </c>
      <c r="B37" s="111">
        <v>3467361</v>
      </c>
      <c r="C37" s="112">
        <v>4335731</v>
      </c>
    </row>
    <row r="38" spans="1:3" x14ac:dyDescent="0.2">
      <c r="A38" s="108" t="s">
        <v>68</v>
      </c>
      <c r="B38" s="111">
        <v>-1711300</v>
      </c>
      <c r="C38" s="112"/>
    </row>
    <row r="39" spans="1:3" ht="25.5" customHeight="1" x14ac:dyDescent="0.3">
      <c r="A39" s="50" t="s">
        <v>49</v>
      </c>
      <c r="B39" s="51">
        <f>SUM(B37:B38)</f>
        <v>1756061</v>
      </c>
      <c r="C39" s="51">
        <f>SUM(C37:C38)</f>
        <v>4335731</v>
      </c>
    </row>
    <row r="40" spans="1:3" ht="12" x14ac:dyDescent="0.3">
      <c r="A40" s="43"/>
      <c r="B40" s="52"/>
      <c r="C40" s="52"/>
    </row>
    <row r="41" spans="1:3" x14ac:dyDescent="0.3">
      <c r="A41" s="45" t="s">
        <v>50</v>
      </c>
      <c r="B41" s="52">
        <f>SUM(B25,B34,B39)</f>
        <v>2541</v>
      </c>
      <c r="C41" s="52">
        <f>SUM(C25,C34,C39)</f>
        <v>4447</v>
      </c>
    </row>
    <row r="42" spans="1:3" x14ac:dyDescent="0.3">
      <c r="A42" s="45"/>
      <c r="B42" s="52"/>
      <c r="C42" s="52"/>
    </row>
    <row r="43" spans="1:3" x14ac:dyDescent="0.3">
      <c r="A43" s="47" t="s">
        <v>58</v>
      </c>
      <c r="B43" s="52">
        <v>704</v>
      </c>
      <c r="C43" s="52">
        <v>302</v>
      </c>
    </row>
    <row r="44" spans="1:3" ht="12.6" thickBot="1" x14ac:dyDescent="0.35">
      <c r="A44" s="54" t="s">
        <v>59</v>
      </c>
      <c r="B44" s="55">
        <f>SUM(B41:B43)</f>
        <v>3245</v>
      </c>
      <c r="C44" s="55">
        <f>SUM(C41:C43)</f>
        <v>4749</v>
      </c>
    </row>
    <row r="45" spans="1:3" ht="12" thickTop="1" x14ac:dyDescent="0.3"/>
    <row r="48" spans="1:3" x14ac:dyDescent="0.3">
      <c r="A48" s="79"/>
      <c r="C48" s="79"/>
    </row>
    <row r="49" spans="1:3" ht="14.4" x14ac:dyDescent="0.25">
      <c r="A49" s="13" t="s">
        <v>61</v>
      </c>
      <c r="B49" s="56"/>
      <c r="C49" s="57" t="s">
        <v>93</v>
      </c>
    </row>
    <row r="50" spans="1:3" ht="14.4" x14ac:dyDescent="0.3">
      <c r="A50" s="58" t="s">
        <v>26</v>
      </c>
      <c r="B50" s="56"/>
      <c r="C50" s="59" t="s">
        <v>27</v>
      </c>
    </row>
    <row r="51" spans="1:3" x14ac:dyDescent="0.2">
      <c r="C51" s="63"/>
    </row>
  </sheetData>
  <mergeCells count="6">
    <mergeCell ref="A8:C8"/>
    <mergeCell ref="A1:C1"/>
    <mergeCell ref="A2:C2"/>
    <mergeCell ref="A3:C3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topLeftCell="A8" zoomScaleNormal="100" zoomScaleSheetLayoutView="100" workbookViewId="0">
      <selection activeCell="B28" sqref="B28"/>
    </sheetView>
  </sheetViews>
  <sheetFormatPr defaultColWidth="0" defaultRowHeight="11.4" zeroHeight="1" x14ac:dyDescent="0.2"/>
  <cols>
    <col min="1" max="1" width="2.33203125" style="2" customWidth="1"/>
    <col min="2" max="2" width="47.88671875" style="2" customWidth="1"/>
    <col min="3" max="4" width="10.88671875" style="2" customWidth="1"/>
    <col min="5" max="5" width="13.6640625" style="2" customWidth="1"/>
    <col min="6" max="6" width="3.109375" style="2" customWidth="1"/>
    <col min="7" max="9" width="8.88671875" style="2" customWidth="1"/>
    <col min="10" max="16355" width="8.5546875" style="2" customWidth="1"/>
    <col min="16356" max="16356" width="14.6640625" style="2" customWidth="1"/>
    <col min="16357" max="16357" width="11.88671875" style="2" customWidth="1"/>
    <col min="16358" max="16358" width="9.33203125" style="2" customWidth="1"/>
    <col min="16359" max="16359" width="3.88671875" style="2" customWidth="1"/>
    <col min="16360" max="16384" width="5.33203125" style="2" customWidth="1"/>
  </cols>
  <sheetData>
    <row r="1" spans="1:5" ht="28.5" customHeight="1" x14ac:dyDescent="0.2">
      <c r="A1" s="95"/>
      <c r="B1" s="125" t="s">
        <v>28</v>
      </c>
      <c r="C1" s="125"/>
      <c r="D1" s="125"/>
      <c r="E1" s="125"/>
    </row>
    <row r="2" spans="1:5" x14ac:dyDescent="0.2">
      <c r="A2" s="96"/>
      <c r="B2" s="121" t="s">
        <v>63</v>
      </c>
      <c r="C2" s="121"/>
      <c r="D2" s="121"/>
      <c r="E2" s="121"/>
    </row>
    <row r="3" spans="1:5" x14ac:dyDescent="0.2">
      <c r="A3" s="96"/>
      <c r="B3" s="121" t="s">
        <v>83</v>
      </c>
      <c r="C3" s="121"/>
      <c r="D3" s="121"/>
      <c r="E3" s="121"/>
    </row>
    <row r="4" spans="1:5" ht="23.25" customHeight="1" x14ac:dyDescent="0.2">
      <c r="B4" s="82"/>
      <c r="C4" s="82"/>
      <c r="D4" s="82"/>
      <c r="E4" s="82"/>
    </row>
    <row r="5" spans="1:5" ht="20.100000000000001" customHeight="1" x14ac:dyDescent="0.2">
      <c r="B5" s="122" t="s">
        <v>51</v>
      </c>
      <c r="C5" s="122"/>
      <c r="D5" s="122"/>
      <c r="E5" s="122"/>
    </row>
    <row r="6" spans="1:5" ht="20.100000000000001" customHeight="1" x14ac:dyDescent="0.2">
      <c r="B6" s="123" t="s">
        <v>84</v>
      </c>
      <c r="C6" s="123"/>
      <c r="D6" s="123"/>
      <c r="E6" s="123"/>
    </row>
    <row r="7" spans="1:5" x14ac:dyDescent="0.2"/>
    <row r="8" spans="1:5" ht="20.100000000000001" customHeight="1" x14ac:dyDescent="0.2">
      <c r="B8" s="1"/>
      <c r="E8" s="105" t="s">
        <v>1</v>
      </c>
    </row>
    <row r="9" spans="1:5" ht="20.399999999999999" x14ac:dyDescent="0.2">
      <c r="B9" s="64" t="s">
        <v>56</v>
      </c>
      <c r="C9" s="103" t="s">
        <v>16</v>
      </c>
      <c r="D9" s="103" t="s">
        <v>17</v>
      </c>
      <c r="E9" s="104" t="s">
        <v>52</v>
      </c>
    </row>
    <row r="10" spans="1:5" x14ac:dyDescent="0.2">
      <c r="B10" s="70"/>
      <c r="C10" s="71"/>
      <c r="D10" s="71"/>
      <c r="E10" s="72"/>
    </row>
    <row r="11" spans="1:5" ht="12" x14ac:dyDescent="0.25">
      <c r="B11" s="65" t="s">
        <v>54</v>
      </c>
      <c r="C11" s="66">
        <v>3302878</v>
      </c>
      <c r="D11" s="66">
        <v>-434664</v>
      </c>
      <c r="E11" s="66">
        <f>SUM(C11:D11)</f>
        <v>2868214</v>
      </c>
    </row>
    <row r="12" spans="1:5" x14ac:dyDescent="0.2">
      <c r="B12" s="106" t="s">
        <v>55</v>
      </c>
      <c r="C12" s="46"/>
      <c r="D12" s="46">
        <v>-282983</v>
      </c>
      <c r="E12" s="46">
        <f>SUM(C12:D12)</f>
        <v>-282983</v>
      </c>
    </row>
    <row r="13" spans="1:5" x14ac:dyDescent="0.2">
      <c r="B13" s="69" t="s">
        <v>53</v>
      </c>
      <c r="C13" s="19">
        <v>-409818</v>
      </c>
      <c r="D13" s="19">
        <v>409818</v>
      </c>
      <c r="E13" s="19">
        <f>SUM(C13:D13)</f>
        <v>0</v>
      </c>
    </row>
    <row r="14" spans="1:5" ht="12" x14ac:dyDescent="0.25">
      <c r="B14" s="73" t="s">
        <v>90</v>
      </c>
      <c r="C14" s="41">
        <f>SUM(C11:C13)</f>
        <v>2893060</v>
      </c>
      <c r="D14" s="41">
        <f t="shared" ref="D14:E14" si="0">SUM(D11:D13)</f>
        <v>-307829</v>
      </c>
      <c r="E14" s="41">
        <f t="shared" si="0"/>
        <v>2585231</v>
      </c>
    </row>
    <row r="15" spans="1:5" x14ac:dyDescent="0.2">
      <c r="B15" s="70"/>
      <c r="C15" s="71"/>
      <c r="D15" s="71"/>
      <c r="E15" s="72"/>
    </row>
    <row r="16" spans="1:5" x14ac:dyDescent="0.2">
      <c r="B16" s="76"/>
      <c r="C16" s="61"/>
      <c r="D16" s="61"/>
      <c r="E16" s="62"/>
    </row>
    <row r="17" spans="2:5" ht="12" x14ac:dyDescent="0.25">
      <c r="B17" s="65" t="s">
        <v>54</v>
      </c>
      <c r="C17" s="66">
        <v>3302878</v>
      </c>
      <c r="D17" s="66">
        <v>-434664</v>
      </c>
      <c r="E17" s="66">
        <f>SUM(C17:D17)</f>
        <v>2868214</v>
      </c>
    </row>
    <row r="18" spans="2:5" x14ac:dyDescent="0.2">
      <c r="B18" s="67" t="s">
        <v>60</v>
      </c>
      <c r="C18" s="19">
        <v>0</v>
      </c>
      <c r="D18" s="19">
        <v>-292886</v>
      </c>
      <c r="E18" s="19">
        <f>SUM(C18:D18)</f>
        <v>-292886</v>
      </c>
    </row>
    <row r="19" spans="2:5" x14ac:dyDescent="0.2">
      <c r="B19" s="69" t="s">
        <v>53</v>
      </c>
      <c r="C19" s="19">
        <v>-409818</v>
      </c>
      <c r="D19" s="19">
        <v>409818</v>
      </c>
      <c r="E19" s="19">
        <f>SUM(C19:D19)</f>
        <v>0</v>
      </c>
    </row>
    <row r="20" spans="2:5" ht="12" x14ac:dyDescent="0.25">
      <c r="B20" s="65" t="s">
        <v>2</v>
      </c>
      <c r="C20" s="30">
        <f>SUM(C17:C19)</f>
        <v>2893060</v>
      </c>
      <c r="D20" s="30">
        <f>SUM(D17:D19)</f>
        <v>-317732</v>
      </c>
      <c r="E20" s="30">
        <f>SUM(C20:D20)</f>
        <v>2575328</v>
      </c>
    </row>
    <row r="21" spans="2:5" ht="12" x14ac:dyDescent="0.25">
      <c r="B21" s="65"/>
      <c r="C21" s="74"/>
      <c r="D21" s="74"/>
      <c r="E21" s="74"/>
    </row>
    <row r="22" spans="2:5" x14ac:dyDescent="0.2">
      <c r="B22" s="75" t="s">
        <v>95</v>
      </c>
      <c r="C22" s="46">
        <v>0</v>
      </c>
      <c r="D22" s="46">
        <f>Ф2!D18</f>
        <v>-2396233</v>
      </c>
      <c r="E22" s="46">
        <f>SUM(C22:D22)</f>
        <v>-2396233</v>
      </c>
    </row>
    <row r="23" spans="2:5" ht="12.6" thickBot="1" x14ac:dyDescent="0.3">
      <c r="B23" s="68" t="s">
        <v>94</v>
      </c>
      <c r="C23" s="20">
        <v>2893060</v>
      </c>
      <c r="D23" s="20">
        <f>SUM(D20:D22)</f>
        <v>-2713965</v>
      </c>
      <c r="E23" s="20">
        <f>SUM(E20:E22)</f>
        <v>179095</v>
      </c>
    </row>
    <row r="24" spans="2:5" ht="12.6" thickTop="1" x14ac:dyDescent="0.25">
      <c r="B24" s="77"/>
      <c r="C24" s="74"/>
      <c r="D24" s="74"/>
      <c r="E24" s="74"/>
    </row>
    <row r="25" spans="2:5" ht="12" x14ac:dyDescent="0.25">
      <c r="B25" s="77"/>
      <c r="C25" s="74"/>
      <c r="D25" s="74"/>
      <c r="E25" s="74"/>
    </row>
    <row r="26" spans="2:5" ht="12" x14ac:dyDescent="0.25">
      <c r="B26" s="77"/>
      <c r="C26" s="74"/>
      <c r="D26" s="74"/>
      <c r="E26" s="74"/>
    </row>
    <row r="27" spans="2:5" ht="12" x14ac:dyDescent="0.25">
      <c r="B27" s="77"/>
      <c r="C27" s="74"/>
      <c r="D27" s="74"/>
      <c r="E27" s="74"/>
    </row>
    <row r="28" spans="2:5" x14ac:dyDescent="0.2">
      <c r="B28" s="80"/>
      <c r="C28" s="7"/>
      <c r="D28" s="81"/>
      <c r="E28" s="81"/>
    </row>
    <row r="29" spans="2:5" ht="14.4" x14ac:dyDescent="0.3">
      <c r="B29" s="13" t="s">
        <v>61</v>
      </c>
      <c r="C29"/>
      <c r="D29" s="57" t="s">
        <v>93</v>
      </c>
      <c r="E29" s="14"/>
    </row>
    <row r="30" spans="2:5" ht="14.4" x14ac:dyDescent="0.3">
      <c r="B30" s="15" t="s">
        <v>26</v>
      </c>
      <c r="C30"/>
      <c r="D30" s="16" t="s">
        <v>27</v>
      </c>
      <c r="E30" s="14"/>
    </row>
    <row r="31" spans="2:5" x14ac:dyDescent="0.2">
      <c r="D31" s="63"/>
    </row>
    <row r="32" spans="2:5" x14ac:dyDescent="0.2"/>
    <row r="33" spans="2:4" x14ac:dyDescent="0.2"/>
    <row r="34" spans="2:4" x14ac:dyDescent="0.2">
      <c r="B34" s="130"/>
      <c r="C34" s="130"/>
      <c r="D34" s="130"/>
    </row>
    <row r="35" spans="2:4" x14ac:dyDescent="0.2"/>
    <row r="36" spans="2:4" x14ac:dyDescent="0.2"/>
    <row r="37" spans="2:4" x14ac:dyDescent="0.2"/>
    <row r="38" spans="2:4" x14ac:dyDescent="0.2"/>
    <row r="39" spans="2:4" x14ac:dyDescent="0.2"/>
    <row r="40" spans="2:4" x14ac:dyDescent="0.2"/>
    <row r="41" spans="2:4" x14ac:dyDescent="0.2"/>
    <row r="42" spans="2:4" x14ac:dyDescent="0.2"/>
    <row r="43" spans="2:4" x14ac:dyDescent="0.2"/>
    <row r="44" spans="2:4" x14ac:dyDescent="0.2"/>
    <row r="45" spans="2:4" x14ac:dyDescent="0.2"/>
    <row r="46" spans="2:4" x14ac:dyDescent="0.2"/>
    <row r="47" spans="2:4" x14ac:dyDescent="0.2"/>
    <row r="48" spans="2:4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</sheetData>
  <mergeCells count="6">
    <mergeCell ref="B34:D34"/>
    <mergeCell ref="B1:E1"/>
    <mergeCell ref="B2:E2"/>
    <mergeCell ref="B3:E3"/>
    <mergeCell ref="B5:E5"/>
    <mergeCell ref="B6:E6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Ф1</vt:lpstr>
      <vt:lpstr>Ф2</vt:lpstr>
      <vt:lpstr>Ф3</vt:lpstr>
      <vt:lpstr>Ф4</vt:lpstr>
      <vt:lpstr>Ф2!Область_печати</vt:lpstr>
      <vt:lpstr>Ф3!Область_печати</vt:lpstr>
      <vt:lpstr>Ф4!Область_печати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Сарсенбаева Айнаш</dc:creator>
  <cp:lastModifiedBy>Администратор</cp:lastModifiedBy>
  <cp:lastPrinted>2023-07-10T10:48:27Z</cp:lastPrinted>
  <dcterms:created xsi:type="dcterms:W3CDTF">2023-05-05T08:44:41Z</dcterms:created>
  <dcterms:modified xsi:type="dcterms:W3CDTF">2023-11-17T05:42:05Z</dcterms:modified>
</cp:coreProperties>
</file>