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150" windowWidth="12600" windowHeight="9840" activeTab="3"/>
  </bookViews>
  <sheets>
    <sheet name="ф1" sheetId="1" r:id="rId1"/>
    <sheet name="ф2" sheetId="2" r:id="rId2"/>
    <sheet name="ф3п" sheetId="3" r:id="rId3"/>
    <sheet name="ф4" sheetId="4" r:id="rId4"/>
  </sheets>
  <definedNames>
    <definedName name="sub1001579235" localSheetId="0">'ф1'!#REF!</definedName>
    <definedName name="sub1001579236" localSheetId="0">'ф1'!#REF!</definedName>
    <definedName name="SUB2" localSheetId="0">'ф1'!#REF!</definedName>
    <definedName name="SUB3" localSheetId="0">'ф1'!#REF!</definedName>
    <definedName name="SUB4" localSheetId="0">'ф1'!#REF!</definedName>
    <definedName name="SUB5" localSheetId="0">'ф1'!#REF!</definedName>
    <definedName name="SUB6" localSheetId="0">'ф1'!#REF!</definedName>
    <definedName name="_xlnm.Print_Area" localSheetId="0">'ф1'!$A$1:$D$78</definedName>
    <definedName name="_xlnm.Print_Area" localSheetId="1">'ф2'!$A$1:$D$61</definedName>
    <definedName name="_xlnm.Print_Area" localSheetId="2">'ф3п'!$A$1:$D$83</definedName>
    <definedName name="_xlnm.Print_Area" localSheetId="3">'ф4'!$A$1:$I$81</definedName>
  </definedNames>
  <calcPr fullCalcOnLoad="1"/>
</workbook>
</file>

<file path=xl/comments2.xml><?xml version="1.0" encoding="utf-8"?>
<comments xmlns="http://schemas.openxmlformats.org/spreadsheetml/2006/main">
  <authors>
    <author>echurina</author>
    <author>sdarbaeva</author>
  </authors>
  <commentList>
    <comment ref="D13" authorId="0">
      <text>
        <r>
          <rPr>
            <b/>
            <sz val="8"/>
            <rFont val="Tahoma"/>
            <family val="2"/>
          </rPr>
          <t>echurina:</t>
        </r>
        <r>
          <rPr>
            <sz val="8"/>
            <rFont val="Tahoma"/>
            <family val="2"/>
          </rPr>
          <t xml:space="preserve">
резерв+повторное</t>
        </r>
      </text>
    </comment>
    <comment ref="D14" authorId="0">
      <text>
        <r>
          <rPr>
            <b/>
            <sz val="8"/>
            <rFont val="Tahoma"/>
            <family val="2"/>
          </rPr>
          <t>echurina:</t>
        </r>
        <r>
          <rPr>
            <sz val="8"/>
            <rFont val="Tahoma"/>
            <family val="2"/>
          </rPr>
          <t xml:space="preserve">
реал+повт+пени</t>
        </r>
      </text>
    </comment>
    <comment ref="C13" authorId="0">
      <text>
        <r>
          <rPr>
            <b/>
            <sz val="8"/>
            <rFont val="Tahoma"/>
            <family val="2"/>
          </rPr>
          <t>echurina:</t>
        </r>
        <r>
          <rPr>
            <sz val="8"/>
            <rFont val="Tahoma"/>
            <family val="2"/>
          </rPr>
          <t xml:space="preserve">
Повторное</t>
        </r>
      </text>
    </comment>
    <comment ref="C14" authorId="1">
      <text>
        <r>
          <rPr>
            <b/>
            <sz val="9"/>
            <rFont val="Tahoma"/>
            <family val="2"/>
          </rPr>
          <t>sdarbaeva:</t>
        </r>
        <r>
          <rPr>
            <sz val="9"/>
            <rFont val="Tahoma"/>
            <family val="2"/>
          </rPr>
          <t xml:space="preserve">
повт.+штрафы.пени
</t>
        </r>
      </text>
    </comment>
  </commentList>
</comments>
</file>

<file path=xl/sharedStrings.xml><?xml version="1.0" encoding="utf-8"?>
<sst xmlns="http://schemas.openxmlformats.org/spreadsheetml/2006/main" count="302" uniqueCount="220">
  <si>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</si>
  <si>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</si>
  <si>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</si>
  <si>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</si>
  <si>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</si>
  <si>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</si>
  <si>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</si>
  <si>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</si>
  <si>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</si>
  <si>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</si>
  <si>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</si>
  <si>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</si>
  <si>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</si>
  <si>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</si>
  <si>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</si>
  <si>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</si>
  <si>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</si>
  <si>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</si>
  <si>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</si>
  <si>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</si>
  <si>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</si>
  <si>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</si>
  <si>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</si>
  <si>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</si>
  <si>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</si>
  <si>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</si>
  <si>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</si>
  <si>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</si>
  <si>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</si>
  <si>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</si>
  <si>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</si>
  <si>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</si>
  <si>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</si>
  <si>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</si>
  <si>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</si>
  <si>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</si>
  <si>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</si>
  <si>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</si>
  <si>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</si>
  <si>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</si>
  <si>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</si>
  <si>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</si>
  <si>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</si>
  <si>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</si>
  <si>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</si>
  <si>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</si>
  <si>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</si>
  <si>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</si>
  <si>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</si>
  <si>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</si>
  <si>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</si>
  <si>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</si>
  <si>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</si>
  <si>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</si>
  <si>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</si>
  <si>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</si>
  <si>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</si>
  <si>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</si>
  <si>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</si>
  <si>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Место печати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</si>
  <si>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</si>
  <si>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</si>
  <si>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</si>
  <si>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</si>
  <si>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</si>
  <si>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</si>
  <si>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</si>
  <si>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</si>
  <si>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</si>
  <si>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</si>
  <si>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</si>
  <si>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</si>
  <si>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</si>
  <si>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</si>
  <si>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</si>
  <si>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</si>
  <si>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</si>
  <si>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</si>
  <si>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</si>
  <si>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</si>
  <si>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</si>
  <si>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</si>
  <si>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</si>
  <si>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</si>
  <si>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</si>
  <si>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</si>
  <si>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</si>
  <si>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</si>
  <si>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</si>
  <si>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</si>
  <si>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</si>
  <si>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</si>
  <si>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</si>
  <si>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</si>
  <si>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</si>
  <si>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</si>
  <si>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</si>
  <si>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</si>
  <si>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</si>
  <si>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</si>
  <si>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</si>
  <si>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</si>
  <si>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</si>
  <si>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</si>
  <si>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тыс.тенге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</si>
  <si>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</si>
  <si>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</si>
  <si>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</si>
  <si>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</si>
  <si>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</si>
  <si>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</si>
  <si>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</si>
  <si>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</si>
  <si>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</si>
  <si>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</si>
  <si>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</si>
  <si>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</si>
  <si>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</si>
  <si>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</si>
  <si>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</si>
  <si>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</si>
  <si>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</si>
  <si>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</si>
  <si>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</si>
  <si>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</si>
  <si>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</si>
  <si>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</si>
  <si>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</si>
  <si>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</si>
  <si>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</si>
  <si>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</si>
  <si>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</si>
  <si>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</si>
  <si>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</si>
  <si>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</si>
  <si>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</si>
  <si>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</si>
  <si>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</si>
  <si>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</si>
  <si>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</si>
  <si>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</si>
  <si>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</si>
  <si>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</si>
  <si>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</si>
  <si>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</si>
  <si>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</si>
  <si>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</si>
  <si>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</si>
  <si>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</si>
  <si>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</si>
  <si>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</si>
  <si>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</si>
  <si>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</si>
  <si>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</si>
  <si>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</si>
  <si>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</si>
  <si>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</si>
  <si>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</si>
  <si>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</si>
  <si>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</si>
  <si>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</si>
  <si>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</si>
  <si>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</si>
  <si>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</si>
  <si>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</si>
  <si>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</si>
  <si>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</si>
  <si>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</si>
  <si>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</si>
  <si>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</si>
  <si>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</si>
  <si>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</si>
  <si>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</si>
  <si>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</si>
  <si>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</si>
  <si>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</si>
  <si>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</si>
  <si>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</si>
  <si>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</si>
  <si>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</si>
  <si>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</si>
  <si>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</si>
  <si>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</si>
  <si>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</si>
  <si>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</si>
  <si>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</si>
  <si>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</si>
  <si>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</si>
  <si>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</si>
  <si>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</si>
  <si>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</si>
  <si>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</si>
  <si>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</si>
  <si>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                                (фамилия, имя, отчество)                                                   (подпись)</t>
  </si>
  <si>
    <t>                               (фамилия, имя, отчество)                                                    (подпись)</t>
  </si>
  <si>
    <t>                               (фамилия, имя, отчество)                                                                                                         (подпись)</t>
  </si>
  <si>
    <t>                                (фамилия, имя, отчество)                                                                                                        (подпись)</t>
  </si>
  <si>
    <r>
      <t>Главный бухгалтер                Алимбозова А.Х.</t>
    </r>
    <r>
      <rPr>
        <sz val="10"/>
        <color indexed="8"/>
        <rFont val="Times New Roman"/>
        <family val="1"/>
      </rPr>
      <t xml:space="preserve">                                        ________________</t>
    </r>
  </si>
  <si>
    <r>
      <t>Главный бухгалтер                Алимбозова А.Х.</t>
    </r>
    <r>
      <rPr>
        <sz val="10"/>
        <color indexed="8"/>
        <rFont val="Times New Roman"/>
        <family val="1"/>
      </rPr>
      <t xml:space="preserve">                            ________________</t>
    </r>
  </si>
  <si>
    <t>                                (фамилия, имя, отчество)                                                 </t>
  </si>
  <si>
    <t> (подпись)</t>
  </si>
  <si>
    <t>                               (фамилия, имя, отчество)                                                  </t>
  </si>
  <si>
    <t xml:space="preserve"> (подпись)</t>
  </si>
  <si>
    <t>                               (фамилия, имя, отчество)                                              </t>
  </si>
  <si>
    <t xml:space="preserve">     (подпись)</t>
  </si>
  <si>
    <t xml:space="preserve">                                (фамилия, имя, отчество)                                                </t>
  </si>
  <si>
    <t>  (подпись)</t>
  </si>
  <si>
    <t>____________</t>
  </si>
  <si>
    <t>-</t>
  </si>
  <si>
    <t>Генеральный директор          Гамбургер М.Г.</t>
  </si>
  <si>
    <t>Генеральный директор          Гамбургер М.Г.                            ________________</t>
  </si>
  <si>
    <t xml:space="preserve">  ТОО "Алматыэнергосбыт"</t>
  </si>
  <si>
    <t xml:space="preserve">Отчет о финансовом положение по сотоянию </t>
  </si>
  <si>
    <t xml:space="preserve">на 31 марта 2015 года </t>
  </si>
  <si>
    <t xml:space="preserve">Отчет о совокупном доходе </t>
  </si>
  <si>
    <t>за 1 квартал 2015 года</t>
  </si>
  <si>
    <t xml:space="preserve">Отчет о движение денег (прямой метод) </t>
  </si>
  <si>
    <t xml:space="preserve">Отчет об изменениях в капитале </t>
  </si>
  <si>
    <t>Сальдо на 31 марта 2015 года (строка 500+строка 600+строка 700)</t>
  </si>
  <si>
    <t>за 1 квартал 2015 года.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</si>
</sst>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_р_._-;_-@_-"/>
    <numFmt numFmtId="177" formatCode="_-* #,##0.00_р_._-;\-* #,##0.00_р_._-;_-* &quot;-&quot;_р_._-;_-@_-"/>
    <numFmt numFmtId="178" formatCode="_-* #,##0.000_р_._-;\-* #,##0.000_р_._-;_-* &quot;-&quot;_р_._-;_-@_-"/>
    <numFmt numFmtId="179" formatCode="0000"/>
    <numFmt numFmtId="180" formatCode="#,##0.00;[Red]\-#,##0.00"/>
    <numFmt numFmtId="181" formatCode="_(* #,##0_);_(* \(#,##0\);_(* &quot;-&quot;_);_(@_)"/>
    <numFmt numFmtId="182" formatCode="#,##0.00_ ;[Red]\-#,##0.00\ "/>
    <numFmt numFmtId="183" formatCode="#,##0;[Red]\-#,##0"/>
  </numFmts>
  <fonts count="58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4" tint="-0.24997000396251678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69" fontId="1" fillId="0" borderId="10" xfId="0" applyNumberFormat="1" applyFont="1" applyFill="1" applyBorder="1" applyAlignment="1">
      <alignment horizontal="center" vertical="top" wrapText="1"/>
    </xf>
    <xf numFmtId="12" fontId="1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169" fontId="2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169" fontId="13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78" fontId="1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top" wrapText="1"/>
    </xf>
    <xf numFmtId="183" fontId="2" fillId="0" borderId="0" xfId="55" applyNumberFormat="1" applyFont="1" applyFill="1" applyBorder="1" applyAlignment="1">
      <alignment horizontal="right" vertical="center" indent="1"/>
      <protection/>
    </xf>
    <xf numFmtId="0" fontId="56" fillId="0" borderId="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169" fontId="1" fillId="33" borderId="10" xfId="0" applyNumberFormat="1" applyFont="1" applyFill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42" applyFont="1" applyAlignment="1" applyProtection="1">
      <alignment horizontal="right"/>
      <protection/>
    </xf>
    <xf numFmtId="0" fontId="16" fillId="0" borderId="0" xfId="0" applyFont="1" applyAlignment="1">
      <alignment horizontal="center"/>
    </xf>
    <xf numFmtId="0" fontId="16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16" fillId="0" borderId="0" xfId="42" applyFont="1" applyAlignment="1" applyProtection="1">
      <alignment horizontal="center"/>
      <protection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5" fillId="0" borderId="0" xfId="42" applyFont="1" applyAlignment="1" applyProtection="1">
      <alignment horizontal="right"/>
      <protection/>
    </xf>
    <xf numFmtId="0" fontId="16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10" xfId="0" applyFont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5" xfId="54"/>
    <cellStyle name="Обычный_Ф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820087.0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l:30820085.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l:30820085.0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9"/>
  <sheetViews>
    <sheetView zoomScale="85" zoomScaleNormal="85" zoomScalePageLayoutView="0" workbookViewId="0" topLeftCell="A47">
      <selection activeCell="K19" sqref="K19"/>
    </sheetView>
  </sheetViews>
  <sheetFormatPr defaultColWidth="9.00390625" defaultRowHeight="12.75"/>
  <cols>
    <col min="1" max="1" width="52.75390625" style="18" customWidth="1"/>
    <col min="2" max="2" width="9.125" style="18" customWidth="1"/>
    <col min="3" max="4" width="18.25390625" style="18" customWidth="1"/>
    <col min="5" max="16384" width="9.125" style="18" customWidth="1"/>
  </cols>
  <sheetData>
    <row r="1" spans="1:4" ht="12.75" customHeight="1">
      <c r="A1" s="45" t="s">
        <v>211</v>
      </c>
      <c r="B1" s="45"/>
      <c r="C1" s="45"/>
      <c r="D1" s="45"/>
    </row>
    <row r="2" spans="1:4" ht="13.5">
      <c r="A2" s="38"/>
      <c r="B2" s="38"/>
      <c r="C2" s="38"/>
      <c r="D2" s="38"/>
    </row>
    <row r="3" spans="1:4" ht="13.5">
      <c r="A3" s="46" t="s">
        <v>212</v>
      </c>
      <c r="B3" s="46"/>
      <c r="C3" s="46"/>
      <c r="D3" s="46"/>
    </row>
    <row r="4" spans="1:4" ht="13.5">
      <c r="A4" s="46" t="s">
        <v>213</v>
      </c>
      <c r="B4" s="46"/>
      <c r="C4" s="46"/>
      <c r="D4" s="46"/>
    </row>
    <row r="5" spans="1:4" ht="13.5">
      <c r="A5" s="39"/>
      <c r="B5" s="39"/>
      <c r="C5" s="39"/>
      <c r="D5" s="39"/>
    </row>
    <row r="6" ht="12.75">
      <c r="A6" s="6"/>
    </row>
    <row r="7" spans="1:4" ht="12.75">
      <c r="A7" s="43" t="s">
        <v>0</v>
      </c>
      <c r="B7" s="44"/>
      <c r="C7" s="44"/>
      <c r="D7" s="44"/>
    </row>
    <row r="8" spans="1:4" ht="25.5">
      <c r="A8" s="11" t="s">
        <v>1</v>
      </c>
      <c r="B8" s="11" t="s">
        <v>2</v>
      </c>
      <c r="C8" s="11" t="s">
        <v>3</v>
      </c>
      <c r="D8" s="11" t="s">
        <v>4</v>
      </c>
    </row>
    <row r="9" spans="1:4" ht="12.75">
      <c r="A9" s="12" t="s">
        <v>5</v>
      </c>
      <c r="B9" s="13"/>
      <c r="C9" s="14"/>
      <c r="D9" s="14"/>
    </row>
    <row r="10" spans="1:4" ht="12.75">
      <c r="A10" s="12" t="s">
        <v>6</v>
      </c>
      <c r="B10" s="13">
        <v>10</v>
      </c>
      <c r="C10" s="14">
        <v>866306</v>
      </c>
      <c r="D10" s="14">
        <v>282292</v>
      </c>
    </row>
    <row r="11" spans="1:4" ht="12.75">
      <c r="A11" s="12" t="s">
        <v>7</v>
      </c>
      <c r="B11" s="13">
        <v>11</v>
      </c>
      <c r="C11" s="14"/>
      <c r="D11" s="14"/>
    </row>
    <row r="12" spans="1:4" ht="12.75">
      <c r="A12" s="12" t="s">
        <v>8</v>
      </c>
      <c r="B12" s="13">
        <v>12</v>
      </c>
      <c r="C12" s="14"/>
      <c r="D12" s="14"/>
    </row>
    <row r="13" spans="1:4" ht="25.5">
      <c r="A13" s="12" t="s">
        <v>9</v>
      </c>
      <c r="B13" s="13">
        <v>13</v>
      </c>
      <c r="C13" s="14"/>
      <c r="D13" s="14"/>
    </row>
    <row r="14" spans="1:4" ht="12.75">
      <c r="A14" s="12" t="s">
        <v>10</v>
      </c>
      <c r="B14" s="13">
        <v>14</v>
      </c>
      <c r="C14" s="14"/>
      <c r="D14" s="14"/>
    </row>
    <row r="15" spans="1:4" ht="12.75">
      <c r="A15" s="12" t="s">
        <v>11</v>
      </c>
      <c r="B15" s="13">
        <v>15</v>
      </c>
      <c r="C15" s="14">
        <v>6900</v>
      </c>
      <c r="D15" s="14">
        <v>61605</v>
      </c>
    </row>
    <row r="16" spans="1:4" ht="12.75">
      <c r="A16" s="12" t="s">
        <v>12</v>
      </c>
      <c r="B16" s="13">
        <v>16</v>
      </c>
      <c r="C16" s="14">
        <v>7142264</v>
      </c>
      <c r="D16" s="14">
        <v>4342503</v>
      </c>
    </row>
    <row r="17" spans="1:4" ht="12.75">
      <c r="A17" s="12" t="s">
        <v>13</v>
      </c>
      <c r="B17" s="13">
        <v>17</v>
      </c>
      <c r="C17" s="14">
        <v>125246</v>
      </c>
      <c r="D17" s="14">
        <v>124242</v>
      </c>
    </row>
    <row r="18" spans="1:4" ht="12.75">
      <c r="A18" s="12" t="s">
        <v>14</v>
      </c>
      <c r="B18" s="13">
        <v>18</v>
      </c>
      <c r="C18" s="14">
        <v>39177</v>
      </c>
      <c r="D18" s="14">
        <v>18662</v>
      </c>
    </row>
    <row r="19" spans="1:4" ht="12.75">
      <c r="A19" s="12" t="s">
        <v>15</v>
      </c>
      <c r="B19" s="13">
        <v>19</v>
      </c>
      <c r="C19" s="14">
        <v>99850</v>
      </c>
      <c r="D19" s="15">
        <v>590148</v>
      </c>
    </row>
    <row r="20" spans="1:4" ht="12.75">
      <c r="A20" s="16" t="s">
        <v>16</v>
      </c>
      <c r="B20" s="11">
        <v>100</v>
      </c>
      <c r="C20" s="17">
        <f>SUM(C10:C19)</f>
        <v>8279743</v>
      </c>
      <c r="D20" s="17">
        <f>SUM(D10:D19)</f>
        <v>5419452</v>
      </c>
    </row>
    <row r="21" spans="1:4" ht="25.5">
      <c r="A21" s="12" t="s">
        <v>17</v>
      </c>
      <c r="B21" s="13">
        <v>101</v>
      </c>
      <c r="C21" s="14"/>
      <c r="D21" s="14"/>
    </row>
    <row r="22" spans="1:4" ht="12.75">
      <c r="A22" s="12" t="s">
        <v>18</v>
      </c>
      <c r="B22" s="13"/>
      <c r="C22" s="14"/>
      <c r="D22" s="14"/>
    </row>
    <row r="23" spans="1:4" ht="12.75">
      <c r="A23" s="12" t="s">
        <v>7</v>
      </c>
      <c r="B23" s="13">
        <v>110</v>
      </c>
      <c r="C23" s="14"/>
      <c r="D23" s="14"/>
    </row>
    <row r="24" spans="1:4" ht="12.75">
      <c r="A24" s="12" t="s">
        <v>8</v>
      </c>
      <c r="B24" s="13">
        <v>111</v>
      </c>
      <c r="C24" s="14"/>
      <c r="D24" s="14"/>
    </row>
    <row r="25" spans="1:4" ht="25.5">
      <c r="A25" s="12" t="s">
        <v>9</v>
      </c>
      <c r="B25" s="13">
        <v>112</v>
      </c>
      <c r="C25" s="14"/>
      <c r="D25" s="14"/>
    </row>
    <row r="26" spans="1:4" ht="12.75">
      <c r="A26" s="12" t="s">
        <v>10</v>
      </c>
      <c r="B26" s="13">
        <v>113</v>
      </c>
      <c r="C26" s="14"/>
      <c r="D26" s="14"/>
    </row>
    <row r="27" spans="1:4" ht="12.75">
      <c r="A27" s="12" t="s">
        <v>19</v>
      </c>
      <c r="B27" s="13">
        <v>114</v>
      </c>
      <c r="C27" s="14"/>
      <c r="D27" s="14"/>
    </row>
    <row r="28" spans="1:4" ht="12.75">
      <c r="A28" s="12" t="s">
        <v>20</v>
      </c>
      <c r="B28" s="13">
        <v>115</v>
      </c>
      <c r="C28" s="14" t="s">
        <v>208</v>
      </c>
      <c r="D28" s="14">
        <v>0</v>
      </c>
    </row>
    <row r="29" spans="1:4" ht="12.75">
      <c r="A29" s="12" t="s">
        <v>21</v>
      </c>
      <c r="B29" s="13">
        <v>116</v>
      </c>
      <c r="C29" s="14"/>
      <c r="D29" s="14"/>
    </row>
    <row r="30" spans="1:4" ht="12.75">
      <c r="A30" s="12" t="s">
        <v>22</v>
      </c>
      <c r="B30" s="13">
        <v>117</v>
      </c>
      <c r="C30" s="14"/>
      <c r="D30" s="14"/>
    </row>
    <row r="31" spans="1:4" ht="12.75">
      <c r="A31" s="12" t="s">
        <v>23</v>
      </c>
      <c r="B31" s="13">
        <v>118</v>
      </c>
      <c r="C31" s="14">
        <v>1059025</v>
      </c>
      <c r="D31" s="14">
        <v>1077453</v>
      </c>
    </row>
    <row r="32" spans="1:4" ht="12.75">
      <c r="A32" s="12" t="s">
        <v>24</v>
      </c>
      <c r="B32" s="13">
        <v>119</v>
      </c>
      <c r="C32" s="14"/>
      <c r="D32" s="14"/>
    </row>
    <row r="33" spans="1:4" ht="12.75">
      <c r="A33" s="12" t="s">
        <v>25</v>
      </c>
      <c r="B33" s="13">
        <v>120</v>
      </c>
      <c r="C33" s="14"/>
      <c r="D33" s="14"/>
    </row>
    <row r="34" spans="1:4" ht="12.75">
      <c r="A34" s="12" t="s">
        <v>26</v>
      </c>
      <c r="B34" s="13">
        <v>121</v>
      </c>
      <c r="C34" s="14">
        <v>20453</v>
      </c>
      <c r="D34" s="14">
        <v>22873</v>
      </c>
    </row>
    <row r="35" spans="1:4" ht="12.75">
      <c r="A35" s="12" t="s">
        <v>27</v>
      </c>
      <c r="B35" s="13">
        <v>122</v>
      </c>
      <c r="C35" s="14">
        <v>0</v>
      </c>
      <c r="D35" s="14">
        <v>0</v>
      </c>
    </row>
    <row r="36" spans="1:4" ht="12.75">
      <c r="A36" s="12" t="s">
        <v>28</v>
      </c>
      <c r="B36" s="13">
        <v>123</v>
      </c>
      <c r="C36" s="14">
        <v>12192</v>
      </c>
      <c r="D36" s="14">
        <v>30984</v>
      </c>
    </row>
    <row r="37" spans="1:4" ht="12.75">
      <c r="A37" s="16" t="s">
        <v>29</v>
      </c>
      <c r="B37" s="11">
        <v>200</v>
      </c>
      <c r="C37" s="17">
        <f>SUM(C23:C36)</f>
        <v>1091670</v>
      </c>
      <c r="D37" s="17">
        <f>SUM(D23:D36)</f>
        <v>1131310</v>
      </c>
    </row>
    <row r="38" spans="1:4" ht="12.75">
      <c r="A38" s="16" t="s">
        <v>30</v>
      </c>
      <c r="B38" s="11"/>
      <c r="C38" s="17">
        <f>C20+C37+C21</f>
        <v>9371413</v>
      </c>
      <c r="D38" s="17">
        <f>D20+D37</f>
        <v>6550762</v>
      </c>
    </row>
    <row r="39" spans="1:4" ht="25.5">
      <c r="A39" s="16" t="s">
        <v>31</v>
      </c>
      <c r="B39" s="11" t="s">
        <v>2</v>
      </c>
      <c r="C39" s="11" t="s">
        <v>3</v>
      </c>
      <c r="D39" s="11" t="s">
        <v>4</v>
      </c>
    </row>
    <row r="40" spans="1:4" ht="12.75">
      <c r="A40" s="12" t="s">
        <v>32</v>
      </c>
      <c r="B40" s="13"/>
      <c r="C40" s="14"/>
      <c r="D40" s="14"/>
    </row>
    <row r="41" spans="1:4" ht="12.75">
      <c r="A41" s="12" t="s">
        <v>33</v>
      </c>
      <c r="B41" s="13">
        <v>210</v>
      </c>
      <c r="C41" s="14">
        <f>1500000+14117</f>
        <v>1514117</v>
      </c>
      <c r="D41" s="14">
        <v>560676</v>
      </c>
    </row>
    <row r="42" spans="1:4" ht="12.75">
      <c r="A42" s="12" t="s">
        <v>8</v>
      </c>
      <c r="B42" s="13">
        <v>211</v>
      </c>
      <c r="C42" s="14"/>
      <c r="D42" s="14"/>
    </row>
    <row r="43" spans="1:4" ht="12.75">
      <c r="A43" s="12" t="s">
        <v>34</v>
      </c>
      <c r="B43" s="13">
        <v>212</v>
      </c>
      <c r="C43" s="14">
        <v>144681</v>
      </c>
      <c r="D43" s="14">
        <v>150543</v>
      </c>
    </row>
    <row r="44" spans="1:4" ht="25.5">
      <c r="A44" s="12" t="s">
        <v>35</v>
      </c>
      <c r="B44" s="13">
        <v>213</v>
      </c>
      <c r="C44" s="14">
        <v>6836209</v>
      </c>
      <c r="D44" s="14">
        <v>2745064</v>
      </c>
    </row>
    <row r="45" spans="1:4" ht="12.75">
      <c r="A45" s="12" t="s">
        <v>36</v>
      </c>
      <c r="B45" s="13">
        <v>214</v>
      </c>
      <c r="C45" s="14">
        <v>89439</v>
      </c>
      <c r="D45" s="14">
        <v>80824</v>
      </c>
    </row>
    <row r="46" spans="1:4" ht="12.75">
      <c r="A46" s="12" t="s">
        <v>37</v>
      </c>
      <c r="B46" s="13">
        <v>215</v>
      </c>
      <c r="C46" s="14">
        <v>0</v>
      </c>
      <c r="D46" s="14">
        <v>0</v>
      </c>
    </row>
    <row r="47" spans="1:4" ht="12.75">
      <c r="A47" s="12" t="s">
        <v>38</v>
      </c>
      <c r="B47" s="13">
        <v>216</v>
      </c>
      <c r="C47" s="14">
        <v>61230</v>
      </c>
      <c r="D47" s="14">
        <v>57532</v>
      </c>
    </row>
    <row r="48" spans="1:4" ht="12.75">
      <c r="A48" s="12" t="s">
        <v>39</v>
      </c>
      <c r="B48" s="13">
        <v>217</v>
      </c>
      <c r="C48" s="14">
        <v>1896462</v>
      </c>
      <c r="D48" s="14">
        <v>3964851</v>
      </c>
    </row>
    <row r="49" spans="1:4" ht="25.5">
      <c r="A49" s="16" t="s">
        <v>40</v>
      </c>
      <c r="B49" s="11">
        <v>300</v>
      </c>
      <c r="C49" s="17">
        <f>SUM(C41:C48)</f>
        <v>10542138</v>
      </c>
      <c r="D49" s="17">
        <f>SUM(D41:D48)</f>
        <v>7559490</v>
      </c>
    </row>
    <row r="50" spans="1:4" ht="25.5">
      <c r="A50" s="12" t="s">
        <v>41</v>
      </c>
      <c r="B50" s="13">
        <v>301</v>
      </c>
      <c r="C50" s="14"/>
      <c r="D50" s="14"/>
    </row>
    <row r="51" spans="1:4" ht="12.75">
      <c r="A51" s="12" t="s">
        <v>42</v>
      </c>
      <c r="B51" s="13"/>
      <c r="C51" s="14"/>
      <c r="D51" s="14"/>
    </row>
    <row r="52" spans="1:4" ht="12.75">
      <c r="A52" s="12" t="s">
        <v>33</v>
      </c>
      <c r="B52" s="13">
        <v>310</v>
      </c>
      <c r="C52" s="14"/>
      <c r="D52" s="14"/>
    </row>
    <row r="53" spans="1:4" ht="12.75">
      <c r="A53" s="12" t="s">
        <v>8</v>
      </c>
      <c r="B53" s="13">
        <v>311</v>
      </c>
      <c r="C53" s="14"/>
      <c r="D53" s="14"/>
    </row>
    <row r="54" spans="1:4" ht="12.75">
      <c r="A54" s="12" t="s">
        <v>43</v>
      </c>
      <c r="B54" s="13">
        <v>312</v>
      </c>
      <c r="C54" s="14">
        <v>0</v>
      </c>
      <c r="D54" s="14">
        <v>0</v>
      </c>
    </row>
    <row r="55" spans="1:4" ht="12.75">
      <c r="A55" s="12" t="s">
        <v>44</v>
      </c>
      <c r="B55" s="13">
        <v>313</v>
      </c>
      <c r="C55" s="14"/>
      <c r="D55" s="14"/>
    </row>
    <row r="56" spans="1:4" ht="12.75">
      <c r="A56" s="12" t="s">
        <v>45</v>
      </c>
      <c r="B56" s="13">
        <v>314</v>
      </c>
      <c r="C56" s="14"/>
      <c r="D56" s="14"/>
    </row>
    <row r="57" spans="1:4" ht="12.75">
      <c r="A57" s="12" t="s">
        <v>46</v>
      </c>
      <c r="B57" s="13">
        <v>315</v>
      </c>
      <c r="C57" s="14">
        <v>29134</v>
      </c>
      <c r="D57" s="14">
        <v>29134</v>
      </c>
    </row>
    <row r="58" spans="1:4" ht="12.75">
      <c r="A58" s="12" t="s">
        <v>47</v>
      </c>
      <c r="B58" s="13">
        <v>316</v>
      </c>
      <c r="C58" s="14"/>
      <c r="D58" s="14"/>
    </row>
    <row r="59" spans="1:4" ht="12.75">
      <c r="A59" s="16" t="s">
        <v>48</v>
      </c>
      <c r="B59" s="11">
        <v>400</v>
      </c>
      <c r="C59" s="17">
        <f>SUM(C52:C58)</f>
        <v>29134</v>
      </c>
      <c r="D59" s="17">
        <f>SUM(D52:D58)</f>
        <v>29134</v>
      </c>
    </row>
    <row r="60" spans="1:4" ht="12.75">
      <c r="A60" s="12" t="s">
        <v>49</v>
      </c>
      <c r="B60" s="13"/>
      <c r="C60" s="14"/>
      <c r="D60" s="14"/>
    </row>
    <row r="61" spans="1:4" ht="12.75">
      <c r="A61" s="12" t="s">
        <v>50</v>
      </c>
      <c r="B61" s="13">
        <v>410</v>
      </c>
      <c r="C61" s="14">
        <v>136003</v>
      </c>
      <c r="D61" s="14">
        <v>136003</v>
      </c>
    </row>
    <row r="62" spans="1:4" ht="12.75">
      <c r="A62" s="12" t="s">
        <v>51</v>
      </c>
      <c r="B62" s="13">
        <v>411</v>
      </c>
      <c r="C62" s="14"/>
      <c r="D62" s="14"/>
    </row>
    <row r="63" spans="1:4" ht="12.75">
      <c r="A63" s="12" t="s">
        <v>52</v>
      </c>
      <c r="B63" s="13">
        <v>412</v>
      </c>
      <c r="C63" s="14"/>
      <c r="D63" s="14"/>
    </row>
    <row r="64" spans="1:4" ht="12.75">
      <c r="A64" s="12" t="s">
        <v>53</v>
      </c>
      <c r="B64" s="13">
        <v>413</v>
      </c>
      <c r="C64" s="14"/>
      <c r="D64" s="14"/>
    </row>
    <row r="65" spans="1:4" ht="12.75">
      <c r="A65" s="12" t="s">
        <v>54</v>
      </c>
      <c r="B65" s="13">
        <v>414</v>
      </c>
      <c r="C65" s="14">
        <v>-1335862</v>
      </c>
      <c r="D65" s="14">
        <v>-1173865</v>
      </c>
    </row>
    <row r="66" spans="1:4" ht="25.5">
      <c r="A66" s="16" t="s">
        <v>55</v>
      </c>
      <c r="B66" s="11">
        <v>420</v>
      </c>
      <c r="C66" s="17">
        <f>SUM(C61:C65)</f>
        <v>-1199859</v>
      </c>
      <c r="D66" s="17">
        <f>SUM(D61:D65)</f>
        <v>-1037862</v>
      </c>
    </row>
    <row r="67" spans="1:4" ht="12.75">
      <c r="A67" s="12" t="s">
        <v>56</v>
      </c>
      <c r="B67" s="13">
        <v>421</v>
      </c>
      <c r="C67" s="14"/>
      <c r="D67" s="14"/>
    </row>
    <row r="68" spans="1:4" ht="12.75">
      <c r="A68" s="16" t="s">
        <v>57</v>
      </c>
      <c r="B68" s="11">
        <v>500</v>
      </c>
      <c r="C68" s="17">
        <f>C66+C67</f>
        <v>-1199859</v>
      </c>
      <c r="D68" s="17">
        <f>D66+D67</f>
        <v>-1037862</v>
      </c>
    </row>
    <row r="69" spans="1:4" ht="12.75">
      <c r="A69" s="16" t="s">
        <v>58</v>
      </c>
      <c r="B69" s="11"/>
      <c r="C69" s="17">
        <f>C49+C59+C68</f>
        <v>9371413</v>
      </c>
      <c r="D69" s="17">
        <f>D49+D59+D68</f>
        <v>6550762</v>
      </c>
    </row>
    <row r="70" spans="1:4" ht="12.75">
      <c r="A70" s="8"/>
      <c r="C70" s="19">
        <f>C38-C69</f>
        <v>0</v>
      </c>
      <c r="D70" s="19">
        <f>D38-D69</f>
        <v>0</v>
      </c>
    </row>
    <row r="71" spans="1:3" ht="12.75">
      <c r="A71" s="8"/>
      <c r="C71" s="20"/>
    </row>
    <row r="72" ht="12.75">
      <c r="A72" s="9" t="s">
        <v>209</v>
      </c>
    </row>
    <row r="73" spans="1:2" s="21" customFormat="1" ht="11.25">
      <c r="A73" s="10" t="s">
        <v>201</v>
      </c>
      <c r="B73" s="21" t="s">
        <v>202</v>
      </c>
    </row>
    <row r="74" ht="12.75">
      <c r="A74" s="8"/>
    </row>
    <row r="75" ht="12.75">
      <c r="A75" s="9" t="s">
        <v>198</v>
      </c>
    </row>
    <row r="76" spans="1:2" s="21" customFormat="1" ht="11.25">
      <c r="A76" s="10" t="s">
        <v>199</v>
      </c>
      <c r="B76" s="21" t="s">
        <v>200</v>
      </c>
    </row>
    <row r="77" ht="12.75">
      <c r="A77" s="8"/>
    </row>
    <row r="78" ht="12.75">
      <c r="A78" s="8" t="s">
        <v>59</v>
      </c>
    </row>
    <row r="79" ht="12.75">
      <c r="A79" s="8"/>
    </row>
  </sheetData>
  <sheetProtection/>
  <mergeCells count="4">
    <mergeCell ref="A7:D7"/>
    <mergeCell ref="A1:D1"/>
    <mergeCell ref="A3:D3"/>
    <mergeCell ref="A4:D4"/>
  </mergeCells>
  <printOptions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1"/>
  <sheetViews>
    <sheetView zoomScalePageLayoutView="0" workbookViewId="0" topLeftCell="A29">
      <selection activeCell="J20" sqref="J20"/>
    </sheetView>
  </sheetViews>
  <sheetFormatPr defaultColWidth="9.00390625" defaultRowHeight="12.75"/>
  <cols>
    <col min="1" max="1" width="50.75390625" style="18" customWidth="1"/>
    <col min="2" max="2" width="9.125" style="18" customWidth="1"/>
    <col min="3" max="4" width="18.25390625" style="18" customWidth="1"/>
    <col min="5" max="5" width="12.75390625" style="18" customWidth="1"/>
    <col min="6" max="6" width="18.75390625" style="18" customWidth="1"/>
    <col min="7" max="16384" width="9.125" style="18" customWidth="1"/>
  </cols>
  <sheetData>
    <row r="1" spans="1:4" ht="13.5">
      <c r="A1" s="45" t="s">
        <v>211</v>
      </c>
      <c r="B1" s="45"/>
      <c r="C1" s="45"/>
      <c r="D1" s="45"/>
    </row>
    <row r="2" spans="1:4" ht="13.5">
      <c r="A2" s="38"/>
      <c r="B2" s="38"/>
      <c r="C2" s="38"/>
      <c r="D2" s="38"/>
    </row>
    <row r="3" spans="1:4" ht="13.5">
      <c r="A3" s="46" t="s">
        <v>214</v>
      </c>
      <c r="B3" s="46"/>
      <c r="C3" s="46"/>
      <c r="D3" s="46"/>
    </row>
    <row r="4" spans="1:4" ht="13.5">
      <c r="A4" s="46" t="s">
        <v>215</v>
      </c>
      <c r="B4" s="46"/>
      <c r="C4" s="46"/>
      <c r="D4" s="46"/>
    </row>
    <row r="5" spans="1:6" ht="12.75">
      <c r="A5" s="43" t="s">
        <v>0</v>
      </c>
      <c r="B5" s="44"/>
      <c r="C5" s="44"/>
      <c r="D5" s="44"/>
      <c r="F5" s="20"/>
    </row>
    <row r="6" ht="12.75">
      <c r="A6" s="5"/>
    </row>
    <row r="7" spans="1:4" s="23" customFormat="1" ht="25.5">
      <c r="A7" s="11" t="s">
        <v>60</v>
      </c>
      <c r="B7" s="11" t="s">
        <v>2</v>
      </c>
      <c r="C7" s="11" t="s">
        <v>61</v>
      </c>
      <c r="D7" s="11" t="s">
        <v>62</v>
      </c>
    </row>
    <row r="8" spans="1:4" ht="12.75">
      <c r="A8" s="12" t="s">
        <v>63</v>
      </c>
      <c r="B8" s="13">
        <v>10</v>
      </c>
      <c r="C8" s="14">
        <v>24126768</v>
      </c>
      <c r="D8" s="14">
        <v>23599879</v>
      </c>
    </row>
    <row r="9" spans="1:6" ht="12.75">
      <c r="A9" s="12" t="s">
        <v>64</v>
      </c>
      <c r="B9" s="13">
        <v>11</v>
      </c>
      <c r="C9" s="14">
        <v>24098757</v>
      </c>
      <c r="D9" s="14">
        <v>23399001</v>
      </c>
      <c r="F9" s="20"/>
    </row>
    <row r="10" spans="1:4" ht="12.75">
      <c r="A10" s="12" t="s">
        <v>65</v>
      </c>
      <c r="B10" s="13">
        <v>12</v>
      </c>
      <c r="C10" s="14">
        <f>C8-C9</f>
        <v>28011</v>
      </c>
      <c r="D10" s="14">
        <f>D8-D9</f>
        <v>200878</v>
      </c>
    </row>
    <row r="11" spans="1:4" ht="12.75">
      <c r="A11" s="12" t="s">
        <v>66</v>
      </c>
      <c r="B11" s="13">
        <v>13</v>
      </c>
      <c r="C11" s="14"/>
      <c r="D11" s="14"/>
    </row>
    <row r="12" spans="1:4" ht="12.75">
      <c r="A12" s="12" t="s">
        <v>67</v>
      </c>
      <c r="B12" s="13">
        <v>14</v>
      </c>
      <c r="C12" s="14">
        <v>167574</v>
      </c>
      <c r="D12" s="14">
        <v>163346</v>
      </c>
    </row>
    <row r="13" spans="1:6" ht="12.75">
      <c r="A13" s="12" t="s">
        <v>68</v>
      </c>
      <c r="B13" s="13">
        <v>15</v>
      </c>
      <c r="C13" s="14">
        <v>20525</v>
      </c>
      <c r="D13" s="14">
        <v>21160</v>
      </c>
      <c r="F13" s="20"/>
    </row>
    <row r="14" spans="1:6" ht="12.75">
      <c r="A14" s="12" t="s">
        <v>69</v>
      </c>
      <c r="B14" s="13">
        <v>16</v>
      </c>
      <c r="C14" s="14">
        <v>27046</v>
      </c>
      <c r="D14" s="14">
        <v>29750</v>
      </c>
      <c r="F14" s="20"/>
    </row>
    <row r="15" spans="1:6" ht="25.5">
      <c r="A15" s="12" t="s">
        <v>70</v>
      </c>
      <c r="B15" s="13">
        <v>20</v>
      </c>
      <c r="C15" s="14">
        <f>C10-C12-C13+C14</f>
        <v>-133042</v>
      </c>
      <c r="D15" s="14">
        <f>D10-D11-D12-D13+D14</f>
        <v>46122</v>
      </c>
      <c r="F15" s="20"/>
    </row>
    <row r="16" spans="1:8" ht="12.75">
      <c r="A16" s="12" t="s">
        <v>71</v>
      </c>
      <c r="B16" s="13">
        <v>21</v>
      </c>
      <c r="C16" s="14">
        <v>6986</v>
      </c>
      <c r="D16" s="14">
        <v>1434</v>
      </c>
      <c r="F16" s="20"/>
      <c r="H16" s="20">
        <f>G16-F16</f>
        <v>0</v>
      </c>
    </row>
    <row r="17" spans="1:4" ht="12.75">
      <c r="A17" s="12" t="s">
        <v>72</v>
      </c>
      <c r="B17" s="13">
        <v>22</v>
      </c>
      <c r="C17" s="14">
        <v>29535</v>
      </c>
      <c r="D17" s="14">
        <v>14297</v>
      </c>
    </row>
    <row r="18" spans="1:4" ht="38.25">
      <c r="A18" s="12" t="s">
        <v>73</v>
      </c>
      <c r="B18" s="13">
        <v>23</v>
      </c>
      <c r="C18" s="14"/>
      <c r="D18" s="14"/>
    </row>
    <row r="19" spans="1:4" ht="12.75">
      <c r="A19" s="12" t="s">
        <v>74</v>
      </c>
      <c r="B19" s="13">
        <v>24</v>
      </c>
      <c r="C19" s="14">
        <v>4933</v>
      </c>
      <c r="D19" s="14">
        <v>15069</v>
      </c>
    </row>
    <row r="20" spans="1:4" ht="12.75">
      <c r="A20" s="12" t="s">
        <v>75</v>
      </c>
      <c r="B20" s="13">
        <v>25</v>
      </c>
      <c r="C20" s="14">
        <f>31864-C13</f>
        <v>11339</v>
      </c>
      <c r="D20" s="14">
        <v>12666</v>
      </c>
    </row>
    <row r="21" spans="1:4" ht="25.5">
      <c r="A21" s="12" t="s">
        <v>76</v>
      </c>
      <c r="B21" s="13">
        <v>100</v>
      </c>
      <c r="C21" s="14">
        <f>C15+C16-C17+C19-C20</f>
        <v>-161997</v>
      </c>
      <c r="D21" s="14">
        <f>D15+D16-D17+D18+D19-D20</f>
        <v>35662</v>
      </c>
    </row>
    <row r="22" spans="1:4" ht="12.75">
      <c r="A22" s="12" t="s">
        <v>77</v>
      </c>
      <c r="B22" s="13">
        <v>101</v>
      </c>
      <c r="C22" s="14"/>
      <c r="D22" s="14"/>
    </row>
    <row r="23" spans="1:4" ht="25.5">
      <c r="A23" s="12" t="s">
        <v>78</v>
      </c>
      <c r="B23" s="13">
        <v>200</v>
      </c>
      <c r="C23" s="14">
        <f>C21-C22</f>
        <v>-161997</v>
      </c>
      <c r="D23" s="14">
        <f>D21-D22</f>
        <v>35662</v>
      </c>
    </row>
    <row r="24" spans="1:4" ht="25.5">
      <c r="A24" s="12" t="s">
        <v>79</v>
      </c>
      <c r="B24" s="13">
        <v>201</v>
      </c>
      <c r="C24" s="14"/>
      <c r="D24" s="14"/>
    </row>
    <row r="25" spans="1:4" ht="12.75">
      <c r="A25" s="12" t="s">
        <v>80</v>
      </c>
      <c r="B25" s="13">
        <v>300</v>
      </c>
      <c r="C25" s="14">
        <f>C23+C24</f>
        <v>-161997</v>
      </c>
      <c r="D25" s="14">
        <f>D23+D24</f>
        <v>35662</v>
      </c>
    </row>
    <row r="26" spans="1:4" ht="12.75">
      <c r="A26" s="12" t="s">
        <v>81</v>
      </c>
      <c r="B26" s="13"/>
      <c r="C26" s="14">
        <f>C25</f>
        <v>-161997</v>
      </c>
      <c r="D26" s="14">
        <f>D25</f>
        <v>35662</v>
      </c>
    </row>
    <row r="27" spans="1:4" ht="12.75">
      <c r="A27" s="12" t="s">
        <v>82</v>
      </c>
      <c r="B27" s="13"/>
      <c r="C27" s="14"/>
      <c r="D27" s="14"/>
    </row>
    <row r="28" spans="1:4" ht="25.5">
      <c r="A28" s="12" t="s">
        <v>83</v>
      </c>
      <c r="B28" s="13">
        <v>400</v>
      </c>
      <c r="C28" s="14">
        <f>SUM(C30:C40)</f>
        <v>0</v>
      </c>
      <c r="D28" s="14">
        <f>SUM(D30:D40)</f>
        <v>0</v>
      </c>
    </row>
    <row r="29" spans="1:4" ht="12.75">
      <c r="A29" s="12" t="s">
        <v>84</v>
      </c>
      <c r="B29" s="13"/>
      <c r="C29" s="14"/>
      <c r="D29" s="14"/>
    </row>
    <row r="30" spans="1:4" ht="12.75">
      <c r="A30" s="12" t="s">
        <v>85</v>
      </c>
      <c r="B30" s="13">
        <v>410</v>
      </c>
      <c r="C30" s="14"/>
      <c r="D30" s="14"/>
    </row>
    <row r="31" spans="1:4" ht="25.5">
      <c r="A31" s="12" t="s">
        <v>86</v>
      </c>
      <c r="B31" s="13">
        <v>411</v>
      </c>
      <c r="C31" s="14"/>
      <c r="D31" s="14"/>
    </row>
    <row r="32" spans="1:4" ht="38.25">
      <c r="A32" s="12" t="s">
        <v>87</v>
      </c>
      <c r="B32" s="13">
        <v>412</v>
      </c>
      <c r="C32" s="14"/>
      <c r="D32" s="14"/>
    </row>
    <row r="33" spans="1:4" ht="25.5">
      <c r="A33" s="12" t="s">
        <v>88</v>
      </c>
      <c r="B33" s="13">
        <v>413</v>
      </c>
      <c r="C33" s="14"/>
      <c r="D33" s="14"/>
    </row>
    <row r="34" spans="1:4" ht="25.5">
      <c r="A34" s="12" t="s">
        <v>89</v>
      </c>
      <c r="B34" s="13">
        <v>414</v>
      </c>
      <c r="C34" s="14"/>
      <c r="D34" s="14"/>
    </row>
    <row r="35" spans="1:4" ht="12.75">
      <c r="A35" s="12" t="s">
        <v>90</v>
      </c>
      <c r="B35" s="13">
        <v>415</v>
      </c>
      <c r="C35" s="14"/>
      <c r="D35" s="14"/>
    </row>
    <row r="36" spans="1:4" ht="25.5">
      <c r="A36" s="12" t="s">
        <v>91</v>
      </c>
      <c r="B36" s="13">
        <v>416</v>
      </c>
      <c r="C36" s="14"/>
      <c r="D36" s="14"/>
    </row>
    <row r="37" spans="1:4" ht="12.75">
      <c r="A37" s="12" t="s">
        <v>92</v>
      </c>
      <c r="B37" s="13">
        <v>417</v>
      </c>
      <c r="C37" s="14"/>
      <c r="D37" s="14"/>
    </row>
    <row r="38" spans="1:4" ht="12.75">
      <c r="A38" s="12" t="s">
        <v>93</v>
      </c>
      <c r="B38" s="13">
        <v>418</v>
      </c>
      <c r="C38" s="14"/>
      <c r="D38" s="14"/>
    </row>
    <row r="39" spans="1:4" ht="25.5">
      <c r="A39" s="12" t="s">
        <v>94</v>
      </c>
      <c r="B39" s="13">
        <v>419</v>
      </c>
      <c r="C39" s="14"/>
      <c r="D39" s="14"/>
    </row>
    <row r="40" spans="1:4" ht="25.5">
      <c r="A40" s="12" t="s">
        <v>95</v>
      </c>
      <c r="B40" s="13">
        <v>420</v>
      </c>
      <c r="C40" s="14"/>
      <c r="D40" s="14"/>
    </row>
    <row r="41" spans="1:4" ht="12.75">
      <c r="A41" s="12" t="s">
        <v>96</v>
      </c>
      <c r="B41" s="13">
        <v>500</v>
      </c>
      <c r="C41" s="14">
        <f>C25+C28</f>
        <v>-161997</v>
      </c>
      <c r="D41" s="14">
        <f>D25+D28</f>
        <v>35662</v>
      </c>
    </row>
    <row r="42" spans="1:4" ht="12.75">
      <c r="A42" s="12" t="s">
        <v>97</v>
      </c>
      <c r="B42" s="13"/>
      <c r="C42" s="14"/>
      <c r="D42" s="14"/>
    </row>
    <row r="43" spans="1:4" ht="12.75">
      <c r="A43" s="12" t="s">
        <v>81</v>
      </c>
      <c r="B43" s="13"/>
      <c r="C43" s="14">
        <f>C41</f>
        <v>-161997</v>
      </c>
      <c r="D43" s="14">
        <f>D41</f>
        <v>35662</v>
      </c>
    </row>
    <row r="44" spans="1:4" ht="12.75">
      <c r="A44" s="12" t="s">
        <v>98</v>
      </c>
      <c r="B44" s="13"/>
      <c r="C44" s="14"/>
      <c r="D44" s="14"/>
    </row>
    <row r="45" spans="1:4" ht="12.75">
      <c r="A45" s="12" t="s">
        <v>99</v>
      </c>
      <c r="B45" s="13">
        <v>600</v>
      </c>
      <c r="C45" s="22"/>
      <c r="D45" s="22"/>
    </row>
    <row r="46" spans="1:4" ht="12.75">
      <c r="A46" s="12" t="s">
        <v>84</v>
      </c>
      <c r="B46" s="13"/>
      <c r="C46" s="22"/>
      <c r="D46" s="22"/>
    </row>
    <row r="47" spans="1:4" ht="12.75">
      <c r="A47" s="12" t="s">
        <v>100</v>
      </c>
      <c r="B47" s="13"/>
      <c r="C47" s="22"/>
      <c r="D47" s="22"/>
    </row>
    <row r="48" spans="1:4" ht="12.75">
      <c r="A48" s="12" t="s">
        <v>101</v>
      </c>
      <c r="B48" s="13"/>
      <c r="C48" s="22">
        <f>C45</f>
        <v>0</v>
      </c>
      <c r="D48" s="22">
        <f>D45</f>
        <v>0</v>
      </c>
    </row>
    <row r="49" spans="1:4" ht="12.75">
      <c r="A49" s="12" t="s">
        <v>102</v>
      </c>
      <c r="B49" s="13"/>
      <c r="C49" s="22"/>
      <c r="D49" s="22"/>
    </row>
    <row r="50" spans="1:4" ht="12.75">
      <c r="A50" s="12" t="s">
        <v>103</v>
      </c>
      <c r="B50" s="13"/>
      <c r="C50" s="22"/>
      <c r="D50" s="22"/>
    </row>
    <row r="51" spans="1:4" ht="12.75">
      <c r="A51" s="12" t="s">
        <v>101</v>
      </c>
      <c r="B51" s="13"/>
      <c r="C51" s="22">
        <f>C48</f>
        <v>0</v>
      </c>
      <c r="D51" s="22">
        <f>D48</f>
        <v>0</v>
      </c>
    </row>
    <row r="52" spans="1:4" ht="12.75">
      <c r="A52" s="12" t="s">
        <v>102</v>
      </c>
      <c r="B52" s="13"/>
      <c r="C52" s="14"/>
      <c r="D52" s="14"/>
    </row>
    <row r="53" ht="12.75">
      <c r="A53" s="8"/>
    </row>
    <row r="54" ht="12.75">
      <c r="A54" s="8"/>
    </row>
    <row r="55" ht="12.75">
      <c r="A55" s="9" t="s">
        <v>209</v>
      </c>
    </row>
    <row r="56" spans="1:2" s="21" customFormat="1" ht="11.25">
      <c r="A56" s="10" t="s">
        <v>203</v>
      </c>
      <c r="B56" s="24" t="s">
        <v>204</v>
      </c>
    </row>
    <row r="57" ht="12.75">
      <c r="A57" s="8"/>
    </row>
    <row r="58" ht="12.75">
      <c r="A58" s="9" t="s">
        <v>198</v>
      </c>
    </row>
    <row r="59" spans="1:2" s="21" customFormat="1" ht="11.25">
      <c r="A59" s="10" t="s">
        <v>205</v>
      </c>
      <c r="B59" s="21" t="s">
        <v>206</v>
      </c>
    </row>
    <row r="60" ht="12.75">
      <c r="A60" s="8" t="s">
        <v>59</v>
      </c>
    </row>
    <row r="61" ht="12.75">
      <c r="A61" s="8"/>
    </row>
  </sheetData>
  <sheetProtection/>
  <mergeCells count="4">
    <mergeCell ref="A5:D5"/>
    <mergeCell ref="A1:D1"/>
    <mergeCell ref="A3:D3"/>
    <mergeCell ref="A4:D4"/>
  </mergeCells>
  <hyperlinks>
    <hyperlink ref="D2" r:id="rId1" display="jl:30820087.0"/>
  </hyperlinks>
  <printOptions/>
  <pageMargins left="0.5905511811023623" right="0.3937007874015748" top="0.3937007874015748" bottom="0.3937007874015748" header="0" footer="0"/>
  <pageSetup fitToHeight="2" fitToWidth="1" horizontalDpi="600" verticalDpi="600" orientation="portrait" paperSize="9" scale="98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84"/>
  <sheetViews>
    <sheetView zoomScalePageLayoutView="0" workbookViewId="0" topLeftCell="A57">
      <selection activeCell="H14" sqref="H14"/>
    </sheetView>
  </sheetViews>
  <sheetFormatPr defaultColWidth="9.00390625" defaultRowHeight="12.75"/>
  <cols>
    <col min="1" max="1" width="51.875" style="18" customWidth="1"/>
    <col min="2" max="2" width="9.125" style="18" customWidth="1"/>
    <col min="3" max="4" width="18.25390625" style="18" customWidth="1"/>
    <col min="5" max="5" width="19.875" style="18" customWidth="1"/>
    <col min="6" max="6" width="12.625" style="18" customWidth="1"/>
    <col min="7" max="7" width="15.25390625" style="18" customWidth="1"/>
    <col min="8" max="16384" width="9.125" style="18" customWidth="1"/>
  </cols>
  <sheetData>
    <row r="1" spans="1:5" ht="13.5">
      <c r="A1" s="45" t="s">
        <v>211</v>
      </c>
      <c r="B1" s="45"/>
      <c r="C1" s="45"/>
      <c r="D1" s="45"/>
      <c r="E1" s="40"/>
    </row>
    <row r="2" spans="1:5" ht="13.5">
      <c r="A2" s="38"/>
      <c r="B2" s="38"/>
      <c r="C2" s="38"/>
      <c r="D2" s="38"/>
      <c r="E2" s="40"/>
    </row>
    <row r="3" spans="1:5" ht="13.5">
      <c r="A3" s="38"/>
      <c r="B3" s="38"/>
      <c r="C3" s="38"/>
      <c r="D3" s="38"/>
      <c r="E3" s="40"/>
    </row>
    <row r="4" spans="1:5" ht="13.5">
      <c r="A4" s="46" t="s">
        <v>216</v>
      </c>
      <c r="B4" s="46"/>
      <c r="C4" s="46"/>
      <c r="D4" s="46"/>
      <c r="E4" s="41"/>
    </row>
    <row r="5" spans="1:5" ht="13.5">
      <c r="A5" s="46" t="s">
        <v>215</v>
      </c>
      <c r="B5" s="46"/>
      <c r="C5" s="46"/>
      <c r="D5" s="46"/>
      <c r="E5" s="39"/>
    </row>
    <row r="6" ht="12.75">
      <c r="A6" s="6"/>
    </row>
    <row r="7" spans="1:4" ht="12.75">
      <c r="A7" s="43" t="s">
        <v>104</v>
      </c>
      <c r="B7" s="44"/>
      <c r="C7" s="44"/>
      <c r="D7" s="44"/>
    </row>
    <row r="8" ht="12.75">
      <c r="A8" s="7"/>
    </row>
    <row r="9" spans="1:4" s="23" customFormat="1" ht="25.5">
      <c r="A9" s="11" t="s">
        <v>60</v>
      </c>
      <c r="B9" s="11" t="s">
        <v>2</v>
      </c>
      <c r="C9" s="25" t="s">
        <v>61</v>
      </c>
      <c r="D9" s="11" t="s">
        <v>62</v>
      </c>
    </row>
    <row r="10" spans="1:4" ht="25.5" customHeight="1">
      <c r="A10" s="47" t="s">
        <v>105</v>
      </c>
      <c r="B10" s="47"/>
      <c r="C10" s="47"/>
      <c r="D10" s="47"/>
    </row>
    <row r="11" spans="1:4" ht="25.5">
      <c r="A11" s="12" t="s">
        <v>106</v>
      </c>
      <c r="B11" s="13">
        <v>10</v>
      </c>
      <c r="C11" s="26">
        <f>SUM(C13:C18)</f>
        <v>22104815</v>
      </c>
      <c r="D11" s="14">
        <f>SUM(D13:D18)</f>
        <v>24622387</v>
      </c>
    </row>
    <row r="12" spans="1:4" ht="12.75">
      <c r="A12" s="12" t="s">
        <v>84</v>
      </c>
      <c r="B12" s="13"/>
      <c r="C12" s="26"/>
      <c r="D12" s="14"/>
    </row>
    <row r="13" spans="1:7" ht="12.75">
      <c r="A13" s="12" t="s">
        <v>107</v>
      </c>
      <c r="B13" s="13">
        <v>11</v>
      </c>
      <c r="C13" s="26">
        <f>21234813+2107</f>
        <v>21236920</v>
      </c>
      <c r="D13" s="14">
        <v>6671351</v>
      </c>
      <c r="G13" s="20"/>
    </row>
    <row r="14" spans="1:7" ht="12.75">
      <c r="A14" s="12" t="s">
        <v>108</v>
      </c>
      <c r="B14" s="13">
        <v>12</v>
      </c>
      <c r="C14" s="26">
        <v>0</v>
      </c>
      <c r="D14" s="14"/>
      <c r="G14" s="20"/>
    </row>
    <row r="15" spans="1:7" ht="12.75">
      <c r="A15" s="12" t="s">
        <v>109</v>
      </c>
      <c r="B15" s="13">
        <v>13</v>
      </c>
      <c r="C15" s="26">
        <v>837773</v>
      </c>
      <c r="D15" s="14">
        <v>17947493</v>
      </c>
      <c r="E15" s="27"/>
      <c r="G15" s="20"/>
    </row>
    <row r="16" spans="1:7" ht="12.75">
      <c r="A16" s="12" t="s">
        <v>110</v>
      </c>
      <c r="B16" s="13">
        <v>14</v>
      </c>
      <c r="C16" s="26"/>
      <c r="D16" s="14"/>
      <c r="G16" s="20"/>
    </row>
    <row r="17" spans="1:7" ht="12.75">
      <c r="A17" s="12" t="s">
        <v>111</v>
      </c>
      <c r="B17" s="13">
        <v>15</v>
      </c>
      <c r="C17" s="26">
        <v>6529</v>
      </c>
      <c r="D17" s="14">
        <v>1131</v>
      </c>
      <c r="G17" s="20"/>
    </row>
    <row r="18" spans="1:7" ht="12.75">
      <c r="A18" s="12" t="s">
        <v>112</v>
      </c>
      <c r="B18" s="13">
        <v>16</v>
      </c>
      <c r="C18" s="26">
        <v>23593</v>
      </c>
      <c r="D18" s="14">
        <v>2412</v>
      </c>
      <c r="G18" s="20"/>
    </row>
    <row r="19" spans="1:6" ht="25.5">
      <c r="A19" s="12" t="s">
        <v>113</v>
      </c>
      <c r="B19" s="13">
        <v>20</v>
      </c>
      <c r="C19" s="26">
        <f>SUM(C21:C27)</f>
        <v>22518004</v>
      </c>
      <c r="D19" s="14">
        <f>SUM(D21:D27)</f>
        <v>24929226</v>
      </c>
      <c r="F19" s="20"/>
    </row>
    <row r="20" spans="1:4" ht="12.75">
      <c r="A20" s="12" t="s">
        <v>84</v>
      </c>
      <c r="B20" s="13"/>
      <c r="C20" s="26"/>
      <c r="D20" s="14"/>
    </row>
    <row r="21" spans="1:6" ht="12.75">
      <c r="A21" s="12" t="s">
        <v>114</v>
      </c>
      <c r="B21" s="13">
        <v>21</v>
      </c>
      <c r="C21" s="26">
        <v>22113464</v>
      </c>
      <c r="D21" s="14">
        <v>24534064</v>
      </c>
      <c r="F21" s="20"/>
    </row>
    <row r="22" spans="1:6" ht="12.75">
      <c r="A22" s="12" t="s">
        <v>115</v>
      </c>
      <c r="B22" s="13">
        <v>22</v>
      </c>
      <c r="C22" s="26">
        <v>30210</v>
      </c>
      <c r="D22" s="14">
        <v>34786</v>
      </c>
      <c r="F22" s="20"/>
    </row>
    <row r="23" spans="1:6" ht="12.75">
      <c r="A23" s="12" t="s">
        <v>116</v>
      </c>
      <c r="B23" s="13">
        <v>23</v>
      </c>
      <c r="C23" s="26">
        <v>288469</v>
      </c>
      <c r="D23" s="14">
        <v>218441</v>
      </c>
      <c r="F23" s="20"/>
    </row>
    <row r="24" spans="1:6" ht="12.75">
      <c r="A24" s="12" t="s">
        <v>117</v>
      </c>
      <c r="B24" s="13">
        <v>24</v>
      </c>
      <c r="C24" s="26">
        <v>28818</v>
      </c>
      <c r="D24" s="14">
        <v>24574</v>
      </c>
      <c r="F24" s="20"/>
    </row>
    <row r="25" spans="1:6" ht="12.75">
      <c r="A25" s="12" t="s">
        <v>118</v>
      </c>
      <c r="B25" s="13">
        <v>25</v>
      </c>
      <c r="C25" s="26"/>
      <c r="D25" s="14"/>
      <c r="F25" s="20"/>
    </row>
    <row r="26" spans="1:6" ht="12.75">
      <c r="A26" s="12" t="s">
        <v>119</v>
      </c>
      <c r="B26" s="13">
        <v>26</v>
      </c>
      <c r="C26" s="26">
        <v>40783</v>
      </c>
      <c r="D26" s="14">
        <v>104193</v>
      </c>
      <c r="F26" s="20"/>
    </row>
    <row r="27" spans="1:6" ht="12.75">
      <c r="A27" s="12" t="s">
        <v>120</v>
      </c>
      <c r="B27" s="13">
        <v>27</v>
      </c>
      <c r="C27" s="26">
        <v>16260</v>
      </c>
      <c r="D27" s="14">
        <v>13168</v>
      </c>
      <c r="F27" s="20"/>
    </row>
    <row r="28" spans="1:6" ht="25.5">
      <c r="A28" s="12" t="s">
        <v>121</v>
      </c>
      <c r="B28" s="13">
        <v>30</v>
      </c>
      <c r="C28" s="26">
        <f>C11-C19</f>
        <v>-413189</v>
      </c>
      <c r="D28" s="14">
        <f>D11-D19</f>
        <v>-306839</v>
      </c>
      <c r="F28" s="20"/>
    </row>
    <row r="29" spans="1:6" ht="25.5" customHeight="1">
      <c r="A29" s="47" t="s">
        <v>122</v>
      </c>
      <c r="B29" s="47"/>
      <c r="C29" s="47"/>
      <c r="D29" s="47"/>
      <c r="F29" s="20"/>
    </row>
    <row r="30" spans="1:6" ht="25.5">
      <c r="A30" s="12" t="s">
        <v>123</v>
      </c>
      <c r="B30" s="13">
        <v>40</v>
      </c>
      <c r="C30" s="26">
        <f>SUM(C32:C42)</f>
        <v>55515</v>
      </c>
      <c r="D30" s="14">
        <f>SUM(D32:D42)</f>
        <v>660000</v>
      </c>
      <c r="F30" s="20"/>
    </row>
    <row r="31" spans="1:6" ht="12.75">
      <c r="A31" s="12" t="s">
        <v>84</v>
      </c>
      <c r="B31" s="13"/>
      <c r="C31" s="26"/>
      <c r="D31" s="14"/>
      <c r="F31" s="20"/>
    </row>
    <row r="32" spans="1:6" ht="12.75">
      <c r="A32" s="12" t="s">
        <v>124</v>
      </c>
      <c r="B32" s="13">
        <v>41</v>
      </c>
      <c r="C32" s="26"/>
      <c r="D32" s="14"/>
      <c r="F32" s="20"/>
    </row>
    <row r="33" spans="1:6" ht="12.75">
      <c r="A33" s="12" t="s">
        <v>125</v>
      </c>
      <c r="B33" s="13">
        <v>42</v>
      </c>
      <c r="C33" s="26"/>
      <c r="D33" s="14"/>
      <c r="F33" s="20"/>
    </row>
    <row r="34" spans="1:6" ht="12.75">
      <c r="A34" s="12" t="s">
        <v>126</v>
      </c>
      <c r="B34" s="13">
        <v>43</v>
      </c>
      <c r="C34" s="26"/>
      <c r="D34" s="14"/>
      <c r="F34" s="20"/>
    </row>
    <row r="35" spans="1:6" ht="38.25">
      <c r="A35" s="12" t="s">
        <v>127</v>
      </c>
      <c r="B35" s="13">
        <v>44</v>
      </c>
      <c r="C35" s="26"/>
      <c r="D35" s="14"/>
      <c r="F35" s="20"/>
    </row>
    <row r="36" spans="1:6" ht="12.75">
      <c r="A36" s="12" t="s">
        <v>128</v>
      </c>
      <c r="B36" s="13">
        <v>45</v>
      </c>
      <c r="C36" s="26"/>
      <c r="D36" s="14"/>
      <c r="F36" s="20"/>
    </row>
    <row r="37" spans="1:6" ht="25.5">
      <c r="A37" s="12" t="s">
        <v>129</v>
      </c>
      <c r="B37" s="13">
        <v>46</v>
      </c>
      <c r="C37" s="26"/>
      <c r="D37" s="14"/>
      <c r="F37" s="20"/>
    </row>
    <row r="38" spans="1:6" ht="12.75">
      <c r="A38" s="12" t="s">
        <v>130</v>
      </c>
      <c r="B38" s="13">
        <v>47</v>
      </c>
      <c r="C38" s="26"/>
      <c r="D38" s="14"/>
      <c r="F38" s="20"/>
    </row>
    <row r="39" spans="1:6" ht="12.75">
      <c r="A39" s="12" t="s">
        <v>131</v>
      </c>
      <c r="B39" s="13">
        <v>48</v>
      </c>
      <c r="C39" s="26"/>
      <c r="D39" s="14"/>
      <c r="F39" s="20"/>
    </row>
    <row r="40" spans="1:6" ht="12.75">
      <c r="A40" s="12" t="s">
        <v>132</v>
      </c>
      <c r="B40" s="13">
        <v>49</v>
      </c>
      <c r="C40" s="26"/>
      <c r="D40" s="14"/>
      <c r="F40" s="20"/>
    </row>
    <row r="41" spans="1:6" ht="12.75">
      <c r="A41" s="12" t="s">
        <v>111</v>
      </c>
      <c r="B41" s="13">
        <v>50</v>
      </c>
      <c r="C41" s="26"/>
      <c r="D41" s="14"/>
      <c r="F41" s="20"/>
    </row>
    <row r="42" spans="1:6" ht="12.75">
      <c r="A42" s="12" t="s">
        <v>112</v>
      </c>
      <c r="B42" s="13">
        <v>51</v>
      </c>
      <c r="C42" s="26">
        <v>55515</v>
      </c>
      <c r="D42" s="14">
        <v>660000</v>
      </c>
      <c r="F42" s="20"/>
    </row>
    <row r="43" spans="1:6" ht="25.5">
      <c r="A43" s="12" t="s">
        <v>133</v>
      </c>
      <c r="B43" s="13">
        <v>60</v>
      </c>
      <c r="C43" s="26">
        <f>SUM(C45:C55)</f>
        <v>4442</v>
      </c>
      <c r="D43" s="14">
        <f>SUM(D45:D55)</f>
        <v>776929</v>
      </c>
      <c r="F43" s="20"/>
    </row>
    <row r="44" spans="1:7" ht="12.75">
      <c r="A44" s="12" t="s">
        <v>84</v>
      </c>
      <c r="B44" s="13"/>
      <c r="C44" s="26"/>
      <c r="D44" s="14"/>
      <c r="F44" s="20"/>
      <c r="G44" s="28"/>
    </row>
    <row r="45" spans="1:6" ht="12.75">
      <c r="A45" s="12" t="s">
        <v>134</v>
      </c>
      <c r="B45" s="13">
        <v>61</v>
      </c>
      <c r="C45" s="26">
        <v>4442</v>
      </c>
      <c r="D45" s="14">
        <v>1705</v>
      </c>
      <c r="F45" s="20"/>
    </row>
    <row r="46" spans="1:6" ht="12.75">
      <c r="A46" s="12" t="s">
        <v>135</v>
      </c>
      <c r="B46" s="13">
        <v>62</v>
      </c>
      <c r="C46" s="26"/>
      <c r="D46" s="14"/>
      <c r="F46" s="20"/>
    </row>
    <row r="47" spans="1:6" ht="12.75">
      <c r="A47" s="12" t="s">
        <v>136</v>
      </c>
      <c r="B47" s="13">
        <v>63</v>
      </c>
      <c r="C47" s="26"/>
      <c r="D47" s="14"/>
      <c r="F47" s="20"/>
    </row>
    <row r="48" spans="1:6" ht="38.25">
      <c r="A48" s="12" t="s">
        <v>137</v>
      </c>
      <c r="B48" s="13">
        <v>64</v>
      </c>
      <c r="C48" s="26"/>
      <c r="D48" s="14"/>
      <c r="F48" s="20"/>
    </row>
    <row r="49" spans="1:6" ht="12.75">
      <c r="A49" s="12" t="s">
        <v>138</v>
      </c>
      <c r="B49" s="13">
        <v>65</v>
      </c>
      <c r="C49" s="26"/>
      <c r="D49" s="14"/>
      <c r="F49" s="20"/>
    </row>
    <row r="50" spans="1:6" ht="12.75">
      <c r="A50" s="12" t="s">
        <v>139</v>
      </c>
      <c r="B50" s="13">
        <v>66</v>
      </c>
      <c r="C50" s="26"/>
      <c r="D50" s="14"/>
      <c r="F50" s="20"/>
    </row>
    <row r="51" spans="1:6" ht="12.75">
      <c r="A51" s="12" t="s">
        <v>140</v>
      </c>
      <c r="B51" s="13">
        <v>67</v>
      </c>
      <c r="C51" s="26"/>
      <c r="D51" s="14"/>
      <c r="F51" s="20"/>
    </row>
    <row r="52" spans="1:6" ht="12.75">
      <c r="A52" s="12" t="s">
        <v>141</v>
      </c>
      <c r="B52" s="13">
        <v>68</v>
      </c>
      <c r="C52" s="26"/>
      <c r="D52" s="14"/>
      <c r="F52" s="20"/>
    </row>
    <row r="53" spans="1:6" ht="12.75">
      <c r="A53" s="12" t="s">
        <v>131</v>
      </c>
      <c r="B53" s="13">
        <v>69</v>
      </c>
      <c r="C53" s="26"/>
      <c r="D53" s="14"/>
      <c r="F53" s="20"/>
    </row>
    <row r="54" spans="1:6" ht="12.75">
      <c r="A54" s="12" t="s">
        <v>142</v>
      </c>
      <c r="B54" s="13">
        <v>70</v>
      </c>
      <c r="C54" s="26"/>
      <c r="D54" s="14"/>
      <c r="F54" s="20"/>
    </row>
    <row r="55" spans="1:6" ht="12.75">
      <c r="A55" s="12" t="s">
        <v>120</v>
      </c>
      <c r="B55" s="13">
        <v>71</v>
      </c>
      <c r="C55" s="26"/>
      <c r="D55" s="14">
        <v>775224</v>
      </c>
      <c r="F55" s="20"/>
    </row>
    <row r="56" spans="1:6" ht="25.5">
      <c r="A56" s="12" t="s">
        <v>143</v>
      </c>
      <c r="B56" s="13">
        <v>80</v>
      </c>
      <c r="C56" s="26">
        <f>C30-C43</f>
        <v>51073</v>
      </c>
      <c r="D56" s="14">
        <f>D30-D43</f>
        <v>-116929</v>
      </c>
      <c r="F56" s="20"/>
    </row>
    <row r="57" spans="1:4" ht="25.5" customHeight="1">
      <c r="A57" s="47" t="s">
        <v>144</v>
      </c>
      <c r="B57" s="47"/>
      <c r="C57" s="47"/>
      <c r="D57" s="47"/>
    </row>
    <row r="58" spans="1:4" ht="25.5">
      <c r="A58" s="12" t="s">
        <v>145</v>
      </c>
      <c r="B58" s="13">
        <v>90</v>
      </c>
      <c r="C58" s="26">
        <f>SUM(C60:C63)</f>
        <v>2555150</v>
      </c>
      <c r="D58" s="14">
        <f>SUM(D60:D63)</f>
        <v>1500000</v>
      </c>
    </row>
    <row r="59" spans="1:4" ht="12.75">
      <c r="A59" s="12" t="s">
        <v>84</v>
      </c>
      <c r="B59" s="13"/>
      <c r="C59" s="26"/>
      <c r="D59" s="14"/>
    </row>
    <row r="60" spans="1:4" ht="12.75">
      <c r="A60" s="12" t="s">
        <v>146</v>
      </c>
      <c r="B60" s="13">
        <v>91</v>
      </c>
      <c r="C60" s="26"/>
      <c r="D60" s="14"/>
    </row>
    <row r="61" spans="1:4" ht="12.75">
      <c r="A61" s="12" t="s">
        <v>147</v>
      </c>
      <c r="B61" s="13">
        <v>92</v>
      </c>
      <c r="C61" s="26">
        <v>2555150</v>
      </c>
      <c r="D61" s="14">
        <v>1500000</v>
      </c>
    </row>
    <row r="62" spans="1:4" ht="12.75">
      <c r="A62" s="12" t="s">
        <v>111</v>
      </c>
      <c r="B62" s="13">
        <v>93</v>
      </c>
      <c r="C62" s="26"/>
      <c r="D62" s="14"/>
    </row>
    <row r="63" spans="1:4" ht="12.75">
      <c r="A63" s="12" t="s">
        <v>112</v>
      </c>
      <c r="B63" s="13">
        <v>94</v>
      </c>
      <c r="C63" s="26"/>
      <c r="D63" s="14"/>
    </row>
    <row r="64" spans="1:4" ht="25.5">
      <c r="A64" s="12" t="s">
        <v>148</v>
      </c>
      <c r="B64" s="13">
        <v>100</v>
      </c>
      <c r="C64" s="26">
        <f>SUM(C66:C70)</f>
        <v>1609310</v>
      </c>
      <c r="D64" s="14">
        <f>SUM(D66:D70)</f>
        <v>1100000</v>
      </c>
    </row>
    <row r="65" spans="1:4" ht="12.75">
      <c r="A65" s="12" t="s">
        <v>84</v>
      </c>
      <c r="B65" s="13"/>
      <c r="C65" s="26"/>
      <c r="D65" s="14"/>
    </row>
    <row r="66" spans="1:4" ht="12.75">
      <c r="A66" s="12" t="s">
        <v>149</v>
      </c>
      <c r="B66" s="13">
        <v>101</v>
      </c>
      <c r="C66" s="26">
        <v>1609310</v>
      </c>
      <c r="D66" s="14">
        <v>1100000</v>
      </c>
    </row>
    <row r="67" spans="1:4" ht="12.75">
      <c r="A67" s="12" t="s">
        <v>117</v>
      </c>
      <c r="B67" s="13">
        <v>102</v>
      </c>
      <c r="C67" s="26"/>
      <c r="D67" s="14"/>
    </row>
    <row r="68" spans="1:4" ht="12.75">
      <c r="A68" s="12" t="s">
        <v>150</v>
      </c>
      <c r="B68" s="13">
        <v>103</v>
      </c>
      <c r="C68" s="26"/>
      <c r="D68" s="14"/>
    </row>
    <row r="69" spans="1:4" ht="12.75">
      <c r="A69" s="12" t="s">
        <v>151</v>
      </c>
      <c r="B69" s="13">
        <v>104</v>
      </c>
      <c r="C69" s="26"/>
      <c r="D69" s="14"/>
    </row>
    <row r="70" spans="1:4" ht="12.75">
      <c r="A70" s="12" t="s">
        <v>152</v>
      </c>
      <c r="B70" s="13">
        <v>105</v>
      </c>
      <c r="C70" s="26"/>
      <c r="D70" s="14"/>
    </row>
    <row r="71" spans="1:4" ht="25.5">
      <c r="A71" s="12" t="s">
        <v>153</v>
      </c>
      <c r="B71" s="13">
        <v>110</v>
      </c>
      <c r="C71" s="26">
        <f>C58-C64</f>
        <v>945840</v>
      </c>
      <c r="D71" s="14">
        <f>D58-D64</f>
        <v>400000</v>
      </c>
    </row>
    <row r="72" spans="1:4" ht="12.75">
      <c r="A72" s="12" t="s">
        <v>154</v>
      </c>
      <c r="B72" s="13">
        <v>120</v>
      </c>
      <c r="C72" s="26">
        <v>290</v>
      </c>
      <c r="D72" s="14">
        <v>10128</v>
      </c>
    </row>
    <row r="73" spans="1:4" ht="25.5">
      <c r="A73" s="12" t="s">
        <v>155</v>
      </c>
      <c r="B73" s="13">
        <v>130</v>
      </c>
      <c r="C73" s="26">
        <f>C28+C56+C71+C72</f>
        <v>584014</v>
      </c>
      <c r="D73" s="26">
        <f>D28+D56+D71+D72</f>
        <v>-13640</v>
      </c>
    </row>
    <row r="74" spans="1:4" ht="25.5">
      <c r="A74" s="12" t="s">
        <v>156</v>
      </c>
      <c r="B74" s="13">
        <v>140</v>
      </c>
      <c r="C74" s="26">
        <v>282291.78323</v>
      </c>
      <c r="D74" s="14">
        <v>400003</v>
      </c>
    </row>
    <row r="75" spans="1:4" ht="25.5">
      <c r="A75" s="12" t="s">
        <v>157</v>
      </c>
      <c r="B75" s="13">
        <v>150</v>
      </c>
      <c r="C75" s="26">
        <f>C73+C74</f>
        <v>866305.78323</v>
      </c>
      <c r="D75" s="14">
        <f>D73+D74</f>
        <v>386363</v>
      </c>
    </row>
    <row r="76" spans="1:5" ht="12.75">
      <c r="A76" s="8"/>
      <c r="C76" s="20">
        <f>C75-'ф1'!C10</f>
        <v>-0.21677000005729496</v>
      </c>
      <c r="D76" s="20"/>
      <c r="E76" s="20"/>
    </row>
    <row r="77" ht="12.75">
      <c r="A77" s="8"/>
    </row>
    <row r="78" ht="12.75">
      <c r="A78" s="9" t="s">
        <v>209</v>
      </c>
    </row>
    <row r="79" s="21" customFormat="1" ht="11.25">
      <c r="A79" s="10" t="s">
        <v>194</v>
      </c>
    </row>
    <row r="80" ht="12.75">
      <c r="A80" s="8"/>
    </row>
    <row r="81" ht="12.75">
      <c r="A81" s="9" t="s">
        <v>197</v>
      </c>
    </row>
    <row r="82" s="21" customFormat="1" ht="11.25">
      <c r="A82" s="10" t="s">
        <v>193</v>
      </c>
    </row>
    <row r="83" ht="12.75">
      <c r="A83" s="8" t="s">
        <v>59</v>
      </c>
    </row>
    <row r="84" ht="12.75">
      <c r="A84" s="8"/>
    </row>
  </sheetData>
  <sheetProtection/>
  <mergeCells count="7">
    <mergeCell ref="A1:D1"/>
    <mergeCell ref="A5:D5"/>
    <mergeCell ref="A4:D4"/>
    <mergeCell ref="A10:D10"/>
    <mergeCell ref="A29:D29"/>
    <mergeCell ref="A57:D57"/>
    <mergeCell ref="A7:D7"/>
  </mergeCells>
  <hyperlinks>
    <hyperlink ref="D2" r:id="rId1" display="jl:30820085.0"/>
  </hyperlink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9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81"/>
  <sheetViews>
    <sheetView tabSelected="1" zoomScale="88" zoomScaleNormal="88" zoomScalePageLayoutView="0" workbookViewId="0" topLeftCell="A1">
      <selection activeCell="P22" sqref="P22"/>
    </sheetView>
  </sheetViews>
  <sheetFormatPr defaultColWidth="9.00390625" defaultRowHeight="12.75"/>
  <cols>
    <col min="1" max="1" width="50.875" style="35" customWidth="1"/>
    <col min="2" max="2" width="9.125" style="35" customWidth="1"/>
    <col min="3" max="9" width="14.625" style="35" customWidth="1"/>
    <col min="10" max="16384" width="9.125" style="35" customWidth="1"/>
  </cols>
  <sheetData>
    <row r="1" spans="1:9" ht="13.5">
      <c r="A1"/>
      <c r="B1"/>
      <c r="C1"/>
      <c r="D1"/>
      <c r="E1" s="45" t="s">
        <v>211</v>
      </c>
      <c r="F1" s="45"/>
      <c r="G1" s="45"/>
      <c r="H1" s="45"/>
      <c r="I1" s="45"/>
    </row>
    <row r="2" spans="1:9" ht="13.5">
      <c r="A2"/>
      <c r="B2"/>
      <c r="C2"/>
      <c r="D2"/>
      <c r="E2" s="42"/>
      <c r="F2" s="42"/>
      <c r="G2" s="42"/>
      <c r="H2" s="42"/>
      <c r="I2" s="42"/>
    </row>
    <row r="3" spans="1:9" ht="13.5">
      <c r="A3" s="46" t="s">
        <v>217</v>
      </c>
      <c r="B3" s="46"/>
      <c r="C3" s="46"/>
      <c r="D3" s="46"/>
      <c r="E3" s="46"/>
      <c r="F3" s="46"/>
      <c r="G3" s="46"/>
      <c r="H3" s="46"/>
      <c r="I3" s="46"/>
    </row>
    <row r="4" spans="1:9" ht="13.5">
      <c r="A4" s="48" t="s">
        <v>219</v>
      </c>
      <c r="B4" s="49"/>
      <c r="C4" s="49"/>
      <c r="D4" s="49"/>
      <c r="E4" s="49"/>
      <c r="F4" s="49"/>
      <c r="G4" s="49"/>
      <c r="H4" s="49"/>
      <c r="I4" s="49"/>
    </row>
    <row r="5" spans="1:4" ht="12.75">
      <c r="A5" s="1"/>
      <c r="B5" s="1"/>
      <c r="C5" s="1"/>
      <c r="D5" s="1"/>
    </row>
    <row r="6" spans="1:9" ht="12.75">
      <c r="A6" s="52" t="s">
        <v>0</v>
      </c>
      <c r="B6" s="53"/>
      <c r="C6" s="53"/>
      <c r="D6" s="53"/>
      <c r="E6" s="53"/>
      <c r="F6" s="53"/>
      <c r="G6" s="53"/>
      <c r="H6" s="53"/>
      <c r="I6" s="53"/>
    </row>
    <row r="7" ht="12.75">
      <c r="A7" s="1"/>
    </row>
    <row r="8" spans="1:9" ht="13.5" customHeight="1">
      <c r="A8" s="54" t="s">
        <v>158</v>
      </c>
      <c r="B8" s="50" t="s">
        <v>2</v>
      </c>
      <c r="C8" s="50" t="s">
        <v>159</v>
      </c>
      <c r="D8" s="51"/>
      <c r="E8" s="51"/>
      <c r="F8" s="51"/>
      <c r="G8" s="51"/>
      <c r="H8" s="50" t="s">
        <v>56</v>
      </c>
      <c r="I8" s="50" t="s">
        <v>160</v>
      </c>
    </row>
    <row r="9" spans="1:9" ht="51">
      <c r="A9" s="51"/>
      <c r="B9" s="51"/>
      <c r="C9" s="30" t="s">
        <v>50</v>
      </c>
      <c r="D9" s="30" t="s">
        <v>51</v>
      </c>
      <c r="E9" s="30" t="s">
        <v>52</v>
      </c>
      <c r="F9" s="30" t="s">
        <v>53</v>
      </c>
      <c r="G9" s="30" t="s">
        <v>161</v>
      </c>
      <c r="H9" s="51"/>
      <c r="I9" s="51"/>
    </row>
    <row r="10" spans="1:9" ht="25.5" customHeight="1">
      <c r="A10" s="31" t="s">
        <v>162</v>
      </c>
      <c r="B10" s="32">
        <v>10</v>
      </c>
      <c r="C10" s="33">
        <v>136003</v>
      </c>
      <c r="D10" s="33"/>
      <c r="E10" s="33"/>
      <c r="F10" s="33"/>
      <c r="G10" s="33">
        <v>-351864</v>
      </c>
      <c r="H10" s="33"/>
      <c r="I10" s="33">
        <f>SUM(C10:H10)</f>
        <v>-215861</v>
      </c>
    </row>
    <row r="11" spans="1:9" ht="12.75">
      <c r="A11" s="29" t="s">
        <v>163</v>
      </c>
      <c r="B11" s="30">
        <v>11</v>
      </c>
      <c r="C11" s="34"/>
      <c r="D11" s="34"/>
      <c r="E11" s="34"/>
      <c r="F11" s="34"/>
      <c r="G11" s="34"/>
      <c r="H11" s="34"/>
      <c r="I11" s="34">
        <f aca="true" t="shared" si="0" ref="I11:I72">SUM(C11:H11)</f>
        <v>0</v>
      </c>
    </row>
    <row r="12" spans="1:9" ht="12.75">
      <c r="A12" s="29" t="s">
        <v>164</v>
      </c>
      <c r="B12" s="30">
        <v>100</v>
      </c>
      <c r="C12" s="34">
        <f aca="true" t="shared" si="1" ref="C12:H12">C10+C11</f>
        <v>136003</v>
      </c>
      <c r="D12" s="34">
        <f t="shared" si="1"/>
        <v>0</v>
      </c>
      <c r="E12" s="34">
        <f t="shared" si="1"/>
        <v>0</v>
      </c>
      <c r="F12" s="34">
        <f t="shared" si="1"/>
        <v>0</v>
      </c>
      <c r="G12" s="34">
        <f t="shared" si="1"/>
        <v>-351864</v>
      </c>
      <c r="H12" s="34">
        <f t="shared" si="1"/>
        <v>0</v>
      </c>
      <c r="I12" s="34">
        <f t="shared" si="0"/>
        <v>-215861</v>
      </c>
    </row>
    <row r="13" spans="1:9" ht="12.75">
      <c r="A13" s="29" t="s">
        <v>165</v>
      </c>
      <c r="B13" s="30">
        <v>200</v>
      </c>
      <c r="C13" s="34">
        <f aca="true" t="shared" si="2" ref="C13:H13">C14+C15</f>
        <v>0</v>
      </c>
      <c r="D13" s="34">
        <f t="shared" si="2"/>
        <v>0</v>
      </c>
      <c r="E13" s="34">
        <f t="shared" si="2"/>
        <v>0</v>
      </c>
      <c r="F13" s="34">
        <f t="shared" si="2"/>
        <v>0</v>
      </c>
      <c r="G13" s="34">
        <f>G14+G15</f>
        <v>-822001</v>
      </c>
      <c r="H13" s="34">
        <f t="shared" si="2"/>
        <v>0</v>
      </c>
      <c r="I13" s="34">
        <f t="shared" si="0"/>
        <v>-822001</v>
      </c>
    </row>
    <row r="14" spans="1:9" ht="12.75">
      <c r="A14" s="29" t="s">
        <v>166</v>
      </c>
      <c r="B14" s="30">
        <v>210</v>
      </c>
      <c r="C14" s="34"/>
      <c r="D14" s="34"/>
      <c r="E14" s="34"/>
      <c r="F14" s="34"/>
      <c r="G14" s="34">
        <v>-822001</v>
      </c>
      <c r="H14" s="34"/>
      <c r="I14" s="34">
        <f t="shared" si="0"/>
        <v>-822001</v>
      </c>
    </row>
    <row r="15" spans="1:9" ht="25.5">
      <c r="A15" s="29" t="s">
        <v>167</v>
      </c>
      <c r="B15" s="30">
        <v>220</v>
      </c>
      <c r="C15" s="34">
        <f aca="true" t="shared" si="3" ref="C15:H15">C17+C18+C19+C20+C21+C22+C23+C24+C25</f>
        <v>0</v>
      </c>
      <c r="D15" s="34">
        <f t="shared" si="3"/>
        <v>0</v>
      </c>
      <c r="E15" s="34">
        <f t="shared" si="3"/>
        <v>0</v>
      </c>
      <c r="F15" s="34">
        <f t="shared" si="3"/>
        <v>0</v>
      </c>
      <c r="G15" s="34">
        <f>G17+G18+G19+G20+G21+G22+G23+G24+G25</f>
        <v>0</v>
      </c>
      <c r="H15" s="34">
        <f t="shared" si="3"/>
        <v>0</v>
      </c>
      <c r="I15" s="34">
        <f t="shared" si="0"/>
        <v>0</v>
      </c>
    </row>
    <row r="16" spans="1:9" ht="12.75">
      <c r="A16" s="29" t="s">
        <v>84</v>
      </c>
      <c r="B16" s="30"/>
      <c r="C16" s="34"/>
      <c r="D16" s="34"/>
      <c r="E16" s="34"/>
      <c r="F16" s="34"/>
      <c r="G16" s="34"/>
      <c r="H16" s="34"/>
      <c r="I16" s="34">
        <f t="shared" si="0"/>
        <v>0</v>
      </c>
    </row>
    <row r="17" spans="1:9" ht="25.5">
      <c r="A17" s="29" t="s">
        <v>168</v>
      </c>
      <c r="B17" s="30">
        <v>221</v>
      </c>
      <c r="C17" s="34"/>
      <c r="D17" s="34"/>
      <c r="E17" s="34"/>
      <c r="F17" s="34"/>
      <c r="G17" s="34"/>
      <c r="H17" s="34"/>
      <c r="I17" s="34">
        <f t="shared" si="0"/>
        <v>0</v>
      </c>
    </row>
    <row r="18" spans="1:9" ht="25.5">
      <c r="A18" s="29" t="s">
        <v>169</v>
      </c>
      <c r="B18" s="30">
        <v>222</v>
      </c>
      <c r="C18" s="34"/>
      <c r="D18" s="34"/>
      <c r="E18" s="34"/>
      <c r="F18" s="34"/>
      <c r="G18" s="34"/>
      <c r="H18" s="34"/>
      <c r="I18" s="34">
        <f t="shared" si="0"/>
        <v>0</v>
      </c>
    </row>
    <row r="19" spans="1:9" ht="25.5">
      <c r="A19" s="29" t="s">
        <v>170</v>
      </c>
      <c r="B19" s="30">
        <v>223</v>
      </c>
      <c r="C19" s="34"/>
      <c r="D19" s="34"/>
      <c r="E19" s="34"/>
      <c r="F19" s="34"/>
      <c r="G19" s="34"/>
      <c r="H19" s="34"/>
      <c r="I19" s="34">
        <f t="shared" si="0"/>
        <v>0</v>
      </c>
    </row>
    <row r="20" spans="1:9" ht="38.25">
      <c r="A20" s="29" t="s">
        <v>87</v>
      </c>
      <c r="B20" s="30">
        <v>224</v>
      </c>
      <c r="C20" s="34"/>
      <c r="D20" s="34"/>
      <c r="E20" s="34"/>
      <c r="F20" s="34"/>
      <c r="G20" s="34"/>
      <c r="H20" s="34"/>
      <c r="I20" s="34">
        <f t="shared" si="0"/>
        <v>0</v>
      </c>
    </row>
    <row r="21" spans="1:9" ht="25.5">
      <c r="A21" s="29" t="s">
        <v>88</v>
      </c>
      <c r="B21" s="30">
        <v>225</v>
      </c>
      <c r="C21" s="34"/>
      <c r="D21" s="34"/>
      <c r="E21" s="34"/>
      <c r="F21" s="34"/>
      <c r="G21" s="34"/>
      <c r="H21" s="34"/>
      <c r="I21" s="34">
        <f t="shared" si="0"/>
        <v>0</v>
      </c>
    </row>
    <row r="22" spans="1:9" ht="25.5">
      <c r="A22" s="29" t="s">
        <v>89</v>
      </c>
      <c r="B22" s="30">
        <v>226</v>
      </c>
      <c r="C22" s="34"/>
      <c r="D22" s="34"/>
      <c r="E22" s="34"/>
      <c r="F22" s="34"/>
      <c r="G22" s="34"/>
      <c r="H22" s="34"/>
      <c r="I22" s="34">
        <f t="shared" si="0"/>
        <v>0</v>
      </c>
    </row>
    <row r="23" spans="1:9" ht="25.5">
      <c r="A23" s="29" t="s">
        <v>171</v>
      </c>
      <c r="B23" s="30">
        <v>227</v>
      </c>
      <c r="C23" s="34"/>
      <c r="D23" s="34"/>
      <c r="E23" s="34"/>
      <c r="F23" s="34"/>
      <c r="G23" s="34"/>
      <c r="H23" s="34"/>
      <c r="I23" s="34">
        <f t="shared" si="0"/>
        <v>0</v>
      </c>
    </row>
    <row r="24" spans="1:9" ht="25.5">
      <c r="A24" s="29" t="s">
        <v>91</v>
      </c>
      <c r="B24" s="30">
        <v>228</v>
      </c>
      <c r="C24" s="34"/>
      <c r="D24" s="34"/>
      <c r="E24" s="34"/>
      <c r="F24" s="34"/>
      <c r="G24" s="34"/>
      <c r="H24" s="34"/>
      <c r="I24" s="34">
        <f t="shared" si="0"/>
        <v>0</v>
      </c>
    </row>
    <row r="25" spans="1:9" ht="12.75">
      <c r="A25" s="29" t="s">
        <v>92</v>
      </c>
      <c r="B25" s="30">
        <v>229</v>
      </c>
      <c r="C25" s="34"/>
      <c r="D25" s="34"/>
      <c r="E25" s="34"/>
      <c r="F25" s="34"/>
      <c r="G25" s="34"/>
      <c r="H25" s="34"/>
      <c r="I25" s="34">
        <f t="shared" si="0"/>
        <v>0</v>
      </c>
    </row>
    <row r="26" spans="1:9" ht="25.5">
      <c r="A26" s="29" t="s">
        <v>172</v>
      </c>
      <c r="B26" s="30">
        <v>300</v>
      </c>
      <c r="C26" s="34">
        <f aca="true" t="shared" si="4" ref="C26:H26">SUM(C28+C33+C34+C35+C36+C37+C38+C39+C40)</f>
        <v>0</v>
      </c>
      <c r="D26" s="34">
        <f t="shared" si="4"/>
        <v>0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 t="shared" si="4"/>
        <v>0</v>
      </c>
      <c r="I26" s="34">
        <f t="shared" si="0"/>
        <v>0</v>
      </c>
    </row>
    <row r="27" spans="1:9" ht="12.75">
      <c r="A27" s="29" t="s">
        <v>84</v>
      </c>
      <c r="B27" s="30"/>
      <c r="C27" s="34"/>
      <c r="D27" s="34"/>
      <c r="E27" s="34"/>
      <c r="F27" s="34"/>
      <c r="G27" s="34"/>
      <c r="H27" s="34"/>
      <c r="I27" s="34">
        <f t="shared" si="0"/>
        <v>0</v>
      </c>
    </row>
    <row r="28" spans="1:9" ht="12.75">
      <c r="A28" s="29" t="s">
        <v>173</v>
      </c>
      <c r="B28" s="30">
        <v>310</v>
      </c>
      <c r="C28" s="34"/>
      <c r="D28" s="34"/>
      <c r="E28" s="34"/>
      <c r="F28" s="34"/>
      <c r="G28" s="34"/>
      <c r="H28" s="34"/>
      <c r="I28" s="34">
        <f t="shared" si="0"/>
        <v>0</v>
      </c>
    </row>
    <row r="29" spans="1:9" ht="12.75">
      <c r="A29" s="29" t="s">
        <v>84</v>
      </c>
      <c r="B29" s="30"/>
      <c r="C29" s="34"/>
      <c r="D29" s="34"/>
      <c r="E29" s="34"/>
      <c r="F29" s="34"/>
      <c r="G29" s="34"/>
      <c r="H29" s="34"/>
      <c r="I29" s="34">
        <f t="shared" si="0"/>
        <v>0</v>
      </c>
    </row>
    <row r="30" spans="1:9" ht="12.75">
      <c r="A30" s="29" t="s">
        <v>174</v>
      </c>
      <c r="B30" s="30"/>
      <c r="C30" s="34"/>
      <c r="D30" s="34"/>
      <c r="E30" s="34"/>
      <c r="F30" s="34"/>
      <c r="G30" s="34"/>
      <c r="H30" s="34"/>
      <c r="I30" s="34">
        <f t="shared" si="0"/>
        <v>0</v>
      </c>
    </row>
    <row r="31" spans="1:9" ht="25.5">
      <c r="A31" s="29" t="s">
        <v>175</v>
      </c>
      <c r="B31" s="30"/>
      <c r="C31" s="34"/>
      <c r="D31" s="34"/>
      <c r="E31" s="34"/>
      <c r="F31" s="34"/>
      <c r="G31" s="34"/>
      <c r="H31" s="34"/>
      <c r="I31" s="34">
        <f t="shared" si="0"/>
        <v>0</v>
      </c>
    </row>
    <row r="32" spans="1:9" ht="25.5">
      <c r="A32" s="29" t="s">
        <v>176</v>
      </c>
      <c r="B32" s="30"/>
      <c r="C32" s="34"/>
      <c r="D32" s="34"/>
      <c r="E32" s="34"/>
      <c r="F32" s="34"/>
      <c r="G32" s="34"/>
      <c r="H32" s="34"/>
      <c r="I32" s="34">
        <f t="shared" si="0"/>
        <v>0</v>
      </c>
    </row>
    <row r="33" spans="1:9" ht="12.75">
      <c r="A33" s="29" t="s">
        <v>177</v>
      </c>
      <c r="B33" s="30">
        <v>311</v>
      </c>
      <c r="C33" s="34"/>
      <c r="D33" s="34"/>
      <c r="E33" s="34"/>
      <c r="F33" s="34"/>
      <c r="G33" s="34"/>
      <c r="H33" s="34"/>
      <c r="I33" s="34">
        <f t="shared" si="0"/>
        <v>0</v>
      </c>
    </row>
    <row r="34" spans="1:9" ht="12.75">
      <c r="A34" s="29" t="s">
        <v>178</v>
      </c>
      <c r="B34" s="30">
        <v>312</v>
      </c>
      <c r="C34" s="34"/>
      <c r="D34" s="34"/>
      <c r="E34" s="34"/>
      <c r="F34" s="34"/>
      <c r="G34" s="34"/>
      <c r="H34" s="34"/>
      <c r="I34" s="34">
        <f t="shared" si="0"/>
        <v>0</v>
      </c>
    </row>
    <row r="35" spans="1:9" ht="25.5">
      <c r="A35" s="29" t="s">
        <v>179</v>
      </c>
      <c r="B35" s="30">
        <v>313</v>
      </c>
      <c r="C35" s="34"/>
      <c r="D35" s="34"/>
      <c r="E35" s="34"/>
      <c r="F35" s="34"/>
      <c r="G35" s="34"/>
      <c r="H35" s="34"/>
      <c r="I35" s="34">
        <f t="shared" si="0"/>
        <v>0</v>
      </c>
    </row>
    <row r="36" spans="1:9" ht="25.5">
      <c r="A36" s="29" t="s">
        <v>180</v>
      </c>
      <c r="B36" s="30">
        <v>314</v>
      </c>
      <c r="C36" s="34"/>
      <c r="D36" s="34"/>
      <c r="E36" s="34"/>
      <c r="F36" s="34"/>
      <c r="G36" s="34"/>
      <c r="H36" s="34"/>
      <c r="I36" s="34">
        <f t="shared" si="0"/>
        <v>0</v>
      </c>
    </row>
    <row r="37" spans="1:9" ht="12.75">
      <c r="A37" s="29" t="s">
        <v>181</v>
      </c>
      <c r="B37" s="30">
        <v>315</v>
      </c>
      <c r="C37" s="34"/>
      <c r="D37" s="34"/>
      <c r="E37" s="34"/>
      <c r="F37" s="34"/>
      <c r="G37" s="34">
        <v>0</v>
      </c>
      <c r="H37" s="34"/>
      <c r="I37" s="34">
        <f t="shared" si="0"/>
        <v>0</v>
      </c>
    </row>
    <row r="38" spans="1:9" ht="12.75">
      <c r="A38" s="29" t="s">
        <v>182</v>
      </c>
      <c r="B38" s="30">
        <v>316</v>
      </c>
      <c r="C38" s="34"/>
      <c r="D38" s="34"/>
      <c r="E38" s="34"/>
      <c r="F38" s="34"/>
      <c r="G38" s="34"/>
      <c r="H38" s="34"/>
      <c r="I38" s="34">
        <f t="shared" si="0"/>
        <v>0</v>
      </c>
    </row>
    <row r="39" spans="1:9" ht="12.75">
      <c r="A39" s="29" t="s">
        <v>183</v>
      </c>
      <c r="B39" s="30">
        <v>317</v>
      </c>
      <c r="C39" s="34"/>
      <c r="D39" s="34"/>
      <c r="E39" s="34"/>
      <c r="F39" s="34"/>
      <c r="G39" s="34"/>
      <c r="H39" s="34"/>
      <c r="I39" s="34">
        <f t="shared" si="0"/>
        <v>0</v>
      </c>
    </row>
    <row r="40" spans="1:9" ht="25.5">
      <c r="A40" s="29" t="s">
        <v>184</v>
      </c>
      <c r="B40" s="30">
        <v>318</v>
      </c>
      <c r="C40" s="34"/>
      <c r="D40" s="34"/>
      <c r="E40" s="34"/>
      <c r="F40" s="34"/>
      <c r="G40" s="34"/>
      <c r="H40" s="34"/>
      <c r="I40" s="34">
        <f t="shared" si="0"/>
        <v>0</v>
      </c>
    </row>
    <row r="41" spans="1:9" ht="25.5">
      <c r="A41" s="31" t="s">
        <v>185</v>
      </c>
      <c r="B41" s="32">
        <v>400</v>
      </c>
      <c r="C41" s="33">
        <v>136003</v>
      </c>
      <c r="D41" s="33">
        <f>D12+D13+D26</f>
        <v>0</v>
      </c>
      <c r="E41" s="33">
        <f>E12+E13+E26</f>
        <v>0</v>
      </c>
      <c r="F41" s="33">
        <f>F12+F13+F26</f>
        <v>0</v>
      </c>
      <c r="G41" s="33">
        <f>-1173865</f>
        <v>-1173865</v>
      </c>
      <c r="H41" s="33">
        <f>H12+H13+H26</f>
        <v>0</v>
      </c>
      <c r="I41" s="33">
        <f>SUM(C41:H41)</f>
        <v>-1037862</v>
      </c>
    </row>
    <row r="42" spans="1:9" ht="12.75">
      <c r="A42" s="29" t="s">
        <v>163</v>
      </c>
      <c r="B42" s="30">
        <v>401</v>
      </c>
      <c r="C42" s="34"/>
      <c r="D42" s="34"/>
      <c r="E42" s="34"/>
      <c r="F42" s="34"/>
      <c r="G42" s="34"/>
      <c r="H42" s="34"/>
      <c r="I42" s="34">
        <f t="shared" si="0"/>
        <v>0</v>
      </c>
    </row>
    <row r="43" spans="1:9" ht="12.75">
      <c r="A43" s="29" t="s">
        <v>186</v>
      </c>
      <c r="B43" s="30">
        <v>500</v>
      </c>
      <c r="C43" s="34">
        <f aca="true" t="shared" si="5" ref="C43:H43">C41+C42</f>
        <v>136003</v>
      </c>
      <c r="D43" s="34">
        <f t="shared" si="5"/>
        <v>0</v>
      </c>
      <c r="E43" s="34">
        <f t="shared" si="5"/>
        <v>0</v>
      </c>
      <c r="F43" s="34">
        <f t="shared" si="5"/>
        <v>0</v>
      </c>
      <c r="G43" s="34">
        <f>G41+G42</f>
        <v>-1173865</v>
      </c>
      <c r="H43" s="34">
        <f t="shared" si="5"/>
        <v>0</v>
      </c>
      <c r="I43" s="34">
        <f t="shared" si="0"/>
        <v>-1037862</v>
      </c>
    </row>
    <row r="44" spans="1:9" ht="12.75">
      <c r="A44" s="29" t="s">
        <v>187</v>
      </c>
      <c r="B44" s="30">
        <v>600</v>
      </c>
      <c r="C44" s="34">
        <f aca="true" t="shared" si="6" ref="C44:H44">C45+C46</f>
        <v>0</v>
      </c>
      <c r="D44" s="34">
        <f t="shared" si="6"/>
        <v>0</v>
      </c>
      <c r="E44" s="34">
        <f t="shared" si="6"/>
        <v>0</v>
      </c>
      <c r="F44" s="34">
        <f t="shared" si="6"/>
        <v>0</v>
      </c>
      <c r="G44" s="34">
        <f t="shared" si="6"/>
        <v>-161997</v>
      </c>
      <c r="H44" s="34">
        <f t="shared" si="6"/>
        <v>0</v>
      </c>
      <c r="I44" s="34">
        <f t="shared" si="0"/>
        <v>-161997</v>
      </c>
    </row>
    <row r="45" spans="1:9" ht="12.75">
      <c r="A45" s="29" t="s">
        <v>166</v>
      </c>
      <c r="B45" s="30">
        <v>610</v>
      </c>
      <c r="C45" s="34"/>
      <c r="D45" s="34"/>
      <c r="E45" s="34"/>
      <c r="F45" s="34"/>
      <c r="G45" s="34">
        <f>'ф2'!C25</f>
        <v>-161997</v>
      </c>
      <c r="H45" s="34"/>
      <c r="I45" s="34">
        <f t="shared" si="0"/>
        <v>-161997</v>
      </c>
    </row>
    <row r="46" spans="1:9" ht="25.5">
      <c r="A46" s="29" t="s">
        <v>188</v>
      </c>
      <c r="B46" s="30">
        <v>620</v>
      </c>
      <c r="C46" s="34">
        <f aca="true" t="shared" si="7" ref="C46:H46">C48+C49+C50+C51+C52+C53+C54+C55+C56</f>
        <v>0</v>
      </c>
      <c r="D46" s="34">
        <f t="shared" si="7"/>
        <v>0</v>
      </c>
      <c r="E46" s="34">
        <f t="shared" si="7"/>
        <v>0</v>
      </c>
      <c r="F46" s="34">
        <f t="shared" si="7"/>
        <v>0</v>
      </c>
      <c r="G46" s="34">
        <f t="shared" si="7"/>
        <v>0</v>
      </c>
      <c r="H46" s="34">
        <f t="shared" si="7"/>
        <v>0</v>
      </c>
      <c r="I46" s="34">
        <f t="shared" si="0"/>
        <v>0</v>
      </c>
    </row>
    <row r="47" spans="1:9" ht="12.75">
      <c r="A47" s="29" t="s">
        <v>84</v>
      </c>
      <c r="B47" s="30"/>
      <c r="C47" s="34"/>
      <c r="D47" s="34"/>
      <c r="E47" s="34"/>
      <c r="F47" s="34"/>
      <c r="G47" s="34"/>
      <c r="H47" s="34"/>
      <c r="I47" s="34">
        <f t="shared" si="0"/>
        <v>0</v>
      </c>
    </row>
    <row r="48" spans="1:9" ht="25.5">
      <c r="A48" s="29" t="s">
        <v>168</v>
      </c>
      <c r="B48" s="30">
        <v>621</v>
      </c>
      <c r="C48" s="34"/>
      <c r="D48" s="34"/>
      <c r="E48" s="34"/>
      <c r="F48" s="34"/>
      <c r="G48" s="34"/>
      <c r="H48" s="34"/>
      <c r="I48" s="34">
        <f t="shared" si="0"/>
        <v>0</v>
      </c>
    </row>
    <row r="49" spans="1:9" ht="25.5">
      <c r="A49" s="29" t="s">
        <v>169</v>
      </c>
      <c r="B49" s="30">
        <v>622</v>
      </c>
      <c r="C49" s="34"/>
      <c r="D49" s="34"/>
      <c r="E49" s="34"/>
      <c r="F49" s="34"/>
      <c r="G49" s="34"/>
      <c r="H49" s="34"/>
      <c r="I49" s="34">
        <f t="shared" si="0"/>
        <v>0</v>
      </c>
    </row>
    <row r="50" spans="1:9" ht="25.5">
      <c r="A50" s="29" t="s">
        <v>170</v>
      </c>
      <c r="B50" s="30">
        <v>623</v>
      </c>
      <c r="C50" s="34"/>
      <c r="D50" s="34"/>
      <c r="E50" s="34"/>
      <c r="F50" s="34"/>
      <c r="G50" s="34"/>
      <c r="H50" s="34"/>
      <c r="I50" s="34">
        <f t="shared" si="0"/>
        <v>0</v>
      </c>
    </row>
    <row r="51" spans="1:9" ht="38.25">
      <c r="A51" s="29" t="s">
        <v>87</v>
      </c>
      <c r="B51" s="30">
        <v>624</v>
      </c>
      <c r="C51" s="34"/>
      <c r="D51" s="34"/>
      <c r="E51" s="34"/>
      <c r="F51" s="34"/>
      <c r="G51" s="34"/>
      <c r="H51" s="34"/>
      <c r="I51" s="34">
        <f t="shared" si="0"/>
        <v>0</v>
      </c>
    </row>
    <row r="52" spans="1:9" ht="25.5">
      <c r="A52" s="29" t="s">
        <v>88</v>
      </c>
      <c r="B52" s="30">
        <v>625</v>
      </c>
      <c r="C52" s="34"/>
      <c r="D52" s="34"/>
      <c r="E52" s="34"/>
      <c r="F52" s="34"/>
      <c r="G52" s="34"/>
      <c r="H52" s="34"/>
      <c r="I52" s="34">
        <f t="shared" si="0"/>
        <v>0</v>
      </c>
    </row>
    <row r="53" spans="1:9" ht="25.5">
      <c r="A53" s="29" t="s">
        <v>189</v>
      </c>
      <c r="B53" s="30">
        <v>626</v>
      </c>
      <c r="C53" s="34"/>
      <c r="D53" s="34"/>
      <c r="E53" s="34"/>
      <c r="F53" s="34"/>
      <c r="G53" s="34"/>
      <c r="H53" s="34"/>
      <c r="I53" s="34">
        <f t="shared" si="0"/>
        <v>0</v>
      </c>
    </row>
    <row r="54" spans="1:9" ht="25.5">
      <c r="A54" s="29" t="s">
        <v>171</v>
      </c>
      <c r="B54" s="30">
        <v>627</v>
      </c>
      <c r="C54" s="34"/>
      <c r="D54" s="34"/>
      <c r="E54" s="34"/>
      <c r="F54" s="34"/>
      <c r="G54" s="34"/>
      <c r="H54" s="34"/>
      <c r="I54" s="34">
        <f t="shared" si="0"/>
        <v>0</v>
      </c>
    </row>
    <row r="55" spans="1:9" ht="25.5">
      <c r="A55" s="29" t="s">
        <v>91</v>
      </c>
      <c r="B55" s="30">
        <v>628</v>
      </c>
      <c r="C55" s="34"/>
      <c r="D55" s="34"/>
      <c r="E55" s="34"/>
      <c r="F55" s="34"/>
      <c r="G55" s="34"/>
      <c r="H55" s="34"/>
      <c r="I55" s="34">
        <f t="shared" si="0"/>
        <v>0</v>
      </c>
    </row>
    <row r="56" spans="1:9" ht="12.75">
      <c r="A56" s="29" t="s">
        <v>92</v>
      </c>
      <c r="B56" s="30">
        <v>629</v>
      </c>
      <c r="C56" s="34"/>
      <c r="D56" s="34"/>
      <c r="E56" s="34"/>
      <c r="F56" s="34"/>
      <c r="G56" s="34"/>
      <c r="H56" s="34"/>
      <c r="I56" s="34">
        <f t="shared" si="0"/>
        <v>0</v>
      </c>
    </row>
    <row r="57" spans="1:9" ht="25.5">
      <c r="A57" s="29" t="s">
        <v>190</v>
      </c>
      <c r="B57" s="30">
        <v>700</v>
      </c>
      <c r="C57" s="34">
        <v>0</v>
      </c>
      <c r="D57" s="34">
        <f>D59+D64+D65+D66+D67+D68+D69+D70+D71</f>
        <v>0</v>
      </c>
      <c r="E57" s="34">
        <f>E59+E64+E65+E66+E67+E68+E69+E70+E71</f>
        <v>0</v>
      </c>
      <c r="F57" s="34">
        <f>F59+F64+F65+F66+F67+F68+F69+F70+F71</f>
        <v>0</v>
      </c>
      <c r="G57" s="34">
        <f>G59+G64+G65+G66+G67+G68+G69+G70+G71</f>
        <v>0</v>
      </c>
      <c r="H57" s="34">
        <f>H59+H64+H65+H66+H67+H68+H69+H70+H71</f>
        <v>0</v>
      </c>
      <c r="I57" s="34">
        <f t="shared" si="0"/>
        <v>0</v>
      </c>
    </row>
    <row r="58" spans="1:9" ht="12.75">
      <c r="A58" s="29" t="s">
        <v>84</v>
      </c>
      <c r="B58" s="30"/>
      <c r="C58" s="34"/>
      <c r="D58" s="34"/>
      <c r="E58" s="34"/>
      <c r="F58" s="34"/>
      <c r="G58" s="34"/>
      <c r="H58" s="34"/>
      <c r="I58" s="34">
        <f t="shared" si="0"/>
        <v>0</v>
      </c>
    </row>
    <row r="59" spans="1:9" ht="12.75">
      <c r="A59" s="29" t="s">
        <v>191</v>
      </c>
      <c r="B59" s="30">
        <v>710</v>
      </c>
      <c r="C59" s="34"/>
      <c r="D59" s="34"/>
      <c r="E59" s="34"/>
      <c r="F59" s="34"/>
      <c r="G59" s="34"/>
      <c r="H59" s="34"/>
      <c r="I59" s="34">
        <f t="shared" si="0"/>
        <v>0</v>
      </c>
    </row>
    <row r="60" spans="1:9" ht="12.75">
      <c r="A60" s="29" t="s">
        <v>84</v>
      </c>
      <c r="B60" s="30"/>
      <c r="C60" s="34"/>
      <c r="D60" s="34"/>
      <c r="E60" s="34"/>
      <c r="F60" s="34"/>
      <c r="G60" s="34"/>
      <c r="H60" s="34"/>
      <c r="I60" s="34">
        <f t="shared" si="0"/>
        <v>0</v>
      </c>
    </row>
    <row r="61" spans="1:9" ht="12.75">
      <c r="A61" s="29" t="s">
        <v>174</v>
      </c>
      <c r="B61" s="30"/>
      <c r="C61" s="34"/>
      <c r="D61" s="34"/>
      <c r="E61" s="34"/>
      <c r="F61" s="34"/>
      <c r="G61" s="34"/>
      <c r="H61" s="34"/>
      <c r="I61" s="34">
        <f t="shared" si="0"/>
        <v>0</v>
      </c>
    </row>
    <row r="62" spans="1:9" ht="25.5">
      <c r="A62" s="29" t="s">
        <v>175</v>
      </c>
      <c r="B62" s="30"/>
      <c r="C62" s="34"/>
      <c r="D62" s="34"/>
      <c r="E62" s="34"/>
      <c r="F62" s="34"/>
      <c r="G62" s="34"/>
      <c r="H62" s="34"/>
      <c r="I62" s="34">
        <f t="shared" si="0"/>
        <v>0</v>
      </c>
    </row>
    <row r="63" spans="1:9" ht="25.5">
      <c r="A63" s="29" t="s">
        <v>176</v>
      </c>
      <c r="B63" s="30"/>
      <c r="C63" s="34"/>
      <c r="D63" s="34"/>
      <c r="E63" s="34"/>
      <c r="F63" s="34"/>
      <c r="G63" s="34"/>
      <c r="H63" s="34"/>
      <c r="I63" s="34">
        <f t="shared" si="0"/>
        <v>0</v>
      </c>
    </row>
    <row r="64" spans="1:9" ht="12.75">
      <c r="A64" s="29" t="s">
        <v>177</v>
      </c>
      <c r="B64" s="30">
        <v>711</v>
      </c>
      <c r="C64" s="34">
        <v>0</v>
      </c>
      <c r="D64" s="34"/>
      <c r="E64" s="34"/>
      <c r="F64" s="34"/>
      <c r="G64" s="34"/>
      <c r="H64" s="34"/>
      <c r="I64" s="34">
        <f t="shared" si="0"/>
        <v>0</v>
      </c>
    </row>
    <row r="65" spans="1:9" ht="12.75">
      <c r="A65" s="29" t="s">
        <v>178</v>
      </c>
      <c r="B65" s="30">
        <v>712</v>
      </c>
      <c r="C65" s="34"/>
      <c r="D65" s="34"/>
      <c r="E65" s="34"/>
      <c r="F65" s="34"/>
      <c r="G65" s="34"/>
      <c r="H65" s="34"/>
      <c r="I65" s="34">
        <f t="shared" si="0"/>
        <v>0</v>
      </c>
    </row>
    <row r="66" spans="1:9" ht="25.5">
      <c r="A66" s="29" t="s">
        <v>192</v>
      </c>
      <c r="B66" s="30">
        <v>713</v>
      </c>
      <c r="C66" s="34"/>
      <c r="D66" s="34"/>
      <c r="E66" s="34"/>
      <c r="F66" s="34"/>
      <c r="G66" s="34"/>
      <c r="H66" s="34"/>
      <c r="I66" s="34">
        <f t="shared" si="0"/>
        <v>0</v>
      </c>
    </row>
    <row r="67" spans="1:9" ht="25.5">
      <c r="A67" s="29" t="s">
        <v>180</v>
      </c>
      <c r="B67" s="30">
        <v>714</v>
      </c>
      <c r="C67" s="34"/>
      <c r="D67" s="34"/>
      <c r="E67" s="34"/>
      <c r="F67" s="34"/>
      <c r="G67" s="34"/>
      <c r="H67" s="34"/>
      <c r="I67" s="34">
        <f t="shared" si="0"/>
        <v>0</v>
      </c>
    </row>
    <row r="68" spans="1:9" ht="12.75">
      <c r="A68" s="29" t="s">
        <v>181</v>
      </c>
      <c r="B68" s="30">
        <v>715</v>
      </c>
      <c r="C68" s="34"/>
      <c r="D68" s="34"/>
      <c r="E68" s="34"/>
      <c r="F68" s="34"/>
      <c r="G68" s="34"/>
      <c r="H68" s="34"/>
      <c r="I68" s="34">
        <f t="shared" si="0"/>
        <v>0</v>
      </c>
    </row>
    <row r="69" spans="1:9" ht="12.75">
      <c r="A69" s="29" t="s">
        <v>182</v>
      </c>
      <c r="B69" s="30">
        <v>716</v>
      </c>
      <c r="C69" s="34"/>
      <c r="D69" s="34"/>
      <c r="E69" s="34"/>
      <c r="F69" s="34"/>
      <c r="G69" s="34"/>
      <c r="H69" s="34"/>
      <c r="I69" s="34">
        <f t="shared" si="0"/>
        <v>0</v>
      </c>
    </row>
    <row r="70" spans="1:9" ht="12.75">
      <c r="A70" s="29" t="s">
        <v>183</v>
      </c>
      <c r="B70" s="30">
        <v>717</v>
      </c>
      <c r="C70" s="34"/>
      <c r="D70" s="34"/>
      <c r="E70" s="34"/>
      <c r="F70" s="34"/>
      <c r="G70" s="34"/>
      <c r="H70" s="34"/>
      <c r="I70" s="34">
        <f t="shared" si="0"/>
        <v>0</v>
      </c>
    </row>
    <row r="71" spans="1:9" ht="25.5">
      <c r="A71" s="29" t="s">
        <v>184</v>
      </c>
      <c r="B71" s="30">
        <v>718</v>
      </c>
      <c r="C71" s="34"/>
      <c r="D71" s="34"/>
      <c r="E71" s="34"/>
      <c r="F71" s="34"/>
      <c r="G71" s="34"/>
      <c r="H71" s="34"/>
      <c r="I71" s="34">
        <f t="shared" si="0"/>
        <v>0</v>
      </c>
    </row>
    <row r="72" spans="1:9" ht="25.5">
      <c r="A72" s="31" t="s">
        <v>218</v>
      </c>
      <c r="B72" s="32">
        <v>800</v>
      </c>
      <c r="C72" s="33">
        <f aca="true" t="shared" si="8" ref="C72:H72">C43+C44+C57</f>
        <v>136003</v>
      </c>
      <c r="D72" s="33">
        <f t="shared" si="8"/>
        <v>0</v>
      </c>
      <c r="E72" s="33">
        <f t="shared" si="8"/>
        <v>0</v>
      </c>
      <c r="F72" s="33">
        <f t="shared" si="8"/>
        <v>0</v>
      </c>
      <c r="G72" s="33">
        <f>G43+G44+G57</f>
        <v>-1335862</v>
      </c>
      <c r="H72" s="33">
        <f t="shared" si="8"/>
        <v>0</v>
      </c>
      <c r="I72" s="33">
        <f t="shared" si="0"/>
        <v>-1199859</v>
      </c>
    </row>
    <row r="73" spans="1:9" ht="12.75">
      <c r="A73" s="2"/>
      <c r="G73" s="36">
        <f>G72-'ф1'!C65</f>
        <v>0</v>
      </c>
      <c r="I73" s="36">
        <f>I72-'ф1'!C68</f>
        <v>0</v>
      </c>
    </row>
    <row r="74" ht="12.75">
      <c r="A74" s="2"/>
    </row>
    <row r="75" ht="12.75">
      <c r="A75" s="2"/>
    </row>
    <row r="76" s="18" customFormat="1" ht="12.75">
      <c r="A76" s="9" t="s">
        <v>210</v>
      </c>
    </row>
    <row r="77" s="37" customFormat="1" ht="11.25">
      <c r="A77" s="4" t="s">
        <v>195</v>
      </c>
    </row>
    <row r="78" ht="12.75">
      <c r="A78" s="2"/>
    </row>
    <row r="79" spans="1:3" ht="22.5" customHeight="1">
      <c r="A79" s="3" t="s">
        <v>197</v>
      </c>
      <c r="C79" s="35" t="s">
        <v>207</v>
      </c>
    </row>
    <row r="80" s="37" customFormat="1" ht="15" customHeight="1">
      <c r="A80" s="4" t="s">
        <v>196</v>
      </c>
    </row>
    <row r="81" ht="12.75">
      <c r="A81" s="2" t="s">
        <v>59</v>
      </c>
    </row>
  </sheetData>
  <sheetProtection/>
  <mergeCells count="9">
    <mergeCell ref="E1:I1"/>
    <mergeCell ref="A3:I3"/>
    <mergeCell ref="A4:I4"/>
    <mergeCell ref="I8:I9"/>
    <mergeCell ref="A6:I6"/>
    <mergeCell ref="A8:A9"/>
    <mergeCell ref="B8:B9"/>
    <mergeCell ref="C8:G8"/>
    <mergeCell ref="H8:H9"/>
  </mergeCells>
  <hyperlinks>
    <hyperlink ref="I2" r:id="rId1" display="jl:30820085.0"/>
  </hyperlink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echurina</dc:creator>
  <cp:keywords/>
  <dc:description/>
  <cp:lastModifiedBy>АЭС Узбекова Жанна</cp:lastModifiedBy>
  <cp:lastPrinted>2015-05-13T11:01:06Z</cp:lastPrinted>
  <dcterms:created xsi:type="dcterms:W3CDTF">2011-02-07T09:54:46Z</dcterms:created>
  <dcterms:modified xsi:type="dcterms:W3CDTF">2015-05-13T11:01:09Z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