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<sst xmlns="http://schemas.openxmlformats.org/spreadsheetml/2006/main" count="218" uniqueCount="160">
  <si>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</si>
  <si>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</si>
  <si>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</si>
  <si>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</si>
  <si>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</si>
  <si>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</si>
  <si>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</si>
  <si>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</si>
  <si>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</si>
  <si>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</si>
  <si>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</si>
  <si>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</si>
  <si>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</si>
  <si>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</si>
  <si>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</si>
  <si>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</si>
  <si>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</si>
  <si>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</si>
  <si>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</si>
  <si>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</si>
  <si>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</si>
  <si>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</si>
  <si>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</si>
  <si>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</si>
  <si>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</si>
  <si>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</si>
  <si>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</si>
  <si>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</si>
  <si>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</si>
  <si>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</si>
  <si>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</si>
  <si>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</si>
  <si>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</si>
  <si>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</si>
  <si>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</si>
  <si>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</si>
  <si>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</si>
  <si>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</si>
  <si>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</si>
  <si>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</si>
  <si>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</si>
  <si>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</si>
  <si>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</si>
  <si>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</si>
  <si>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</si>
  <si>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</si>
  <si>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</si>
  <si>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</si>
  <si>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</si>
  <si>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</si>
  <si>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</si>
  <si>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</si>
  <si>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</si>
  <si>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</si>
  <si>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</si>
  <si>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</si>
  <si>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</si>
  <si>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</si>
  <si>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-</t>
  </si>
  <si>
    <t>Гудвил</t>
  </si>
  <si>
    <t>АО «AMF Group»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</si>
  <si>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</si>
  <si>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</si>
  <si>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</si>
  <si>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</si>
  <si>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</si>
  <si>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</si>
  <si>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</si>
  <si>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</si>
  <si>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</si>
  <si>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</si>
  <si>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</si>
  <si>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</si>
  <si>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</si>
  <si>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</si>
  <si>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</si>
  <si>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>ПРОЧЕМ СОВОКУПНОМ ДОХОДЕ</t>
  </si>
  <si>
    <t>Себестоимость реализованной продукции и оказанных услуг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</si>
  <si>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</si>
  <si>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</si>
  <si>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</si>
  <si>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</si>
  <si>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</si>
  <si>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</si>
  <si>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</si>
  <si>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</si>
  <si>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</si>
  <si>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</si>
  <si>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</si>
  <si>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</si>
  <si>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</si>
  <si>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</si>
  <si>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  </t>
  </si>
  <si>
    <t>Нераспределенная прибыль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</si>
  <si>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</si>
  <si>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</si>
  <si>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</si>
  <si>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</si>
  <si>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</si>
  <si>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</si>
  <si>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</si>
  <si>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</si>
  <si>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</si>
  <si>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От имени Руководства АО «AMF Group»:</t>
  </si>
  <si>
    <t>__________________________</t>
  </si>
  <si>
    <t>Расходы по реализации</t>
  </si>
  <si>
    <t>____________________</t>
  </si>
  <si>
    <t>Доля меньшинства</t>
  </si>
  <si>
    <t>Резервы переоценки основных средств</t>
  </si>
  <si>
    <t>1 362 600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</si>
  <si>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</si>
  <si>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</si>
  <si>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</si>
  <si>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</si>
  <si>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</si>
  <si>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</si>
  <si>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</si>
  <si>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реализация других долгосрочных активов</t>
  </si>
  <si>
    <t>реализаций акций</t>
  </si>
  <si>
    <t>пополнение депозита</t>
  </si>
  <si>
    <t>эмиссия акций и других ценных бумаг</t>
  </si>
  <si>
    <t>эмиссионный доход</t>
  </si>
  <si>
    <t>Эмиссионный доход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</si>
  <si>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</si>
  <si>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</si>
  <si>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</si>
  <si>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Прибыль на акцию (в тенге)</t>
  </si>
  <si>
    <t>примечания</t>
  </si>
  <si>
    <t>Доход от реализации продукции и оказанных услуг</t>
  </si>
  <si>
    <t>реализация акций ассоциированной компании</t>
  </si>
  <si>
    <t>Умбетова А.Р.</t>
  </si>
  <si>
    <t>размещение собственных выкупленных акций</t>
  </si>
  <si>
    <t>Доходы (расходы) по курсовой разнице</t>
  </si>
  <si>
    <t>прочие</t>
  </si>
  <si>
    <t>Сальдо на 1 января 2018 года</t>
  </si>
  <si>
    <t>выкупленные собственные акции</t>
  </si>
  <si>
    <t>Резервы переоценки финансовых активов, имеющихся в наличии для продажи</t>
  </si>
  <si>
    <t>погашение основного долга по финансовой аренде</t>
  </si>
  <si>
    <t xml:space="preserve">предоставление займов </t>
  </si>
  <si>
    <t>закрытие депозита</t>
  </si>
  <si>
    <t>Доход от выбытия дочерней компании</t>
  </si>
  <si>
    <t>ПРОМЕЖУТОЧНЫЙ КОНСОЛИДИРОВАННЫЙ ОТЧЕТ О ДВИЖЕНИИ ДЕНЕЖНЫХ СРЕДСТВ</t>
  </si>
  <si>
    <t>ПРОМЕЖУТОЧНЫЙ КОНСОЛИДИРОВАННЫЙ ОТЧЕТ О ФИНАНСОВОМ ПОЛОЖЕНИИ</t>
  </si>
  <si>
    <t xml:space="preserve">ПРОМЕЖУТОЧНЫЙ КОНСОЛИДИРОВАННЫЙ ОТЧЕТ О ПРИБЫЛИ ИЛИ УБЫТКЕ И </t>
  </si>
  <si>
    <t>ПРОМЕЖУТОЧНЫЙ КОНСОЛИДИРОВАННЫЙ ОТЧЕТ ОБ ИЗМЕНЕНИЯХ В КАПИТАЛЕ</t>
  </si>
  <si>
    <t>за период, закончившийся 31 марта 2019 года</t>
  </si>
  <si>
    <t>31 декабря  2018 года</t>
  </si>
  <si>
    <t>31 марта  2019 года</t>
  </si>
  <si>
    <t>Краткосрочные финансовые инвестиции</t>
  </si>
  <si>
    <t>За период с 1 января по 31 марта  2019 года</t>
  </si>
  <si>
    <t>За период с 1 января по 31 марта  2018 года</t>
  </si>
  <si>
    <t>Прибыль /убыток от переоценки финансовых активов, оцениваемых по справедливой стоимости через прочий совокупной доход</t>
  </si>
  <si>
    <t>Сальдо на 1 января 2019 года</t>
  </si>
  <si>
    <t>Сальдо на 31 марта 2019 года</t>
  </si>
  <si>
    <t xml:space="preserve">Сальдо на 31 марта 2018 года </t>
  </si>
  <si>
    <t>реализация товаров  , услуг</t>
  </si>
  <si>
    <t>4.Влияние обменных курсов валют</t>
  </si>
  <si>
    <t>5.Влияние оценочного резерва под ожидаемые кредитные убытки</t>
  </si>
  <si>
    <t>корректировка</t>
  </si>
  <si>
    <t>пересчитанное сальдо на 1 января 2018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</si>
</sst>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0"/>
    <numFmt numFmtId="175" formatCode="[$-FC19]d\ mmmm\ yyyy\ &quot;г.&quot;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3" fontId="60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right" wrapText="1"/>
    </xf>
    <xf numFmtId="3" fontId="62" fillId="0" borderId="0" xfId="0" applyNumberFormat="1" applyFont="1" applyAlignment="1">
      <alignment horizontal="right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3" fontId="61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4" fontId="61" fillId="0" borderId="0" xfId="0" applyNumberFormat="1" applyFont="1" applyFill="1" applyAlignment="1">
      <alignment horizontal="right" wrapText="1"/>
    </xf>
    <xf numFmtId="0" fontId="6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right" wrapText="1"/>
    </xf>
    <xf numFmtId="3" fontId="6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/>
    </xf>
    <xf numFmtId="3" fontId="62" fillId="0" borderId="0" xfId="0" applyNumberFormat="1" applyFont="1" applyFill="1" applyAlignment="1">
      <alignment horizontal="right" vertical="top" wrapText="1"/>
    </xf>
    <xf numFmtId="0" fontId="63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9">
      <selection activeCell="B47" sqref="B47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60</v>
      </c>
      <c r="B1" s="7"/>
      <c r="C1" s="7"/>
      <c r="D1" s="7"/>
    </row>
    <row r="2" spans="1:4" ht="12.75">
      <c r="A2" s="82" t="s">
        <v>142</v>
      </c>
      <c r="B2" s="82"/>
      <c r="C2" s="82"/>
      <c r="D2" s="82"/>
    </row>
    <row r="3" spans="1:4" ht="12.75">
      <c r="A3" s="82" t="s">
        <v>145</v>
      </c>
      <c r="B3" s="82"/>
      <c r="C3" s="82"/>
      <c r="D3" s="82"/>
    </row>
    <row r="4" spans="2:4" ht="12.75">
      <c r="B4" s="23"/>
      <c r="C4" s="23"/>
      <c r="D4" s="8" t="s">
        <v>123</v>
      </c>
    </row>
    <row r="5" spans="1:4" ht="25.5">
      <c r="A5" s="4"/>
      <c r="B5" s="25" t="s">
        <v>127</v>
      </c>
      <c r="C5" s="63" t="s">
        <v>147</v>
      </c>
      <c r="D5" s="63" t="s">
        <v>146</v>
      </c>
    </row>
    <row r="6" spans="1:4" ht="13.5">
      <c r="A6" s="61" t="s">
        <v>61</v>
      </c>
      <c r="B6" s="11"/>
      <c r="C6" s="12"/>
      <c r="D6" s="12"/>
    </row>
    <row r="7" spans="1:4" ht="12.75">
      <c r="A7" s="20" t="s">
        <v>62</v>
      </c>
      <c r="B7" s="13">
        <v>5</v>
      </c>
      <c r="C7" s="14">
        <v>1892168</v>
      </c>
      <c r="D7" s="14">
        <v>1461688</v>
      </c>
    </row>
    <row r="8" spans="1:4" ht="15" customHeight="1">
      <c r="A8" s="20" t="s">
        <v>148</v>
      </c>
      <c r="B8" s="13">
        <v>6</v>
      </c>
      <c r="C8" s="78">
        <v>2645706</v>
      </c>
      <c r="D8" s="14">
        <v>3669037</v>
      </c>
    </row>
    <row r="9" spans="1:4" ht="15" customHeight="1" hidden="1">
      <c r="A9" s="20"/>
      <c r="B9" s="13"/>
      <c r="C9" s="78"/>
      <c r="D9" s="14"/>
    </row>
    <row r="10" spans="1:4" ht="12.75">
      <c r="A10" s="20" t="s">
        <v>63</v>
      </c>
      <c r="B10" s="13">
        <v>7</v>
      </c>
      <c r="C10" s="14">
        <v>1091655</v>
      </c>
      <c r="D10" s="14">
        <v>1308467</v>
      </c>
    </row>
    <row r="11" spans="1:4" ht="12.75">
      <c r="A11" s="20" t="s">
        <v>0</v>
      </c>
      <c r="B11" s="13">
        <v>8</v>
      </c>
      <c r="C11" s="14">
        <v>280154</v>
      </c>
      <c r="D11" s="14">
        <v>275867</v>
      </c>
    </row>
    <row r="12" spans="1:4" ht="12.75">
      <c r="A12" s="20" t="s">
        <v>64</v>
      </c>
      <c r="B12" s="13"/>
      <c r="C12" s="14">
        <v>29237</v>
      </c>
      <c r="D12" s="14">
        <v>51017</v>
      </c>
    </row>
    <row r="13" spans="1:4" ht="12.75">
      <c r="A13" s="20" t="s">
        <v>1</v>
      </c>
      <c r="B13" s="13">
        <v>9</v>
      </c>
      <c r="C13" s="14">
        <v>650992</v>
      </c>
      <c r="D13" s="14">
        <v>802883</v>
      </c>
    </row>
    <row r="14" spans="1:4" ht="12.75" hidden="1">
      <c r="A14" s="20"/>
      <c r="B14" s="13"/>
      <c r="C14" s="14"/>
      <c r="D14" s="70"/>
    </row>
    <row r="15" spans="1:4" ht="15">
      <c r="A15" s="21" t="s">
        <v>2</v>
      </c>
      <c r="B15" s="15"/>
      <c r="C15" s="19">
        <f>SUM(C7:C14)</f>
        <v>6589912</v>
      </c>
      <c r="D15" s="71">
        <f>SUM(D7:D14)</f>
        <v>7568959</v>
      </c>
    </row>
    <row r="16" spans="1:4" ht="15">
      <c r="A16" s="61" t="s">
        <v>3</v>
      </c>
      <c r="B16" s="15"/>
      <c r="C16" s="14"/>
      <c r="D16" s="70"/>
    </row>
    <row r="17" spans="1:4" ht="12.75">
      <c r="A17" s="20" t="s">
        <v>65</v>
      </c>
      <c r="B17" s="13">
        <v>10</v>
      </c>
      <c r="C17" s="14">
        <v>253444</v>
      </c>
      <c r="D17" s="14">
        <f>281719+5175</f>
        <v>286894</v>
      </c>
    </row>
    <row r="18" spans="1:4" ht="12.75">
      <c r="A18" s="20" t="s">
        <v>66</v>
      </c>
      <c r="B18" s="13"/>
      <c r="C18" s="14">
        <v>56</v>
      </c>
      <c r="D18" s="14"/>
    </row>
    <row r="19" spans="1:4" ht="12.75">
      <c r="A19" s="20" t="s">
        <v>4</v>
      </c>
      <c r="B19" s="13">
        <v>11</v>
      </c>
      <c r="C19" s="14">
        <v>623651</v>
      </c>
      <c r="D19" s="14">
        <v>623651</v>
      </c>
    </row>
    <row r="20" spans="1:4" ht="12.75">
      <c r="A20" s="20" t="s">
        <v>5</v>
      </c>
      <c r="B20" s="18">
        <v>12</v>
      </c>
      <c r="C20" s="14">
        <v>16897953</v>
      </c>
      <c r="D20" s="14">
        <v>17348091</v>
      </c>
    </row>
    <row r="21" spans="1:4" ht="12.75">
      <c r="A21" s="20" t="s">
        <v>6</v>
      </c>
      <c r="B21" s="13">
        <v>13</v>
      </c>
      <c r="C21" s="14">
        <v>146829</v>
      </c>
      <c r="D21" s="14">
        <v>150256</v>
      </c>
    </row>
    <row r="22" spans="1:4" ht="12.75">
      <c r="A22" s="20" t="s">
        <v>59</v>
      </c>
      <c r="B22" s="13">
        <v>14</v>
      </c>
      <c r="C22" s="14">
        <v>329</v>
      </c>
      <c r="D22" s="14">
        <v>329</v>
      </c>
    </row>
    <row r="23" spans="1:4" ht="12.75">
      <c r="A23" s="20" t="s">
        <v>7</v>
      </c>
      <c r="B23" s="13">
        <v>15</v>
      </c>
      <c r="C23" s="14">
        <v>1470332</v>
      </c>
      <c r="D23" s="14">
        <v>666231</v>
      </c>
    </row>
    <row r="24" spans="1:4" ht="13.5">
      <c r="A24" s="61" t="s">
        <v>8</v>
      </c>
      <c r="B24" s="17"/>
      <c r="C24" s="19">
        <f>SUM(C17:C23)</f>
        <v>19392594</v>
      </c>
      <c r="D24" s="71">
        <f>SUM(D17:D23)</f>
        <v>19075452</v>
      </c>
    </row>
    <row r="25" spans="1:4" ht="12.75">
      <c r="A25" s="21" t="s">
        <v>53</v>
      </c>
      <c r="B25" s="10"/>
      <c r="C25" s="19">
        <f>C15+C24</f>
        <v>25982506</v>
      </c>
      <c r="D25" s="71">
        <f>D15+D24</f>
        <v>26644411</v>
      </c>
    </row>
    <row r="26" spans="1:4" ht="13.5">
      <c r="A26" s="61" t="s">
        <v>9</v>
      </c>
      <c r="B26" s="17"/>
      <c r="C26" s="14"/>
      <c r="D26" s="70"/>
    </row>
    <row r="27" spans="1:4" ht="12.75">
      <c r="A27" s="20" t="s">
        <v>10</v>
      </c>
      <c r="B27" s="18">
        <v>16</v>
      </c>
      <c r="C27" s="14">
        <v>1748199</v>
      </c>
      <c r="D27" s="14">
        <v>1642694</v>
      </c>
    </row>
    <row r="28" spans="1:4" ht="12.75">
      <c r="A28" s="20" t="s">
        <v>67</v>
      </c>
      <c r="B28" s="18"/>
      <c r="C28" s="14"/>
      <c r="D28" s="14"/>
    </row>
    <row r="29" spans="1:4" ht="25.5">
      <c r="A29" s="20" t="s">
        <v>11</v>
      </c>
      <c r="B29" s="18">
        <v>17</v>
      </c>
      <c r="C29" s="14">
        <v>10790</v>
      </c>
      <c r="D29" s="14">
        <v>12247</v>
      </c>
    </row>
    <row r="30" spans="1:4" ht="12.75">
      <c r="A30" s="20" t="s">
        <v>125</v>
      </c>
      <c r="B30" s="18">
        <v>18</v>
      </c>
      <c r="C30" s="14">
        <v>159174</v>
      </c>
      <c r="D30" s="14">
        <v>184243</v>
      </c>
    </row>
    <row r="31" spans="1:4" ht="12.75">
      <c r="A31" s="20" t="s">
        <v>68</v>
      </c>
      <c r="B31" s="18">
        <v>19</v>
      </c>
      <c r="C31" s="14">
        <v>78678</v>
      </c>
      <c r="D31" s="14">
        <v>63449</v>
      </c>
    </row>
    <row r="32" spans="1:4" ht="12.75">
      <c r="A32" s="20" t="s">
        <v>12</v>
      </c>
      <c r="B32" s="18">
        <v>20</v>
      </c>
      <c r="C32" s="14">
        <v>111760</v>
      </c>
      <c r="D32" s="14">
        <v>220217</v>
      </c>
    </row>
    <row r="33" spans="1:8" ht="15">
      <c r="A33" s="21" t="s">
        <v>13</v>
      </c>
      <c r="B33" s="4"/>
      <c r="C33" s="19">
        <f>SUM(C27:C32)</f>
        <v>2108601</v>
      </c>
      <c r="D33" s="71">
        <f>SUM(D27:D32)</f>
        <v>2122850</v>
      </c>
      <c r="H33" s="62"/>
    </row>
    <row r="34" spans="1:8" ht="15">
      <c r="A34" s="61" t="s">
        <v>14</v>
      </c>
      <c r="B34" s="4"/>
      <c r="C34" s="14"/>
      <c r="D34" s="70"/>
      <c r="H34" s="62"/>
    </row>
    <row r="35" spans="1:4" ht="12.75">
      <c r="A35" s="20" t="s">
        <v>15</v>
      </c>
      <c r="B35" s="18">
        <v>21</v>
      </c>
      <c r="C35" s="14">
        <v>45286</v>
      </c>
      <c r="D35" s="14">
        <v>48136</v>
      </c>
    </row>
    <row r="36" spans="1:4" ht="12.75">
      <c r="A36" s="20" t="s">
        <v>69</v>
      </c>
      <c r="B36" s="18">
        <v>22</v>
      </c>
      <c r="C36" s="14">
        <v>109745</v>
      </c>
      <c r="D36" s="14">
        <v>107524</v>
      </c>
    </row>
    <row r="37" spans="1:6" ht="12.75">
      <c r="A37" s="20" t="s">
        <v>16</v>
      </c>
      <c r="B37" s="13"/>
      <c r="C37" s="14">
        <v>2955692</v>
      </c>
      <c r="D37" s="14">
        <v>2955692</v>
      </c>
      <c r="F37" s="62"/>
    </row>
    <row r="38" spans="1:4" ht="15">
      <c r="A38" s="21" t="s">
        <v>70</v>
      </c>
      <c r="B38" s="15"/>
      <c r="C38" s="19">
        <f>SUM(C35:C37)</f>
        <v>3110723</v>
      </c>
      <c r="D38" s="71">
        <f>SUM(D35:D37)</f>
        <v>3111352</v>
      </c>
    </row>
    <row r="39" spans="1:4" ht="13.5">
      <c r="A39" s="61" t="s">
        <v>17</v>
      </c>
      <c r="B39" s="18">
        <v>24</v>
      </c>
      <c r="C39" s="14"/>
      <c r="D39" s="14"/>
    </row>
    <row r="40" spans="1:4" ht="12.75">
      <c r="A40" s="20" t="s">
        <v>18</v>
      </c>
      <c r="B40" s="13"/>
      <c r="C40" s="14">
        <v>1362600</v>
      </c>
      <c r="D40" s="14">
        <v>1362600</v>
      </c>
    </row>
    <row r="41" spans="1:4" ht="15">
      <c r="A41" s="20" t="s">
        <v>122</v>
      </c>
      <c r="B41" s="15"/>
      <c r="C41" s="14">
        <v>259</v>
      </c>
      <c r="D41" s="14">
        <v>259</v>
      </c>
    </row>
    <row r="42" spans="1:4" ht="12.75">
      <c r="A42" s="20" t="s">
        <v>114</v>
      </c>
      <c r="B42" s="13"/>
      <c r="C42" s="14">
        <v>-11265</v>
      </c>
      <c r="D42" s="14">
        <v>-11265</v>
      </c>
    </row>
    <row r="43" spans="1:4" ht="15">
      <c r="A43" s="20" t="s">
        <v>19</v>
      </c>
      <c r="B43" s="15"/>
      <c r="C43" s="14">
        <v>2298878</v>
      </c>
      <c r="D43" s="14">
        <v>2347652</v>
      </c>
    </row>
    <row r="44" spans="1:4" ht="15">
      <c r="A44" s="20" t="s">
        <v>115</v>
      </c>
      <c r="B44" s="15"/>
      <c r="C44" s="14">
        <v>16790667</v>
      </c>
      <c r="D44" s="14">
        <v>17397897</v>
      </c>
    </row>
    <row r="45" spans="1:4" ht="15">
      <c r="A45" s="20" t="s">
        <v>116</v>
      </c>
      <c r="B45" s="15"/>
      <c r="C45" s="19">
        <f>SUM(C40:C44)</f>
        <v>20441139</v>
      </c>
      <c r="D45" s="19">
        <f>SUM(D40:D44)</f>
        <v>21097143</v>
      </c>
    </row>
    <row r="46" spans="1:4" ht="12.75">
      <c r="A46" s="20" t="s">
        <v>71</v>
      </c>
      <c r="B46" s="13">
        <v>23</v>
      </c>
      <c r="C46" s="14">
        <v>322043</v>
      </c>
      <c r="D46" s="14">
        <v>313066</v>
      </c>
    </row>
    <row r="47" spans="1:4" ht="13.5">
      <c r="A47" s="61" t="s">
        <v>47</v>
      </c>
      <c r="B47" s="13"/>
      <c r="C47" s="19">
        <f>C45+C46</f>
        <v>20763182</v>
      </c>
      <c r="D47" s="19">
        <f>D45+D46</f>
        <v>21410209</v>
      </c>
    </row>
    <row r="48" spans="1:5" ht="15">
      <c r="A48" s="21" t="s">
        <v>53</v>
      </c>
      <c r="B48" s="15"/>
      <c r="C48" s="19">
        <f>C33+C38+C47</f>
        <v>25982506</v>
      </c>
      <c r="D48" s="19">
        <f>D33+D38+D47</f>
        <v>26644411</v>
      </c>
      <c r="E48" s="62"/>
    </row>
    <row r="49" spans="1:4" ht="12.75">
      <c r="A49" s="21"/>
      <c r="B49" s="18"/>
      <c r="C49" s="16"/>
      <c r="D49" s="16"/>
    </row>
    <row r="50" spans="1:4" ht="12.75">
      <c r="A50" s="6" t="s">
        <v>103</v>
      </c>
      <c r="B50" s="7"/>
      <c r="C50" s="7"/>
      <c r="D50" s="7"/>
    </row>
    <row r="51" spans="1:4" ht="12.75">
      <c r="A51" s="6"/>
      <c r="B51" s="7"/>
      <c r="C51" s="7"/>
      <c r="D51" s="7"/>
    </row>
    <row r="52" spans="1:4" ht="22.5" customHeight="1">
      <c r="A52" s="5" t="s">
        <v>72</v>
      </c>
      <c r="B52" s="5"/>
      <c r="C52" s="7" t="s">
        <v>20</v>
      </c>
      <c r="D52" s="7"/>
    </row>
    <row r="53" spans="1:4" ht="12.75">
      <c r="A53" s="6" t="s">
        <v>130</v>
      </c>
      <c r="B53" s="6"/>
      <c r="C53" s="82" t="s">
        <v>73</v>
      </c>
      <c r="D53" s="82"/>
    </row>
    <row r="54" spans="1:4" ht="12.75">
      <c r="A54" s="6" t="s">
        <v>74</v>
      </c>
      <c r="B54" s="7"/>
      <c r="C54" s="82" t="s">
        <v>75</v>
      </c>
      <c r="D54" s="82"/>
    </row>
  </sheetData>
  <sheetProtection/>
  <mergeCells count="4">
    <mergeCell ref="A2:D2"/>
    <mergeCell ref="A3:D3"/>
    <mergeCell ref="C53:D53"/>
    <mergeCell ref="C54:D54"/>
  </mergeCells>
  <printOptions/>
  <pageMargins left="1.1023622047244095" right="0.5118110236220472" top="0.3937007874015748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7">
      <selection activeCell="E11" sqref="E11"/>
    </sheetView>
  </sheetViews>
  <sheetFormatPr defaultColWidth="9.140625" defaultRowHeight="12.75"/>
  <cols>
    <col min="1" max="1" width="43.421875" style="0" customWidth="1"/>
    <col min="2" max="2" width="7.57421875" style="0" customWidth="1"/>
    <col min="3" max="3" width="13.421875" style="0" customWidth="1"/>
    <col min="4" max="4" width="15.00390625" style="0" customWidth="1"/>
  </cols>
  <sheetData>
    <row r="1" ht="14.25">
      <c r="A1" s="3" t="s">
        <v>60</v>
      </c>
    </row>
    <row r="2" spans="1:4" ht="12.75">
      <c r="A2" s="83" t="s">
        <v>143</v>
      </c>
      <c r="B2" s="83"/>
      <c r="C2" s="83"/>
      <c r="D2" s="83"/>
    </row>
    <row r="3" spans="1:4" ht="12.75">
      <c r="A3" s="83" t="s">
        <v>76</v>
      </c>
      <c r="B3" s="83"/>
      <c r="C3" s="83"/>
      <c r="D3" s="83"/>
    </row>
    <row r="4" spans="1:4" ht="12.75">
      <c r="A4" s="82" t="s">
        <v>145</v>
      </c>
      <c r="B4" s="82"/>
      <c r="C4" s="82"/>
      <c r="D4" s="82"/>
    </row>
    <row r="5" spans="2:4" ht="12.75">
      <c r="B5" s="40"/>
      <c r="C5" s="40"/>
      <c r="D5" s="40"/>
    </row>
    <row r="6" spans="1:4" ht="54" customHeight="1">
      <c r="A6" s="4"/>
      <c r="B6" s="25" t="s">
        <v>127</v>
      </c>
      <c r="C6" s="60" t="s">
        <v>149</v>
      </c>
      <c r="D6" s="60" t="s">
        <v>150</v>
      </c>
    </row>
    <row r="7" spans="1:4" ht="12.75">
      <c r="A7" s="26" t="s">
        <v>128</v>
      </c>
      <c r="B7" s="27">
        <v>25</v>
      </c>
      <c r="C7" s="29">
        <v>2755986</v>
      </c>
      <c r="D7" s="29">
        <v>3056102</v>
      </c>
    </row>
    <row r="8" spans="1:4" ht="24">
      <c r="A8" s="26" t="s">
        <v>77</v>
      </c>
      <c r="B8" s="27">
        <v>26</v>
      </c>
      <c r="C8" s="29">
        <v>-1960137</v>
      </c>
      <c r="D8" s="29">
        <v>-1546471</v>
      </c>
    </row>
    <row r="9" spans="1:4" ht="12.75">
      <c r="A9" s="30" t="s">
        <v>52</v>
      </c>
      <c r="B9" s="25"/>
      <c r="C9" s="32">
        <f>SUM(C7:C8)</f>
        <v>795849</v>
      </c>
      <c r="D9" s="32">
        <f>SUM(D7:D8)</f>
        <v>1509631</v>
      </c>
    </row>
    <row r="10" spans="1:4" ht="12.75">
      <c r="A10" s="26" t="s">
        <v>21</v>
      </c>
      <c r="B10" s="27">
        <v>27</v>
      </c>
      <c r="C10" s="29">
        <v>90364</v>
      </c>
      <c r="D10" s="29">
        <v>59343</v>
      </c>
    </row>
    <row r="11" spans="1:4" ht="12.75">
      <c r="A11" s="26" t="s">
        <v>56</v>
      </c>
      <c r="B11" s="27">
        <v>28</v>
      </c>
      <c r="C11" s="29">
        <v>-44862</v>
      </c>
      <c r="D11" s="29">
        <v>-20702</v>
      </c>
    </row>
    <row r="12" spans="1:4" ht="12.75">
      <c r="A12" s="26" t="s">
        <v>22</v>
      </c>
      <c r="B12" s="27">
        <v>29</v>
      </c>
      <c r="C12" s="77">
        <v>57718</v>
      </c>
      <c r="D12" s="77">
        <v>16291</v>
      </c>
    </row>
    <row r="13" spans="1:4" ht="12.75">
      <c r="A13" s="26" t="s">
        <v>24</v>
      </c>
      <c r="B13" s="27">
        <v>30</v>
      </c>
      <c r="C13" s="29">
        <v>-74523</v>
      </c>
      <c r="D13" s="29">
        <v>-21636</v>
      </c>
    </row>
    <row r="14" spans="1:4" ht="12.75">
      <c r="A14" s="26" t="s">
        <v>132</v>
      </c>
      <c r="B14" s="27"/>
      <c r="C14" s="29">
        <v>-35163</v>
      </c>
      <c r="D14" s="29">
        <v>-136329</v>
      </c>
    </row>
    <row r="15" spans="1:4" ht="12.75" hidden="1">
      <c r="A15" s="26"/>
      <c r="B15" s="27"/>
      <c r="C15" s="29"/>
      <c r="D15" s="29"/>
    </row>
    <row r="16" spans="1:4" ht="12.75">
      <c r="A16" s="26" t="s">
        <v>105</v>
      </c>
      <c r="B16" s="27">
        <v>31</v>
      </c>
      <c r="C16" s="29">
        <v>-133214</v>
      </c>
      <c r="D16" s="29">
        <v>-181888</v>
      </c>
    </row>
    <row r="17" spans="1:4" ht="12.75">
      <c r="A17" s="26" t="s">
        <v>23</v>
      </c>
      <c r="B17" s="27">
        <v>32</v>
      </c>
      <c r="C17" s="77">
        <v>-141905</v>
      </c>
      <c r="D17" s="77">
        <v>-157449</v>
      </c>
    </row>
    <row r="18" spans="1:4" ht="12.75">
      <c r="A18" s="26" t="s">
        <v>140</v>
      </c>
      <c r="B18" s="27"/>
      <c r="C18" s="77"/>
      <c r="D18" s="77"/>
    </row>
    <row r="19" spans="1:4" ht="12.75">
      <c r="A19" s="30" t="s">
        <v>51</v>
      </c>
      <c r="B19" s="25"/>
      <c r="C19" s="32">
        <f>SUM(C9:C17)</f>
        <v>514264</v>
      </c>
      <c r="D19" s="32">
        <f>SUM(D9:D17)+D18</f>
        <v>1067261</v>
      </c>
    </row>
    <row r="20" spans="1:4" ht="12.75">
      <c r="A20" s="26" t="s">
        <v>78</v>
      </c>
      <c r="B20" s="27">
        <v>33</v>
      </c>
      <c r="C20" s="29">
        <v>-222342</v>
      </c>
      <c r="D20" s="29">
        <v>-228522</v>
      </c>
    </row>
    <row r="21" spans="1:4" ht="12.75">
      <c r="A21" s="31" t="s">
        <v>79</v>
      </c>
      <c r="B21" s="25"/>
      <c r="C21" s="32">
        <f>C19+C20</f>
        <v>291922</v>
      </c>
      <c r="D21" s="32">
        <f>D19+D20</f>
        <v>838739</v>
      </c>
    </row>
    <row r="22" spans="1:4" ht="12.75">
      <c r="A22" s="33" t="s">
        <v>80</v>
      </c>
      <c r="B22" s="27"/>
      <c r="C22" s="29"/>
      <c r="D22" s="29"/>
    </row>
    <row r="23" spans="1:4" ht="12.75">
      <c r="A23" s="33" t="s">
        <v>81</v>
      </c>
      <c r="B23" s="27"/>
      <c r="C23" s="29">
        <f>C21-C24</f>
        <v>222945</v>
      </c>
      <c r="D23" s="29">
        <f>D21-D24</f>
        <v>798897</v>
      </c>
    </row>
    <row r="24" spans="1:4" ht="12.75">
      <c r="A24" s="26" t="s">
        <v>82</v>
      </c>
      <c r="B24" s="27"/>
      <c r="C24" s="29">
        <v>68977</v>
      </c>
      <c r="D24" s="29">
        <v>39842</v>
      </c>
    </row>
    <row r="25" spans="1:4" ht="12.75">
      <c r="A25" s="30" t="s">
        <v>126</v>
      </c>
      <c r="B25" s="27">
        <v>34</v>
      </c>
      <c r="C25" s="73">
        <v>4.66</v>
      </c>
      <c r="D25" s="73">
        <v>16.71</v>
      </c>
    </row>
    <row r="26" spans="1:4" ht="12.75">
      <c r="A26" s="55" t="s">
        <v>79</v>
      </c>
      <c r="B26" s="27"/>
      <c r="C26" s="32">
        <f>C21</f>
        <v>291922</v>
      </c>
      <c r="D26" s="32">
        <f>D21</f>
        <v>838739</v>
      </c>
    </row>
    <row r="27" spans="1:4" ht="12.75">
      <c r="A27" s="56" t="s">
        <v>80</v>
      </c>
      <c r="B27" s="27"/>
      <c r="C27" s="29"/>
      <c r="D27" s="29"/>
    </row>
    <row r="28" spans="1:4" ht="12.75">
      <c r="A28" s="56" t="s">
        <v>81</v>
      </c>
      <c r="B28" s="27"/>
      <c r="C28" s="29">
        <f>C23</f>
        <v>222945</v>
      </c>
      <c r="D28" s="29">
        <f>D23</f>
        <v>798897</v>
      </c>
    </row>
    <row r="29" spans="1:4" ht="12.75">
      <c r="A29" s="57" t="s">
        <v>82</v>
      </c>
      <c r="B29" s="27"/>
      <c r="C29" s="29">
        <v>68977</v>
      </c>
      <c r="D29" s="29">
        <v>39842</v>
      </c>
    </row>
    <row r="30" spans="1:4" ht="12.75">
      <c r="A30" s="34" t="s">
        <v>83</v>
      </c>
      <c r="B30" s="35"/>
      <c r="C30" s="39"/>
      <c r="D30" s="39"/>
    </row>
    <row r="31" spans="1:4" ht="36">
      <c r="A31" s="36" t="s">
        <v>84</v>
      </c>
      <c r="B31" s="28"/>
      <c r="C31" s="29"/>
      <c r="D31" s="29"/>
    </row>
    <row r="32" spans="1:4" ht="36">
      <c r="A32" s="26" t="s">
        <v>151</v>
      </c>
      <c r="B32" s="35"/>
      <c r="C32" s="39">
        <v>77421</v>
      </c>
      <c r="D32" s="80">
        <v>5071</v>
      </c>
    </row>
    <row r="33" spans="1:4" ht="36">
      <c r="A33" s="30" t="s">
        <v>85</v>
      </c>
      <c r="B33" s="35"/>
      <c r="C33" s="39"/>
      <c r="D33" s="39"/>
    </row>
    <row r="34" spans="1:4" ht="36" hidden="1">
      <c r="A34" s="36" t="s">
        <v>86</v>
      </c>
      <c r="B34" s="35"/>
      <c r="C34" s="39"/>
      <c r="D34" s="39"/>
    </row>
    <row r="35" spans="1:4" ht="12.75" hidden="1">
      <c r="A35" s="37" t="s">
        <v>57</v>
      </c>
      <c r="B35" s="35"/>
      <c r="C35" s="39"/>
      <c r="D35" s="39"/>
    </row>
    <row r="36" spans="1:4" ht="24" hidden="1">
      <c r="A36" s="37" t="s">
        <v>87</v>
      </c>
      <c r="B36" s="35"/>
      <c r="C36" s="39"/>
      <c r="D36" s="39"/>
    </row>
    <row r="37" spans="1:4" ht="36" hidden="1">
      <c r="A37" s="34" t="s">
        <v>88</v>
      </c>
      <c r="B37" s="38"/>
      <c r="C37" s="58"/>
      <c r="D37" s="58"/>
    </row>
    <row r="38" spans="1:4" ht="12.75">
      <c r="A38" s="34" t="s">
        <v>89</v>
      </c>
      <c r="B38" s="35"/>
      <c r="C38" s="58">
        <v>77421</v>
      </c>
      <c r="D38" s="58">
        <v>5071</v>
      </c>
    </row>
    <row r="39" spans="1:4" ht="12.75">
      <c r="A39" s="33" t="s">
        <v>81</v>
      </c>
      <c r="B39" s="35"/>
      <c r="C39" s="58">
        <v>77421</v>
      </c>
      <c r="D39" s="39">
        <v>5071</v>
      </c>
    </row>
    <row r="40" spans="1:4" ht="12.75">
      <c r="A40" s="26" t="s">
        <v>82</v>
      </c>
      <c r="B40" s="38"/>
      <c r="C40" s="58"/>
      <c r="D40" s="58"/>
    </row>
    <row r="41" spans="1:4" ht="12.75">
      <c r="A41" s="34" t="s">
        <v>90</v>
      </c>
      <c r="B41" s="35"/>
      <c r="C41" s="58">
        <f>C26+C38</f>
        <v>369343</v>
      </c>
      <c r="D41" s="58">
        <f>D26+D38</f>
        <v>843810</v>
      </c>
    </row>
    <row r="42" spans="1:4" ht="12.75">
      <c r="A42" s="33" t="s">
        <v>91</v>
      </c>
      <c r="B42" s="35"/>
      <c r="C42" s="39"/>
      <c r="D42" s="39"/>
    </row>
    <row r="43" spans="1:4" ht="12.75">
      <c r="A43" s="33" t="s">
        <v>81</v>
      </c>
      <c r="B43" s="35"/>
      <c r="C43" s="39">
        <f>C28+C38</f>
        <v>300366</v>
      </c>
      <c r="D43" s="39">
        <f>D41-D44</f>
        <v>803968</v>
      </c>
    </row>
    <row r="44" spans="1:4" ht="12.75">
      <c r="A44" s="26" t="s">
        <v>82</v>
      </c>
      <c r="C44" s="39">
        <f>C29</f>
        <v>68977</v>
      </c>
      <c r="D44" s="39">
        <f>D29</f>
        <v>39842</v>
      </c>
    </row>
    <row r="45" spans="1:4" ht="14.25">
      <c r="A45" s="22"/>
      <c r="B45" s="7"/>
      <c r="C45" s="7"/>
      <c r="D45" s="7"/>
    </row>
    <row r="46" spans="1:4" ht="12.75">
      <c r="A46" s="6" t="s">
        <v>103</v>
      </c>
      <c r="B46" s="7"/>
      <c r="C46" s="7"/>
      <c r="D46" s="7"/>
    </row>
    <row r="47" spans="1:4" ht="12.75">
      <c r="A47" s="6"/>
      <c r="B47" s="7"/>
      <c r="C47" s="7"/>
      <c r="D47" s="7"/>
    </row>
    <row r="48" spans="1:4" ht="12.75">
      <c r="A48" s="6"/>
      <c r="B48" s="5"/>
      <c r="C48" s="5"/>
      <c r="D48" s="5"/>
    </row>
    <row r="49" spans="1:4" ht="12.75">
      <c r="A49" s="5" t="s">
        <v>106</v>
      </c>
      <c r="B49" s="6"/>
      <c r="C49" s="7" t="s">
        <v>20</v>
      </c>
      <c r="D49" s="7"/>
    </row>
    <row r="50" spans="1:4" ht="12.75">
      <c r="A50" s="6" t="s">
        <v>130</v>
      </c>
      <c r="B50" s="7"/>
      <c r="C50" s="82" t="s">
        <v>73</v>
      </c>
      <c r="D50" s="82"/>
    </row>
    <row r="51" spans="1:4" ht="14.25">
      <c r="A51" s="6" t="s">
        <v>74</v>
      </c>
      <c r="B51" s="22"/>
      <c r="C51" s="82" t="s">
        <v>75</v>
      </c>
      <c r="D51" s="82"/>
    </row>
    <row r="52" ht="14.25">
      <c r="A52" s="22"/>
    </row>
  </sheetData>
  <sheetProtection/>
  <mergeCells count="5">
    <mergeCell ref="C51:D51"/>
    <mergeCell ref="A2:D2"/>
    <mergeCell ref="A3:D3"/>
    <mergeCell ref="A4:D4"/>
    <mergeCell ref="C50:D50"/>
  </mergeCells>
  <printOptions/>
  <pageMargins left="0.5118110236220472" right="0.31496062992125984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7109375" style="0" customWidth="1"/>
  </cols>
  <sheetData>
    <row r="1" ht="14.25">
      <c r="A1" s="22" t="s">
        <v>60</v>
      </c>
    </row>
    <row r="2" spans="1:4" ht="12.75">
      <c r="A2" s="83" t="s">
        <v>141</v>
      </c>
      <c r="B2" s="83"/>
      <c r="C2" s="83"/>
      <c r="D2" s="83"/>
    </row>
    <row r="3" spans="1:4" ht="14.25">
      <c r="A3" s="84" t="s">
        <v>145</v>
      </c>
      <c r="B3" s="84"/>
      <c r="C3" s="84"/>
      <c r="D3" s="84"/>
    </row>
    <row r="4" spans="1:4" ht="14.25">
      <c r="A4" s="84" t="s">
        <v>25</v>
      </c>
      <c r="B4" s="84"/>
      <c r="C4" s="84"/>
      <c r="D4" s="84"/>
    </row>
    <row r="5" ht="12.75">
      <c r="C5" s="8" t="s">
        <v>123</v>
      </c>
    </row>
    <row r="6" spans="1:3" ht="38.25">
      <c r="A6" s="8"/>
      <c r="B6" s="60" t="s">
        <v>149</v>
      </c>
      <c r="C6" s="60" t="s">
        <v>150</v>
      </c>
    </row>
    <row r="7" spans="1:3" ht="15">
      <c r="A7" s="41" t="s">
        <v>94</v>
      </c>
      <c r="B7" s="9"/>
      <c r="C7" s="9"/>
    </row>
    <row r="8" spans="1:3" ht="12.75">
      <c r="A8" s="41" t="s">
        <v>35</v>
      </c>
      <c r="B8" s="47">
        <f>B10+B11+B16+B12+B13+B14+B15</f>
        <v>3542510</v>
      </c>
      <c r="C8" s="47">
        <f>C10+C11+C16+C12+C14+C15+C13</f>
        <v>3540175</v>
      </c>
    </row>
    <row r="9" spans="1:3" ht="12.75">
      <c r="A9" s="43" t="s">
        <v>26</v>
      </c>
      <c r="B9" s="42"/>
      <c r="C9" s="42"/>
    </row>
    <row r="10" spans="1:3" ht="12.75">
      <c r="A10" s="43" t="s">
        <v>155</v>
      </c>
      <c r="B10" s="44">
        <v>3304837</v>
      </c>
      <c r="C10" s="44">
        <v>3495770</v>
      </c>
    </row>
    <row r="11" spans="1:3" ht="12.75">
      <c r="A11" s="43" t="s">
        <v>95</v>
      </c>
      <c r="B11" s="44">
        <v>228019</v>
      </c>
      <c r="C11" s="44">
        <v>42727</v>
      </c>
    </row>
    <row r="12" spans="1:3" ht="12.75">
      <c r="A12" s="43" t="s">
        <v>111</v>
      </c>
      <c r="B12" s="44"/>
      <c r="C12" s="44">
        <v>320</v>
      </c>
    </row>
    <row r="13" spans="1:3" ht="12.75" hidden="1">
      <c r="A13" s="43"/>
      <c r="B13" s="44"/>
      <c r="C13" s="44"/>
    </row>
    <row r="14" spans="1:3" ht="12.75" hidden="1">
      <c r="A14" s="43" t="s">
        <v>139</v>
      </c>
      <c r="B14" s="44"/>
      <c r="C14" s="44"/>
    </row>
    <row r="15" spans="1:3" ht="12.75" hidden="1">
      <c r="A15" s="43"/>
      <c r="B15" s="44"/>
      <c r="C15" s="44"/>
    </row>
    <row r="16" spans="1:3" ht="12.75">
      <c r="A16" s="43" t="s">
        <v>27</v>
      </c>
      <c r="B16" s="44">
        <v>9654</v>
      </c>
      <c r="C16" s="44">
        <v>1358</v>
      </c>
    </row>
    <row r="17" spans="1:3" ht="12.75">
      <c r="A17" s="41" t="s">
        <v>96</v>
      </c>
      <c r="B17" s="49">
        <f>B19+B20+B21+B22+B23+B24+B25</f>
        <v>3085547</v>
      </c>
      <c r="C17" s="49">
        <f>C19+C20+C21+C22+C23+C24+C25</f>
        <v>2414160</v>
      </c>
    </row>
    <row r="18" spans="1:3" ht="15">
      <c r="A18" s="43" t="s">
        <v>26</v>
      </c>
      <c r="B18" s="50"/>
      <c r="C18" s="50"/>
    </row>
    <row r="19" spans="1:3" ht="12.75">
      <c r="A19" s="43" t="s">
        <v>28</v>
      </c>
      <c r="B19" s="45">
        <v>1780496</v>
      </c>
      <c r="C19" s="14">
        <v>961584</v>
      </c>
    </row>
    <row r="20" spans="1:3" ht="12.75">
      <c r="A20" s="43" t="s">
        <v>29</v>
      </c>
      <c r="B20" s="46">
        <v>434023</v>
      </c>
      <c r="C20" s="14">
        <v>478917</v>
      </c>
    </row>
    <row r="21" spans="1:3" ht="12.75">
      <c r="A21" s="43" t="s">
        <v>30</v>
      </c>
      <c r="B21" s="46">
        <v>211781</v>
      </c>
      <c r="C21" s="14">
        <v>202474</v>
      </c>
    </row>
    <row r="22" spans="1:3" ht="12.75">
      <c r="A22" s="43" t="s">
        <v>31</v>
      </c>
      <c r="B22" s="45">
        <v>932</v>
      </c>
      <c r="C22" s="14">
        <v>30962</v>
      </c>
    </row>
    <row r="23" spans="1:3" ht="12.75">
      <c r="A23" s="43" t="s">
        <v>32</v>
      </c>
      <c r="B23" s="46">
        <v>195599</v>
      </c>
      <c r="C23" s="14">
        <v>270800</v>
      </c>
    </row>
    <row r="24" spans="1:3" ht="12.75">
      <c r="A24" s="43" t="s">
        <v>33</v>
      </c>
      <c r="B24" s="46">
        <v>408117</v>
      </c>
      <c r="C24" s="14">
        <v>396065</v>
      </c>
    </row>
    <row r="25" spans="1:3" ht="12.75">
      <c r="A25" s="43" t="s">
        <v>34</v>
      </c>
      <c r="B25" s="46">
        <v>54599</v>
      </c>
      <c r="C25" s="14">
        <v>73358</v>
      </c>
    </row>
    <row r="26" spans="1:3" ht="12.75">
      <c r="A26" s="21" t="s">
        <v>97</v>
      </c>
      <c r="B26" s="49">
        <f>B8-B17</f>
        <v>456963</v>
      </c>
      <c r="C26" s="49">
        <f>C8-C17</f>
        <v>1126015</v>
      </c>
    </row>
    <row r="27" spans="1:3" ht="15">
      <c r="A27" s="41" t="s">
        <v>98</v>
      </c>
      <c r="B27" s="50"/>
      <c r="C27" s="50"/>
    </row>
    <row r="28" spans="1:3" ht="12.75">
      <c r="A28" s="41" t="s">
        <v>35</v>
      </c>
      <c r="B28" s="47">
        <f>B30+B34+B31+B32+B35</f>
        <v>1254605</v>
      </c>
      <c r="C28" s="47">
        <f>C30+C31+C34+C32+C33</f>
        <v>18837</v>
      </c>
    </row>
    <row r="29" spans="1:3" ht="15">
      <c r="A29" s="43" t="s">
        <v>26</v>
      </c>
      <c r="B29" s="50"/>
      <c r="C29" s="50"/>
    </row>
    <row r="30" spans="1:3" ht="12.75">
      <c r="A30" s="43" t="s">
        <v>36</v>
      </c>
      <c r="B30" s="44"/>
      <c r="C30" s="14">
        <v>3650</v>
      </c>
    </row>
    <row r="31" spans="1:3" ht="12.75" hidden="1">
      <c r="A31" s="43" t="s">
        <v>117</v>
      </c>
      <c r="B31" s="44"/>
      <c r="C31" s="14"/>
    </row>
    <row r="32" spans="1:3" ht="12.75" hidden="1">
      <c r="A32" s="43" t="s">
        <v>110</v>
      </c>
      <c r="B32" s="44"/>
      <c r="C32" s="14"/>
    </row>
    <row r="33" spans="1:3" ht="12.75" hidden="1">
      <c r="A33" s="43" t="s">
        <v>129</v>
      </c>
      <c r="B33" s="44"/>
      <c r="C33" s="14"/>
    </row>
    <row r="34" spans="1:3" ht="12.75">
      <c r="A34" s="43" t="s">
        <v>99</v>
      </c>
      <c r="B34" s="44">
        <v>1254605</v>
      </c>
      <c r="C34" s="14">
        <v>15187</v>
      </c>
    </row>
    <row r="35" spans="1:3" ht="12.75">
      <c r="A35" s="43" t="s">
        <v>118</v>
      </c>
      <c r="B35" s="44"/>
      <c r="C35" s="14"/>
    </row>
    <row r="36" spans="1:3" ht="12.75">
      <c r="A36" s="41" t="s">
        <v>96</v>
      </c>
      <c r="B36" s="47">
        <f>B38+B39+B41+B42+B46+B40+B43+B44+B47+B45</f>
        <v>828387</v>
      </c>
      <c r="C36" s="47">
        <f>C38+C39+C40+C41+C42+C44+C46+C43+C47+C45</f>
        <v>672784</v>
      </c>
    </row>
    <row r="37" spans="1:3" ht="15">
      <c r="A37" s="43" t="s">
        <v>26</v>
      </c>
      <c r="B37" s="50"/>
      <c r="C37" s="50"/>
    </row>
    <row r="38" spans="1:3" ht="12.75">
      <c r="A38" s="43" t="s">
        <v>37</v>
      </c>
      <c r="B38" s="44">
        <v>20616</v>
      </c>
      <c r="C38" s="44">
        <v>30944</v>
      </c>
    </row>
    <row r="39" spans="1:3" ht="12.75" hidden="1">
      <c r="A39" s="43" t="s">
        <v>38</v>
      </c>
      <c r="B39" s="46"/>
      <c r="C39" s="44"/>
    </row>
    <row r="40" spans="1:3" ht="12.75" hidden="1">
      <c r="A40" s="48" t="s">
        <v>100</v>
      </c>
      <c r="B40" s="46"/>
      <c r="C40" s="45"/>
    </row>
    <row r="41" spans="1:3" ht="12.75">
      <c r="A41" s="43" t="s">
        <v>39</v>
      </c>
      <c r="B41" s="46"/>
      <c r="C41" s="14"/>
    </row>
    <row r="42" spans="1:3" ht="12.75">
      <c r="A42" s="43" t="s">
        <v>138</v>
      </c>
      <c r="B42" s="46">
        <v>89416</v>
      </c>
      <c r="C42" s="44"/>
    </row>
    <row r="43" spans="1:3" ht="12.75" hidden="1">
      <c r="A43" s="43" t="s">
        <v>124</v>
      </c>
      <c r="B43" s="59"/>
      <c r="C43" s="44"/>
    </row>
    <row r="44" spans="1:3" ht="12.75" hidden="1">
      <c r="A44" s="43" t="s">
        <v>119</v>
      </c>
      <c r="B44" s="59"/>
      <c r="C44" s="44"/>
    </row>
    <row r="45" spans="1:3" ht="12.75">
      <c r="A45" s="43" t="s">
        <v>113</v>
      </c>
      <c r="B45" s="59">
        <v>710794</v>
      </c>
      <c r="C45" s="44">
        <v>641840</v>
      </c>
    </row>
    <row r="46" spans="1:3" ht="12.75" hidden="1">
      <c r="A46" s="43"/>
      <c r="B46" s="44"/>
      <c r="C46" s="44"/>
    </row>
    <row r="47" spans="1:3" ht="12.75">
      <c r="A47" s="43" t="s">
        <v>133</v>
      </c>
      <c r="B47" s="44">
        <v>7561</v>
      </c>
      <c r="C47" s="44"/>
    </row>
    <row r="48" spans="1:3" ht="12.75">
      <c r="A48" s="21" t="s">
        <v>54</v>
      </c>
      <c r="B48" s="47">
        <f>B28-B36</f>
        <v>426218</v>
      </c>
      <c r="C48" s="47">
        <f>C28-C36</f>
        <v>-653947</v>
      </c>
    </row>
    <row r="49" spans="1:3" ht="15">
      <c r="A49" s="21" t="s">
        <v>101</v>
      </c>
      <c r="B49" s="50"/>
      <c r="C49" s="50"/>
    </row>
    <row r="50" spans="1:3" ht="16.5" customHeight="1">
      <c r="A50" s="21" t="s">
        <v>35</v>
      </c>
      <c r="B50" s="47">
        <f>B52+B51</f>
        <v>0</v>
      </c>
      <c r="C50" s="47">
        <f>C52+C51</f>
        <v>193769</v>
      </c>
    </row>
    <row r="51" spans="1:3" ht="16.5" customHeight="1" hidden="1">
      <c r="A51" s="20" t="s">
        <v>120</v>
      </c>
      <c r="B51" s="44"/>
      <c r="C51" s="44"/>
    </row>
    <row r="52" spans="1:3" ht="12.75">
      <c r="A52" s="20" t="s">
        <v>40</v>
      </c>
      <c r="B52" s="44"/>
      <c r="C52" s="44">
        <v>193769</v>
      </c>
    </row>
    <row r="53" spans="1:3" ht="12.75">
      <c r="A53" s="41" t="s">
        <v>96</v>
      </c>
      <c r="B53" s="47">
        <f>B55+B57+B56</f>
        <v>419753</v>
      </c>
      <c r="C53" s="47">
        <f>C55+C57+C56</f>
        <v>123957</v>
      </c>
    </row>
    <row r="54" spans="1:3" ht="15">
      <c r="A54" s="43" t="s">
        <v>26</v>
      </c>
      <c r="B54" s="50"/>
      <c r="C54" s="50"/>
    </row>
    <row r="55" spans="1:3" ht="12.75">
      <c r="A55" s="43" t="s">
        <v>41</v>
      </c>
      <c r="B55" s="44">
        <v>3662</v>
      </c>
      <c r="C55" s="14">
        <v>20230</v>
      </c>
    </row>
    <row r="56" spans="1:3" ht="12.75">
      <c r="A56" s="43" t="s">
        <v>137</v>
      </c>
      <c r="B56" s="44">
        <v>1696</v>
      </c>
      <c r="C56" s="14">
        <v>1696</v>
      </c>
    </row>
    <row r="57" spans="1:3" ht="12.75">
      <c r="A57" s="43" t="s">
        <v>42</v>
      </c>
      <c r="B57" s="44">
        <v>414395</v>
      </c>
      <c r="C57" s="14">
        <v>102031</v>
      </c>
    </row>
    <row r="58" spans="1:3" ht="20.25" customHeight="1">
      <c r="A58" s="21" t="s">
        <v>102</v>
      </c>
      <c r="B58" s="19">
        <f>B50-B53</f>
        <v>-419753</v>
      </c>
      <c r="C58" s="19">
        <f>C50-C53</f>
        <v>69812</v>
      </c>
    </row>
    <row r="59" spans="1:3" ht="12.75">
      <c r="A59" s="21" t="s">
        <v>43</v>
      </c>
      <c r="B59" s="49">
        <f>B26+B48+B58</f>
        <v>463428</v>
      </c>
      <c r="C59" s="49">
        <f>C26+C48+C58</f>
        <v>541880</v>
      </c>
    </row>
    <row r="60" spans="1:3" ht="12.75">
      <c r="A60" s="21" t="s">
        <v>156</v>
      </c>
      <c r="B60" s="49">
        <v>-13496</v>
      </c>
      <c r="C60" s="49">
        <v>-104354</v>
      </c>
    </row>
    <row r="61" spans="1:3" ht="12.75">
      <c r="A61" s="21" t="s">
        <v>157</v>
      </c>
      <c r="B61" s="49">
        <v>-19452</v>
      </c>
      <c r="C61" s="49"/>
    </row>
    <row r="62" spans="1:3" ht="12.75">
      <c r="A62" s="20" t="s">
        <v>44</v>
      </c>
      <c r="B62" s="44">
        <v>1461688</v>
      </c>
      <c r="C62" s="14">
        <v>2783303</v>
      </c>
    </row>
    <row r="63" spans="1:3" ht="13.5" customHeight="1">
      <c r="A63" s="20" t="s">
        <v>45</v>
      </c>
      <c r="B63" s="54">
        <f>B62+B59+B60+B61</f>
        <v>1892168</v>
      </c>
      <c r="C63" s="44">
        <f>C62+C59+C60</f>
        <v>3220829</v>
      </c>
    </row>
    <row r="64" ht="12.75">
      <c r="A64" s="6" t="s">
        <v>103</v>
      </c>
    </row>
    <row r="65" spans="1:3" ht="30" customHeight="1">
      <c r="A65" s="2" t="s">
        <v>72</v>
      </c>
      <c r="B65" s="85" t="s">
        <v>104</v>
      </c>
      <c r="C65" s="85"/>
    </row>
    <row r="66" spans="1:3" ht="14.25">
      <c r="A66" s="22" t="s">
        <v>130</v>
      </c>
      <c r="B66" s="84" t="s">
        <v>73</v>
      </c>
      <c r="C66" s="84"/>
    </row>
    <row r="67" spans="1:3" ht="14.25">
      <c r="A67" s="22" t="s">
        <v>74</v>
      </c>
      <c r="B67" s="84" t="s">
        <v>75</v>
      </c>
      <c r="C67" s="84"/>
    </row>
  </sheetData>
  <sheetProtection/>
  <mergeCells count="6">
    <mergeCell ref="A3:D3"/>
    <mergeCell ref="A4:D4"/>
    <mergeCell ref="B66:C66"/>
    <mergeCell ref="B67:C67"/>
    <mergeCell ref="B65:C65"/>
    <mergeCell ref="A2:D2"/>
  </mergeCells>
  <printOptions/>
  <pageMargins left="0.9055118110236221" right="0.11811023622047245" top="0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29.421875" style="0" customWidth="1"/>
    <col min="2" max="2" width="10.28125" style="0" customWidth="1"/>
    <col min="3" max="4" width="12.421875" style="0" customWidth="1"/>
    <col min="5" max="6" width="10.8515625" style="0" customWidth="1"/>
    <col min="7" max="7" width="16.140625" style="0" customWidth="1"/>
    <col min="8" max="8" width="11.140625" style="0" customWidth="1"/>
    <col min="9" max="9" width="12.421875" style="0" customWidth="1"/>
    <col min="10" max="10" width="11.421875" style="0" customWidth="1"/>
  </cols>
  <sheetData>
    <row r="3" spans="1:10" ht="12.75">
      <c r="A3" s="83" t="s">
        <v>144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82" t="s">
        <v>145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2.75">
      <c r="A5" s="6"/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24"/>
      <c r="C6" s="24"/>
      <c r="D6" s="24"/>
      <c r="E6" s="24"/>
      <c r="F6" s="24"/>
      <c r="G6" s="24"/>
      <c r="H6" s="24"/>
      <c r="I6" s="24"/>
      <c r="J6" s="8" t="s">
        <v>123</v>
      </c>
    </row>
    <row r="7" spans="1:11" ht="15">
      <c r="A7" s="86" t="s">
        <v>92</v>
      </c>
      <c r="B7" s="88" t="s">
        <v>46</v>
      </c>
      <c r="C7" s="88"/>
      <c r="D7" s="88"/>
      <c r="E7" s="88"/>
      <c r="F7" s="88"/>
      <c r="G7" s="88"/>
      <c r="H7" s="88"/>
      <c r="I7" s="52"/>
      <c r="J7" s="52"/>
      <c r="K7" s="4"/>
    </row>
    <row r="8" spans="1:11" ht="12.75">
      <c r="A8" s="86"/>
      <c r="B8" s="88" t="s">
        <v>18</v>
      </c>
      <c r="C8" s="86" t="s">
        <v>135</v>
      </c>
      <c r="D8" s="86" t="s">
        <v>121</v>
      </c>
      <c r="E8" s="86" t="s">
        <v>108</v>
      </c>
      <c r="F8" s="86" t="s">
        <v>136</v>
      </c>
      <c r="G8" s="52"/>
      <c r="H8" s="52"/>
      <c r="I8" s="52"/>
      <c r="J8" s="52"/>
      <c r="K8" s="87"/>
    </row>
    <row r="9" spans="1:11" ht="25.5">
      <c r="A9" s="86"/>
      <c r="B9" s="88"/>
      <c r="C9" s="86"/>
      <c r="D9" s="86"/>
      <c r="E9" s="86"/>
      <c r="F9" s="86"/>
      <c r="G9" s="52" t="s">
        <v>93</v>
      </c>
      <c r="H9" s="52"/>
      <c r="I9" s="52" t="s">
        <v>107</v>
      </c>
      <c r="J9" s="52" t="s">
        <v>47</v>
      </c>
      <c r="K9" s="87"/>
    </row>
    <row r="10" spans="1:11" ht="53.25" customHeight="1">
      <c r="A10" s="86"/>
      <c r="B10" s="88"/>
      <c r="C10" s="86"/>
      <c r="D10" s="86"/>
      <c r="E10" s="86"/>
      <c r="F10" s="86"/>
      <c r="G10" s="51"/>
      <c r="H10" s="52" t="s">
        <v>48</v>
      </c>
      <c r="I10" s="51"/>
      <c r="J10" s="51"/>
      <c r="K10" s="4"/>
    </row>
    <row r="11" spans="1:11" ht="15">
      <c r="A11" s="64" t="s">
        <v>152</v>
      </c>
      <c r="B11" s="65">
        <v>1362600</v>
      </c>
      <c r="C11" s="74">
        <v>-11265</v>
      </c>
      <c r="D11" s="74">
        <v>259</v>
      </c>
      <c r="E11" s="65">
        <v>2343931</v>
      </c>
      <c r="F11" s="65">
        <v>3721</v>
      </c>
      <c r="G11" s="65">
        <v>17397897</v>
      </c>
      <c r="H11" s="65">
        <f>B11+E11+G11+C11+D11+F11</f>
        <v>21097143</v>
      </c>
      <c r="I11" s="65">
        <v>313066</v>
      </c>
      <c r="J11" s="65">
        <f>H11+I11</f>
        <v>21410209</v>
      </c>
      <c r="K11" s="4"/>
    </row>
    <row r="12" spans="1:11" ht="15">
      <c r="A12" s="66" t="s">
        <v>55</v>
      </c>
      <c r="B12" s="67" t="s">
        <v>58</v>
      </c>
      <c r="C12" s="75"/>
      <c r="D12" s="75"/>
      <c r="E12" s="75"/>
      <c r="F12" s="75">
        <v>77421</v>
      </c>
      <c r="G12" s="68">
        <v>222945</v>
      </c>
      <c r="H12" s="68">
        <f>G12+F12</f>
        <v>300366</v>
      </c>
      <c r="I12" s="68">
        <v>68977</v>
      </c>
      <c r="J12" s="68">
        <f>H12+I12</f>
        <v>369343</v>
      </c>
      <c r="K12" s="4"/>
    </row>
    <row r="13" spans="1:11" ht="26.25">
      <c r="A13" s="72" t="s">
        <v>50</v>
      </c>
      <c r="B13" s="67" t="s">
        <v>58</v>
      </c>
      <c r="C13" s="75"/>
      <c r="D13" s="75"/>
      <c r="E13" s="68">
        <v>-126195</v>
      </c>
      <c r="F13" s="68"/>
      <c r="G13" s="68">
        <v>126195</v>
      </c>
      <c r="H13" s="67" t="s">
        <v>58</v>
      </c>
      <c r="I13" s="75"/>
      <c r="J13" s="75"/>
      <c r="K13" s="4"/>
    </row>
    <row r="14" spans="1:11" ht="26.25">
      <c r="A14" s="72" t="s">
        <v>131</v>
      </c>
      <c r="B14" s="67"/>
      <c r="C14" s="75"/>
      <c r="D14" s="75"/>
      <c r="E14" s="68"/>
      <c r="F14" s="68"/>
      <c r="G14" s="68"/>
      <c r="H14" s="67">
        <f>SUM(B14:G14)</f>
        <v>0</v>
      </c>
      <c r="I14" s="75"/>
      <c r="J14" s="75">
        <f>H14</f>
        <v>0</v>
      </c>
      <c r="K14" s="4"/>
    </row>
    <row r="15" spans="1:11" ht="15">
      <c r="A15" s="66" t="s">
        <v>49</v>
      </c>
      <c r="B15" s="67" t="s">
        <v>58</v>
      </c>
      <c r="C15" s="75"/>
      <c r="D15" s="75"/>
      <c r="E15" s="75"/>
      <c r="F15" s="75"/>
      <c r="G15" s="69">
        <v>-956370</v>
      </c>
      <c r="H15" s="69">
        <f>G15</f>
        <v>-956370</v>
      </c>
      <c r="I15" s="69">
        <v>-60000</v>
      </c>
      <c r="J15" s="69">
        <f>H15+I15</f>
        <v>-1016370</v>
      </c>
      <c r="K15" s="4"/>
    </row>
    <row r="16" spans="1:11" ht="15" customHeight="1">
      <c r="A16" s="72" t="s">
        <v>112</v>
      </c>
      <c r="B16" s="67"/>
      <c r="C16" s="69"/>
      <c r="D16" s="69"/>
      <c r="E16" s="75"/>
      <c r="F16" s="75"/>
      <c r="G16" s="69"/>
      <c r="H16" s="69">
        <f>C16</f>
        <v>0</v>
      </c>
      <c r="I16" s="69"/>
      <c r="J16" s="69">
        <f>H16</f>
        <v>0</v>
      </c>
      <c r="K16" s="4"/>
    </row>
    <row r="17" spans="1:11" ht="15">
      <c r="A17" s="64" t="s">
        <v>153</v>
      </c>
      <c r="B17" s="74" t="s">
        <v>109</v>
      </c>
      <c r="C17" s="76">
        <f>C11+C14</f>
        <v>-11265</v>
      </c>
      <c r="D17" s="76">
        <f>SUM(D12:D16)+D11</f>
        <v>259</v>
      </c>
      <c r="E17" s="65">
        <f>E11+E13</f>
        <v>2217736</v>
      </c>
      <c r="F17" s="65">
        <f>F11+F12</f>
        <v>81142</v>
      </c>
      <c r="G17" s="65">
        <f>G11+G12+G13+G15</f>
        <v>16790667</v>
      </c>
      <c r="H17" s="65">
        <f>H11+H12+H15</f>
        <v>20441139</v>
      </c>
      <c r="I17" s="65">
        <f>I11+I12+I13+I15</f>
        <v>322043</v>
      </c>
      <c r="J17" s="65">
        <f>J11+J12+J15</f>
        <v>20763182</v>
      </c>
      <c r="K17" s="4"/>
    </row>
    <row r="18" spans="1:11" ht="15">
      <c r="A18" s="53"/>
      <c r="B18" s="1"/>
      <c r="C18" s="1"/>
      <c r="D18" s="1"/>
      <c r="E18" s="1"/>
      <c r="F18" s="1"/>
      <c r="G18" s="1"/>
      <c r="H18" s="1"/>
      <c r="I18" s="1"/>
      <c r="J18" s="1"/>
      <c r="K18" s="4"/>
    </row>
    <row r="19" spans="1:11" ht="15">
      <c r="A19" s="64" t="s">
        <v>134</v>
      </c>
      <c r="B19" s="65">
        <v>1362600</v>
      </c>
      <c r="C19" s="65">
        <v>-11265</v>
      </c>
      <c r="D19" s="65">
        <v>259</v>
      </c>
      <c r="E19" s="65">
        <v>3183928</v>
      </c>
      <c r="F19" s="65">
        <v>-1795</v>
      </c>
      <c r="G19" s="65">
        <v>16033403</v>
      </c>
      <c r="H19" s="65">
        <f>B19+E19+G19+C19+D19+F19</f>
        <v>20567130</v>
      </c>
      <c r="I19" s="65">
        <v>249606</v>
      </c>
      <c r="J19" s="65">
        <f>H19+I19</f>
        <v>20816736</v>
      </c>
      <c r="K19" s="4"/>
    </row>
    <row r="20" spans="1:11" ht="15">
      <c r="A20" s="64" t="s">
        <v>158</v>
      </c>
      <c r="B20" s="65"/>
      <c r="C20" s="65"/>
      <c r="D20" s="65"/>
      <c r="E20" s="65"/>
      <c r="F20" s="65">
        <v>5935</v>
      </c>
      <c r="G20" s="65">
        <v>-226899</v>
      </c>
      <c r="H20" s="65">
        <f>F20+G20</f>
        <v>-220964</v>
      </c>
      <c r="I20" s="65"/>
      <c r="J20" s="65">
        <f>H20</f>
        <v>-220964</v>
      </c>
      <c r="K20" s="4"/>
    </row>
    <row r="21" spans="1:11" ht="26.25">
      <c r="A21" s="81" t="s">
        <v>159</v>
      </c>
      <c r="B21" s="65">
        <v>1362600</v>
      </c>
      <c r="C21" s="65">
        <v>-11265</v>
      </c>
      <c r="D21" s="65">
        <v>259</v>
      </c>
      <c r="E21" s="65">
        <v>3183928</v>
      </c>
      <c r="F21" s="65">
        <f>F19+F20</f>
        <v>4140</v>
      </c>
      <c r="G21" s="65">
        <f>G19+G20</f>
        <v>15806504</v>
      </c>
      <c r="H21" s="65">
        <f>H19+H20</f>
        <v>20346166</v>
      </c>
      <c r="I21" s="65">
        <f>I19</f>
        <v>249606</v>
      </c>
      <c r="J21" s="65">
        <f>J19+J20</f>
        <v>20595772</v>
      </c>
      <c r="K21" s="4"/>
    </row>
    <row r="22" spans="1:11" ht="15">
      <c r="A22" s="66" t="s">
        <v>55</v>
      </c>
      <c r="B22" s="67" t="s">
        <v>58</v>
      </c>
      <c r="C22" s="69"/>
      <c r="D22" s="69"/>
      <c r="E22" s="68"/>
      <c r="F22" s="68">
        <v>5071</v>
      </c>
      <c r="G22" s="68">
        <v>798897</v>
      </c>
      <c r="H22" s="68">
        <f>F22+G22</f>
        <v>803968</v>
      </c>
      <c r="I22" s="68">
        <v>39842</v>
      </c>
      <c r="J22" s="68">
        <f>H22+I22</f>
        <v>843810</v>
      </c>
      <c r="K22" s="4"/>
    </row>
    <row r="23" spans="1:11" ht="26.25">
      <c r="A23" s="72" t="s">
        <v>50</v>
      </c>
      <c r="B23" s="67" t="s">
        <v>58</v>
      </c>
      <c r="C23" s="69"/>
      <c r="D23" s="69"/>
      <c r="E23" s="68">
        <v>-271363</v>
      </c>
      <c r="F23" s="68"/>
      <c r="G23" s="68">
        <v>271363</v>
      </c>
      <c r="H23" s="68"/>
      <c r="I23" s="69"/>
      <c r="J23" s="69"/>
      <c r="K23" s="4"/>
    </row>
    <row r="24" spans="1:11" ht="15">
      <c r="A24" s="66" t="s">
        <v>49</v>
      </c>
      <c r="B24" s="67" t="s">
        <v>58</v>
      </c>
      <c r="C24" s="69"/>
      <c r="D24" s="69"/>
      <c r="E24" s="69"/>
      <c r="F24" s="69"/>
      <c r="G24" s="69"/>
      <c r="H24" s="68"/>
      <c r="I24" s="68">
        <v>-70000</v>
      </c>
      <c r="J24" s="68">
        <f>I24</f>
        <v>-70000</v>
      </c>
      <c r="K24" s="4"/>
    </row>
    <row r="25" spans="1:11" ht="26.25">
      <c r="A25" s="72" t="s">
        <v>131</v>
      </c>
      <c r="B25" s="67"/>
      <c r="C25" s="69"/>
      <c r="D25" s="69"/>
      <c r="E25" s="69"/>
      <c r="F25" s="69"/>
      <c r="G25" s="69"/>
      <c r="H25" s="69"/>
      <c r="I25" s="68"/>
      <c r="J25" s="68"/>
      <c r="K25" s="4"/>
    </row>
    <row r="26" spans="1:11" ht="15">
      <c r="A26" s="64" t="s">
        <v>154</v>
      </c>
      <c r="B26" s="65">
        <v>1362600</v>
      </c>
      <c r="C26" s="65">
        <f>C19</f>
        <v>-11265</v>
      </c>
      <c r="D26" s="65">
        <f>D19</f>
        <v>259</v>
      </c>
      <c r="E26" s="65">
        <f>E19+E23</f>
        <v>2912565</v>
      </c>
      <c r="F26" s="65">
        <f>F21+F22</f>
        <v>9211</v>
      </c>
      <c r="G26" s="65">
        <f>G19+G22+G23</f>
        <v>17103663</v>
      </c>
      <c r="H26" s="65">
        <f>H19+H22</f>
        <v>21371098</v>
      </c>
      <c r="I26" s="65">
        <f>I19+I22+I24</f>
        <v>219448</v>
      </c>
      <c r="J26" s="65">
        <f>J21+J22+J24</f>
        <v>21369582</v>
      </c>
      <c r="K26" s="4"/>
    </row>
    <row r="27" spans="1:10" ht="12.7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6" ht="24.75" customHeight="1">
      <c r="A28" s="89" t="s">
        <v>103</v>
      </c>
      <c r="B28" s="89"/>
      <c r="C28" s="79"/>
      <c r="D28" s="79"/>
      <c r="E28" s="7"/>
      <c r="F28" s="7"/>
    </row>
    <row r="29" spans="1:6" ht="24.75" customHeight="1">
      <c r="A29" s="79"/>
      <c r="B29" s="79"/>
      <c r="C29" s="79"/>
      <c r="D29" s="79"/>
      <c r="E29" s="7"/>
      <c r="F29" s="7"/>
    </row>
    <row r="30" spans="1:6" ht="12.75">
      <c r="A30" s="6"/>
      <c r="B30" s="7"/>
      <c r="C30" s="7"/>
      <c r="D30" s="7"/>
      <c r="E30" s="7"/>
      <c r="F30" s="7"/>
    </row>
    <row r="31" spans="1:6" ht="12.75">
      <c r="A31" s="5" t="s">
        <v>104</v>
      </c>
      <c r="B31" s="5"/>
      <c r="C31" s="5"/>
      <c r="D31" s="5"/>
      <c r="E31" s="7" t="s">
        <v>20</v>
      </c>
      <c r="F31" s="7"/>
    </row>
    <row r="32" spans="1:6" ht="12.75">
      <c r="A32" s="6" t="s">
        <v>130</v>
      </c>
      <c r="B32" s="6"/>
      <c r="C32" s="6"/>
      <c r="D32" s="6"/>
      <c r="E32" s="82" t="s">
        <v>73</v>
      </c>
      <c r="F32" s="82"/>
    </row>
    <row r="33" spans="1:6" ht="12.75">
      <c r="A33" s="6" t="s">
        <v>74</v>
      </c>
      <c r="B33" s="7"/>
      <c r="C33" s="7"/>
      <c r="D33" s="7"/>
      <c r="E33" s="82" t="s">
        <v>75</v>
      </c>
      <c r="F33" s="82"/>
    </row>
  </sheetData>
  <sheetProtection/>
  <mergeCells count="13">
    <mergeCell ref="E32:F32"/>
    <mergeCell ref="E33:F33"/>
    <mergeCell ref="A28:B28"/>
    <mergeCell ref="A7:A10"/>
    <mergeCell ref="B7:H7"/>
    <mergeCell ref="E8:E10"/>
    <mergeCell ref="F8:F10"/>
    <mergeCell ref="C8:C10"/>
    <mergeCell ref="D8:D10"/>
    <mergeCell ref="K8:K9"/>
    <mergeCell ref="A3:J3"/>
    <mergeCell ref="A4:J4"/>
    <mergeCell ref="B8:B10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Гульбану</cp:lastModifiedBy>
  <cp:lastPrinted>2019-05-13T11:34:16Z</cp:lastPrinted>
  <dcterms:created xsi:type="dcterms:W3CDTF">2010-03-19T06:25:32Z</dcterms:created>
  <dcterms:modified xsi:type="dcterms:W3CDTF">2019-05-14T04:31:44Z</dcterms:modified>
  <cp:category/>
  <cp:version/>
  <cp:contentType/>
  <cp:contentStatus/>
</cp:coreProperties>
</file>