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<sst xmlns="http://schemas.openxmlformats.org/spreadsheetml/2006/main" count="225" uniqueCount="167">
  <si>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</si>
  <si>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</si>
  <si>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</si>
  <si>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</si>
  <si>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</si>
  <si>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</si>
  <si>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</si>
  <si>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</si>
  <si>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</si>
  <si>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</si>
  <si>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</si>
  <si>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</si>
  <si>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</si>
  <si>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</si>
  <si>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</si>
  <si>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</si>
  <si>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</si>
  <si>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</si>
  <si>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</si>
  <si>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</si>
  <si>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</si>
  <si>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</si>
  <si>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</si>
  <si>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</si>
  <si>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</si>
  <si>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</si>
  <si>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</si>
  <si>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предоставление услуг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</si>
  <si>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</si>
  <si>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</si>
  <si>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</si>
  <si>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</si>
  <si>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</si>
  <si>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</si>
  <si>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</si>
  <si>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</si>
  <si>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</si>
  <si>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</si>
  <si>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</si>
  <si>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</si>
  <si>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</si>
  <si>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</si>
  <si>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</si>
  <si>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</si>
  <si>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</si>
  <si>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</si>
  <si>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</si>
  <si>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</si>
  <si>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</si>
  <si>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</si>
  <si>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</si>
  <si>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</si>
  <si>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</si>
  <si>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</si>
  <si>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</si>
  <si>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</si>
  <si>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</si>
  <si>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</si>
  <si>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Доход от переоценки основных средств</t>
  </si>
  <si>
    <t>-</t>
  </si>
  <si>
    <t>Гудвил</t>
  </si>
  <si>
    <t>АО «AMF Group»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</si>
  <si>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</si>
  <si>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</si>
  <si>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</si>
  <si>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</si>
  <si>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</si>
  <si>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</si>
  <si>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</si>
  <si>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</si>
  <si>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Резерв по ликвидации скважин</t>
  </si>
  <si>
    <t>Итого долгосрочных обязательств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</si>
  <si>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</si>
  <si>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</si>
  <si>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</si>
  <si>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</si>
  <si>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</si>
  <si>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>ПРОЧЕМ СОВОКУПНОМ ДОХОДЕ</t>
  </si>
  <si>
    <t>Себестоимость реализованной продукции и оказанных услуг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</si>
  <si>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</si>
  <si>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</si>
  <si>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</si>
  <si>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</si>
  <si>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</si>
  <si>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</si>
  <si>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</si>
  <si>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</si>
  <si>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</si>
  <si>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</si>
  <si>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</si>
  <si>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</si>
  <si>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</si>
  <si>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</si>
  <si>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  </t>
  </si>
  <si>
    <t>Нераспределенная прибыль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</si>
  <si>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</si>
  <si>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</si>
  <si>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</si>
  <si>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</si>
  <si>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</si>
  <si>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</si>
  <si>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авансы за долгосрочные активы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</si>
  <si>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</si>
  <si>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</si>
  <si>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От имени Руководства АО «AMF Group»:</t>
  </si>
  <si>
    <t>__________________________</t>
  </si>
  <si>
    <t>Расходы по реализации</t>
  </si>
  <si>
    <t>Реализованная прибыль/убыток от выбытия ассоциированной компании</t>
  </si>
  <si>
    <t>____________________</t>
  </si>
  <si>
    <t>Доля меньшинства</t>
  </si>
  <si>
    <t>Резервы переоценки основных средств</t>
  </si>
  <si>
    <t>1 362 600</t>
  </si>
  <si>
    <t xml:space="preserve">реализация товаров   </t>
  </si>
  <si>
    <t>реализация финансовых активов</t>
  </si>
  <si>
    <t>авансы полученные</t>
  </si>
  <si>
    <t>Выкуп собственных долевых инструментов (акций)</t>
  </si>
  <si>
    <t>приобретение финансовых активов</t>
  </si>
  <si>
    <t>Выкупленные собственные акции</t>
  </si>
  <si>
    <t xml:space="preserve">Нераспределенная прибыль </t>
  </si>
  <si>
    <t xml:space="preserve">Итого капитал, причитающийся акционерам Группы </t>
  </si>
  <si>
    <t>реализация других долгосрочных активов</t>
  </si>
  <si>
    <t>реализаций акций</t>
  </si>
  <si>
    <t>пополнение депозита</t>
  </si>
  <si>
    <t xml:space="preserve">Реализованная прибыль /убыток от выбытия ассоциированной компании </t>
  </si>
  <si>
    <t>эмиссия акций и других ценных бумаг</t>
  </si>
  <si>
    <t>эмиссионный доход</t>
  </si>
  <si>
    <t>Эмиссионный доход</t>
  </si>
  <si>
    <t>Влияние обменных курсов валют</t>
  </si>
  <si>
    <t xml:space="preserve"> (в тысячах тенге)</t>
  </si>
  <si>
    <t>выбытие денежных средств дочерней организации</t>
  </si>
  <si>
    <t xml:space="preserve">Краткосрочная кредиторская задолженность </t>
  </si>
  <si>
    <t>Балансовая стоимость простой акции (в тенге)</t>
  </si>
  <si>
    <t>Балансовая стоимость привилегированной акции (в тенге)</t>
  </si>
  <si>
    <t>Прибыль на акцию (в тенге)</t>
  </si>
  <si>
    <t>примечания</t>
  </si>
  <si>
    <t>Доход от реализации продукции и оказанных услуг</t>
  </si>
  <si>
    <t>реализация акций ассоциированной компании</t>
  </si>
  <si>
    <t>Сальдо на 1 января 2017 года</t>
  </si>
  <si>
    <t>Умбетова А.Р.</t>
  </si>
  <si>
    <t>размещение собственных выкупленных акций</t>
  </si>
  <si>
    <t>Доходы (расходы) по курсовой разнице</t>
  </si>
  <si>
    <t>прочие</t>
  </si>
  <si>
    <t>Финансовые активы, имеющиеся в наличии для продажи</t>
  </si>
  <si>
    <t>31 декабря  2017 года</t>
  </si>
  <si>
    <t>Прочие финансовые активы</t>
  </si>
  <si>
    <t>Сальдо на 1 января 2018 года</t>
  </si>
  <si>
    <t>выкупленные собственные акции</t>
  </si>
  <si>
    <t>Резервы переоценки финансовых активов, имеющихся в наличии для продажи</t>
  </si>
  <si>
    <t>погашение основного долга по финансовой аренде</t>
  </si>
  <si>
    <t xml:space="preserve">предоставление займов </t>
  </si>
  <si>
    <t>за период, закончившийся 30 сентября 2018 года</t>
  </si>
  <si>
    <t>30 сентября  2018 года</t>
  </si>
  <si>
    <t>За период с 1 января по 30 сентября  2018 года</t>
  </si>
  <si>
    <t>За период с 1 января по 30 сентября  2017 года</t>
  </si>
  <si>
    <t>За период с 1 июля по 30 сентября  2018 года</t>
  </si>
  <si>
    <t>За период с 1 июля по 30 сентября  2017 года</t>
  </si>
  <si>
    <t>За период с 1 января по 30 сентября 2017 года</t>
  </si>
  <si>
    <t>Сальдо на 30 сентября 2018 года</t>
  </si>
  <si>
    <t xml:space="preserve">Сальдо на 30 сентября 2017 года </t>
  </si>
  <si>
    <t>закрытие депозита</t>
  </si>
  <si>
    <t>Корректировка</t>
  </si>
  <si>
    <t>Пересчитанное сальдо на 01 января 2018 года</t>
  </si>
  <si>
    <t>Доход от выбытия дочерней компании</t>
  </si>
  <si>
    <t>ПРОМЕЖУТОЧНЫЙ КОНСОЛИДИРОВАННЫЙ ОТЧЕТ О ДВИЖЕНИИ ДЕНЕЖНЫХ СРЕДСТВ</t>
  </si>
  <si>
    <t>ПРОМЕЖУТОЧНЫЙ КОНСОЛИДИРОВАННЫЙ ОТЧЕТ О ФИНАНСОВОМ ПОЛОЖЕНИИ</t>
  </si>
  <si>
    <t xml:space="preserve">ПРОМЕЖУТОЧНЫЙ КОНСОЛИДИРОВАННЫЙ ОТЧЕТ О ПРИБЫЛИ ИЛИ УБЫТКЕ И </t>
  </si>
  <si>
    <t>ПРОМЕЖУТОЧНЫЙ КОНСОЛИДИРОВАННЫЙ ОТЧЕТ ОБ ИЗМЕНЕНИЯХ В КАПИТАЛЕ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</si>
</sst>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[$-FC19]d\ mmmm\ yyyy\ &quot;г.&quot;"/>
    <numFmt numFmtId="174" formatCode="#,##0_ ;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E+0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7" fillId="0" borderId="0" xfId="0" applyFont="1" applyAlignment="1">
      <alignment horizontal="right"/>
    </xf>
    <xf numFmtId="0" fontId="9" fillId="0" borderId="0" xfId="0" applyFont="1" applyAlignment="1">
      <alignment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3" fontId="60" fillId="0" borderId="0" xfId="0" applyNumberFormat="1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wrapText="1"/>
    </xf>
    <xf numFmtId="3" fontId="58" fillId="0" borderId="0" xfId="0" applyNumberFormat="1" applyFont="1" applyAlignment="1">
      <alignment horizontal="right" wrapText="1"/>
    </xf>
    <xf numFmtId="0" fontId="6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right" wrapText="1"/>
    </xf>
    <xf numFmtId="3" fontId="62" fillId="0" borderId="0" xfId="0" applyNumberFormat="1" applyFont="1" applyAlignment="1">
      <alignment horizontal="right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wrapText="1"/>
    </xf>
    <xf numFmtId="3" fontId="61" fillId="0" borderId="0" xfId="0" applyNumberFormat="1" applyFont="1" applyAlignment="1">
      <alignment horizontal="right" wrapText="1"/>
    </xf>
    <xf numFmtId="0" fontId="62" fillId="0" borderId="0" xfId="0" applyFont="1" applyAlignment="1">
      <alignment wrapText="1"/>
    </xf>
    <xf numFmtId="0" fontId="61" fillId="0" borderId="0" xfId="0" applyFont="1" applyAlignment="1">
      <alignment horizontal="justify" vertical="top" wrapText="1"/>
    </xf>
    <xf numFmtId="0" fontId="62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2" fillId="0" borderId="0" xfId="0" applyFont="1" applyAlignment="1">
      <alignment horizontal="justify" vertical="top" wrapText="1"/>
    </xf>
    <xf numFmtId="0" fontId="61" fillId="0" borderId="0" xfId="0" applyFont="1" applyAlignment="1">
      <alignment horizontal="center" vertical="top" wrapText="1"/>
    </xf>
    <xf numFmtId="3" fontId="6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3" fontId="60" fillId="0" borderId="0" xfId="0" applyNumberFormat="1" applyFont="1" applyFill="1" applyAlignment="1">
      <alignment horizontal="right"/>
    </xf>
    <xf numFmtId="0" fontId="63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vertical="top" wrapText="1"/>
    </xf>
    <xf numFmtId="3" fontId="61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/>
    </xf>
    <xf numFmtId="0" fontId="58" fillId="0" borderId="0" xfId="0" applyFont="1" applyFill="1" applyAlignment="1">
      <alignment horizontal="center" wrapText="1"/>
    </xf>
    <xf numFmtId="0" fontId="59" fillId="0" borderId="0" xfId="0" applyFont="1" applyAlignment="1">
      <alignment wrapText="1"/>
    </xf>
    <xf numFmtId="3" fontId="0" fillId="0" borderId="0" xfId="0" applyNumberFormat="1" applyAlignment="1">
      <alignment/>
    </xf>
    <xf numFmtId="0" fontId="58" fillId="0" borderId="0" xfId="0" applyFont="1" applyFill="1" applyAlignment="1">
      <alignment horizontal="center" vertical="top" wrapText="1"/>
    </xf>
    <xf numFmtId="0" fontId="63" fillId="0" borderId="0" xfId="0" applyFont="1" applyFill="1" applyAlignment="1">
      <alignment/>
    </xf>
    <xf numFmtId="3" fontId="63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 horizontal="right" wrapText="1"/>
    </xf>
    <xf numFmtId="3" fontId="60" fillId="0" borderId="0" xfId="0" applyNumberFormat="1" applyFont="1" applyFill="1" applyAlignment="1">
      <alignment horizontal="right" wrapText="1"/>
    </xf>
    <xf numFmtId="3" fontId="58" fillId="0" borderId="0" xfId="0" applyNumberFormat="1" applyFont="1" applyFill="1" applyAlignment="1">
      <alignment horizontal="right" wrapText="1"/>
    </xf>
    <xf numFmtId="0" fontId="57" fillId="0" borderId="0" xfId="0" applyFont="1" applyFill="1" applyAlignment="1">
      <alignment wrapText="1"/>
    </xf>
    <xf numFmtId="4" fontId="61" fillId="0" borderId="0" xfId="0" applyNumberFormat="1" applyFont="1" applyFill="1" applyAlignment="1">
      <alignment horizontal="right" wrapText="1"/>
    </xf>
    <xf numFmtId="0" fontId="58" fillId="0" borderId="0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 horizontal="right" wrapText="1"/>
    </xf>
    <xf numFmtId="3" fontId="62" fillId="0" borderId="0" xfId="0" applyNumberFormat="1" applyFont="1" applyFill="1" applyAlignment="1">
      <alignment horizontal="right" vertical="top" wrapText="1"/>
    </xf>
    <xf numFmtId="3" fontId="61" fillId="0" borderId="0" xfId="0" applyNumberFormat="1" applyFont="1" applyFill="1" applyAlignment="1">
      <alignment horizontal="right" vertical="top" wrapText="1"/>
    </xf>
    <xf numFmtId="3" fontId="6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3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7.14062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6" t="s">
        <v>61</v>
      </c>
      <c r="B1" s="7"/>
      <c r="C1" s="7"/>
      <c r="D1" s="7"/>
    </row>
    <row r="2" spans="1:4" ht="12.75">
      <c r="A2" s="85" t="s">
        <v>164</v>
      </c>
      <c r="B2" s="85"/>
      <c r="C2" s="85"/>
      <c r="D2" s="85"/>
    </row>
    <row r="3" spans="1:4" ht="12.75">
      <c r="A3" s="85" t="s">
        <v>150</v>
      </c>
      <c r="B3" s="85"/>
      <c r="C3" s="85"/>
      <c r="D3" s="85"/>
    </row>
    <row r="4" spans="2:4" ht="12.75">
      <c r="B4" s="23"/>
      <c r="C4" s="23"/>
      <c r="D4" s="8" t="s">
        <v>128</v>
      </c>
    </row>
    <row r="5" spans="1:4" ht="25.5">
      <c r="A5" s="4"/>
      <c r="B5" s="25" t="s">
        <v>134</v>
      </c>
      <c r="C5" s="63" t="s">
        <v>151</v>
      </c>
      <c r="D5" s="63" t="s">
        <v>143</v>
      </c>
    </row>
    <row r="6" spans="1:4" ht="13.5">
      <c r="A6" s="61" t="s">
        <v>62</v>
      </c>
      <c r="B6" s="11"/>
      <c r="C6" s="12"/>
      <c r="D6" s="12"/>
    </row>
    <row r="7" spans="1:4" ht="12.75">
      <c r="A7" s="20" t="s">
        <v>63</v>
      </c>
      <c r="B7" s="13">
        <v>4</v>
      </c>
      <c r="C7" s="14">
        <v>1628676</v>
      </c>
      <c r="D7" s="14">
        <v>2783303</v>
      </c>
    </row>
    <row r="8" spans="1:4" ht="15" customHeight="1">
      <c r="A8" s="20" t="s">
        <v>142</v>
      </c>
      <c r="B8" s="13">
        <v>5</v>
      </c>
      <c r="C8" s="82">
        <v>1151745</v>
      </c>
      <c r="D8" s="14">
        <v>321592</v>
      </c>
    </row>
    <row r="9" spans="1:4" ht="15" customHeight="1">
      <c r="A9" s="20" t="s">
        <v>144</v>
      </c>
      <c r="B9" s="13">
        <v>6</v>
      </c>
      <c r="C9" s="82">
        <v>1237384</v>
      </c>
      <c r="D9" s="14">
        <v>409968</v>
      </c>
    </row>
    <row r="10" spans="1:4" ht="12.75">
      <c r="A10" s="20" t="s">
        <v>64</v>
      </c>
      <c r="B10" s="13">
        <v>7</v>
      </c>
      <c r="C10" s="14">
        <v>1035342</v>
      </c>
      <c r="D10" s="14">
        <v>1420498</v>
      </c>
    </row>
    <row r="11" spans="1:4" ht="12.75">
      <c r="A11" s="20" t="s">
        <v>0</v>
      </c>
      <c r="B11" s="13">
        <v>8</v>
      </c>
      <c r="C11" s="14">
        <v>645252</v>
      </c>
      <c r="D11" s="14">
        <v>359543</v>
      </c>
    </row>
    <row r="12" spans="1:4" ht="12.75">
      <c r="A12" s="20" t="s">
        <v>65</v>
      </c>
      <c r="B12" s="13"/>
      <c r="C12" s="14">
        <v>93503</v>
      </c>
      <c r="D12" s="14">
        <v>33657</v>
      </c>
    </row>
    <row r="13" spans="1:4" ht="12.75">
      <c r="A13" s="20" t="s">
        <v>1</v>
      </c>
      <c r="B13" s="13">
        <v>9</v>
      </c>
      <c r="C13" s="14">
        <v>840557</v>
      </c>
      <c r="D13" s="14">
        <v>216712</v>
      </c>
    </row>
    <row r="14" spans="1:4" ht="12.75" hidden="1">
      <c r="A14" s="20"/>
      <c r="B14" s="13"/>
      <c r="C14" s="14"/>
      <c r="D14" s="71"/>
    </row>
    <row r="15" spans="1:4" ht="15">
      <c r="A15" s="21" t="s">
        <v>2</v>
      </c>
      <c r="B15" s="15"/>
      <c r="C15" s="19">
        <f>SUM(C7:C14)</f>
        <v>6632459</v>
      </c>
      <c r="D15" s="72">
        <f>SUM(D7:D14)</f>
        <v>5545273</v>
      </c>
    </row>
    <row r="16" spans="1:4" ht="15">
      <c r="A16" s="61" t="s">
        <v>3</v>
      </c>
      <c r="B16" s="15"/>
      <c r="C16" s="14"/>
      <c r="D16" s="71"/>
    </row>
    <row r="17" spans="1:4" ht="12.75">
      <c r="A17" s="20" t="s">
        <v>66</v>
      </c>
      <c r="B17" s="13">
        <v>10</v>
      </c>
      <c r="C17" s="14">
        <v>151053</v>
      </c>
      <c r="D17" s="14">
        <v>8323</v>
      </c>
    </row>
    <row r="18" spans="1:4" ht="12.75">
      <c r="A18" s="20" t="s">
        <v>67</v>
      </c>
      <c r="B18" s="13">
        <v>11</v>
      </c>
      <c r="C18" s="14"/>
      <c r="D18" s="14">
        <v>174941</v>
      </c>
    </row>
    <row r="19" spans="1:4" ht="12.75">
      <c r="A19" s="20" t="s">
        <v>4</v>
      </c>
      <c r="B19" s="13">
        <v>12</v>
      </c>
      <c r="C19" s="14">
        <v>626601</v>
      </c>
      <c r="D19" s="14">
        <v>626515</v>
      </c>
    </row>
    <row r="20" spans="1:4" ht="12.75">
      <c r="A20" s="20" t="s">
        <v>5</v>
      </c>
      <c r="B20" s="18">
        <v>13</v>
      </c>
      <c r="C20" s="14">
        <v>17644279</v>
      </c>
      <c r="D20" s="14">
        <v>16597212</v>
      </c>
    </row>
    <row r="21" spans="1:4" ht="12.75">
      <c r="A21" s="20" t="s">
        <v>6</v>
      </c>
      <c r="B21" s="13">
        <v>14</v>
      </c>
      <c r="C21" s="14">
        <v>153723</v>
      </c>
      <c r="D21" s="14">
        <v>165241</v>
      </c>
    </row>
    <row r="22" spans="1:4" ht="12.75">
      <c r="A22" s="20" t="s">
        <v>60</v>
      </c>
      <c r="B22" s="13">
        <v>15</v>
      </c>
      <c r="C22" s="14">
        <v>440</v>
      </c>
      <c r="D22" s="14">
        <v>440</v>
      </c>
    </row>
    <row r="23" spans="1:4" ht="12.75">
      <c r="A23" s="20" t="s">
        <v>7</v>
      </c>
      <c r="B23" s="13">
        <v>16</v>
      </c>
      <c r="C23" s="14">
        <v>817573</v>
      </c>
      <c r="D23" s="14">
        <v>2910297</v>
      </c>
    </row>
    <row r="24" spans="1:4" ht="13.5">
      <c r="A24" s="61" t="s">
        <v>8</v>
      </c>
      <c r="B24" s="17"/>
      <c r="C24" s="19">
        <f>SUM(C17:C23)</f>
        <v>19393669</v>
      </c>
      <c r="D24" s="72">
        <f>SUM(D17:D23)</f>
        <v>20482969</v>
      </c>
    </row>
    <row r="25" spans="1:4" ht="12.75">
      <c r="A25" s="21" t="s">
        <v>54</v>
      </c>
      <c r="B25" s="10"/>
      <c r="C25" s="19">
        <f>C15+C24</f>
        <v>26026128</v>
      </c>
      <c r="D25" s="72">
        <f>D15+D24</f>
        <v>26028242</v>
      </c>
    </row>
    <row r="26" spans="1:4" ht="13.5">
      <c r="A26" s="61" t="s">
        <v>9</v>
      </c>
      <c r="B26" s="17"/>
      <c r="C26" s="14"/>
      <c r="D26" s="71"/>
    </row>
    <row r="27" spans="1:4" ht="12.75">
      <c r="A27" s="20" t="s">
        <v>10</v>
      </c>
      <c r="B27" s="18">
        <v>17</v>
      </c>
      <c r="C27" s="14">
        <v>392386</v>
      </c>
      <c r="D27" s="14">
        <v>1015003</v>
      </c>
    </row>
    <row r="28" spans="1:4" ht="12.75">
      <c r="A28" s="20" t="s">
        <v>68</v>
      </c>
      <c r="B28" s="18"/>
      <c r="C28" s="14"/>
      <c r="D28" s="14">
        <v>44500</v>
      </c>
    </row>
    <row r="29" spans="1:4" ht="25.5">
      <c r="A29" s="20" t="s">
        <v>11</v>
      </c>
      <c r="B29" s="18">
        <v>18</v>
      </c>
      <c r="C29" s="14">
        <v>8665</v>
      </c>
      <c r="D29" s="14">
        <v>13013</v>
      </c>
    </row>
    <row r="30" spans="1:4" ht="12.75">
      <c r="A30" s="20" t="s">
        <v>130</v>
      </c>
      <c r="B30" s="18">
        <v>19</v>
      </c>
      <c r="C30" s="14">
        <v>333588</v>
      </c>
      <c r="D30" s="14">
        <v>161411</v>
      </c>
    </row>
    <row r="31" spans="1:4" ht="12.75">
      <c r="A31" s="20" t="s">
        <v>69</v>
      </c>
      <c r="B31" s="18">
        <v>20</v>
      </c>
      <c r="C31" s="14">
        <v>1051880</v>
      </c>
      <c r="D31" s="14">
        <v>121185</v>
      </c>
    </row>
    <row r="32" spans="1:4" ht="12.75">
      <c r="A32" s="20" t="s">
        <v>12</v>
      </c>
      <c r="B32" s="18">
        <v>21</v>
      </c>
      <c r="C32" s="14">
        <v>239346</v>
      </c>
      <c r="D32" s="14">
        <v>237295</v>
      </c>
    </row>
    <row r="33" spans="1:8" ht="15">
      <c r="A33" s="21" t="s">
        <v>13</v>
      </c>
      <c r="B33" s="4"/>
      <c r="C33" s="19">
        <f>SUM(C27:C32)</f>
        <v>2025865</v>
      </c>
      <c r="D33" s="72">
        <f>SUM(D27:D32)</f>
        <v>1592407</v>
      </c>
      <c r="H33" s="62"/>
    </row>
    <row r="34" spans="1:8" ht="15">
      <c r="A34" s="61" t="s">
        <v>14</v>
      </c>
      <c r="B34" s="4"/>
      <c r="C34" s="14"/>
      <c r="D34" s="71"/>
      <c r="H34" s="62"/>
    </row>
    <row r="35" spans="1:4" ht="12.75">
      <c r="A35" s="20" t="s">
        <v>15</v>
      </c>
      <c r="B35" s="18">
        <v>22</v>
      </c>
      <c r="C35" s="14">
        <v>202795</v>
      </c>
      <c r="D35" s="14">
        <v>263646</v>
      </c>
    </row>
    <row r="36" spans="1:4" ht="12.75">
      <c r="A36" s="20" t="s">
        <v>70</v>
      </c>
      <c r="B36" s="18">
        <v>23</v>
      </c>
      <c r="C36" s="14">
        <v>104414</v>
      </c>
      <c r="D36" s="14">
        <v>97749</v>
      </c>
    </row>
    <row r="37" spans="1:6" ht="12.75">
      <c r="A37" s="20" t="s">
        <v>16</v>
      </c>
      <c r="B37" s="13"/>
      <c r="C37" s="14">
        <v>3257704</v>
      </c>
      <c r="D37" s="14">
        <v>3257704</v>
      </c>
      <c r="F37" s="62"/>
    </row>
    <row r="38" spans="1:4" ht="15">
      <c r="A38" s="21" t="s">
        <v>71</v>
      </c>
      <c r="B38" s="15"/>
      <c r="C38" s="19">
        <f>SUM(C35:C37)</f>
        <v>3564913</v>
      </c>
      <c r="D38" s="72">
        <f>SUM(D35:D37)</f>
        <v>3619099</v>
      </c>
    </row>
    <row r="39" spans="1:4" ht="13.5">
      <c r="A39" s="61" t="s">
        <v>17</v>
      </c>
      <c r="B39" s="18">
        <v>25</v>
      </c>
      <c r="C39" s="14"/>
      <c r="D39" s="14"/>
    </row>
    <row r="40" spans="1:4" ht="12.75">
      <c r="A40" s="20" t="s">
        <v>18</v>
      </c>
      <c r="B40" s="13"/>
      <c r="C40" s="14">
        <v>1362600</v>
      </c>
      <c r="D40" s="14">
        <v>1362600</v>
      </c>
    </row>
    <row r="41" spans="1:4" ht="15">
      <c r="A41" s="20" t="s">
        <v>126</v>
      </c>
      <c r="B41" s="15"/>
      <c r="C41" s="14">
        <v>259</v>
      </c>
      <c r="D41" s="14">
        <v>259</v>
      </c>
    </row>
    <row r="42" spans="1:4" ht="12.75">
      <c r="A42" s="20" t="s">
        <v>117</v>
      </c>
      <c r="B42" s="13"/>
      <c r="C42" s="14">
        <v>-11265</v>
      </c>
      <c r="D42" s="14">
        <v>-11265</v>
      </c>
    </row>
    <row r="43" spans="1:4" ht="15">
      <c r="A43" s="20" t="s">
        <v>19</v>
      </c>
      <c r="B43" s="15"/>
      <c r="C43" s="14">
        <v>2517750</v>
      </c>
      <c r="D43" s="14">
        <v>3182133</v>
      </c>
    </row>
    <row r="44" spans="1:4" ht="15">
      <c r="A44" s="20" t="s">
        <v>118</v>
      </c>
      <c r="B44" s="15"/>
      <c r="C44" s="14">
        <v>16258489</v>
      </c>
      <c r="D44" s="14">
        <v>16033403</v>
      </c>
    </row>
    <row r="45" spans="1:4" ht="15">
      <c r="A45" s="20" t="s">
        <v>119</v>
      </c>
      <c r="B45" s="15"/>
      <c r="C45" s="19">
        <f>SUM(C40:C44)</f>
        <v>20127833</v>
      </c>
      <c r="D45" s="19">
        <f>SUM(D40:D44)</f>
        <v>20567130</v>
      </c>
    </row>
    <row r="46" spans="1:4" ht="12.75">
      <c r="A46" s="20" t="s">
        <v>72</v>
      </c>
      <c r="B46" s="13">
        <v>24</v>
      </c>
      <c r="C46" s="14">
        <v>307517</v>
      </c>
      <c r="D46" s="14">
        <v>249606</v>
      </c>
    </row>
    <row r="47" spans="1:4" ht="13.5">
      <c r="A47" s="61" t="s">
        <v>48</v>
      </c>
      <c r="B47" s="13"/>
      <c r="C47" s="19">
        <f>C45+C46</f>
        <v>20435350</v>
      </c>
      <c r="D47" s="19">
        <f>D45+D46</f>
        <v>20816736</v>
      </c>
    </row>
    <row r="48" spans="1:5" ht="15">
      <c r="A48" s="21" t="s">
        <v>54</v>
      </c>
      <c r="B48" s="15"/>
      <c r="C48" s="19">
        <f>C33+C38+C47</f>
        <v>26026128</v>
      </c>
      <c r="D48" s="19">
        <f>D33+D38+D47</f>
        <v>26028242</v>
      </c>
      <c r="E48" s="62"/>
    </row>
    <row r="49" spans="1:4" ht="15">
      <c r="A49" s="21" t="s">
        <v>131</v>
      </c>
      <c r="B49" s="4"/>
      <c r="C49" s="70">
        <v>424.09</v>
      </c>
      <c r="D49" s="70">
        <v>431.83</v>
      </c>
    </row>
    <row r="50" spans="1:4" ht="25.5">
      <c r="A50" s="21" t="s">
        <v>132</v>
      </c>
      <c r="B50" s="18"/>
      <c r="C50" s="19">
        <v>100</v>
      </c>
      <c r="D50" s="19">
        <v>100</v>
      </c>
    </row>
    <row r="51" spans="1:4" ht="12.75">
      <c r="A51" s="21"/>
      <c r="B51" s="18"/>
      <c r="C51" s="16"/>
      <c r="D51" s="16"/>
    </row>
    <row r="52" spans="1:4" ht="12.75">
      <c r="A52" s="6" t="s">
        <v>104</v>
      </c>
      <c r="B52" s="7"/>
      <c r="C52" s="7"/>
      <c r="D52" s="7"/>
    </row>
    <row r="53" spans="1:4" ht="12.75">
      <c r="A53" s="6"/>
      <c r="B53" s="7"/>
      <c r="C53" s="7"/>
      <c r="D53" s="7"/>
    </row>
    <row r="54" spans="1:4" ht="22.5" customHeight="1">
      <c r="A54" s="5" t="s">
        <v>73</v>
      </c>
      <c r="B54" s="5"/>
      <c r="C54" s="7" t="s">
        <v>20</v>
      </c>
      <c r="D54" s="7"/>
    </row>
    <row r="55" spans="1:4" ht="12.75">
      <c r="A55" s="6" t="s">
        <v>138</v>
      </c>
      <c r="B55" s="6"/>
      <c r="C55" s="85" t="s">
        <v>74</v>
      </c>
      <c r="D55" s="85"/>
    </row>
    <row r="56" spans="1:4" ht="12.75">
      <c r="A56" s="6" t="s">
        <v>75</v>
      </c>
      <c r="B56" s="7"/>
      <c r="C56" s="85" t="s">
        <v>76</v>
      </c>
      <c r="D56" s="85"/>
    </row>
  </sheetData>
  <sheetProtection/>
  <mergeCells count="4">
    <mergeCell ref="A2:D2"/>
    <mergeCell ref="A3:D3"/>
    <mergeCell ref="C55:D55"/>
    <mergeCell ref="C56:D56"/>
  </mergeCells>
  <printOptions/>
  <pageMargins left="0.9055118110236221" right="0.5118110236220472" top="0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0.140625" style="0" customWidth="1"/>
    <col min="2" max="2" width="7.57421875" style="0" customWidth="1"/>
    <col min="3" max="3" width="12.8515625" style="0" customWidth="1"/>
    <col min="4" max="4" width="13.00390625" style="0" customWidth="1"/>
    <col min="5" max="5" width="13.28125" style="0" customWidth="1"/>
    <col min="6" max="6" width="13.7109375" style="0" customWidth="1"/>
  </cols>
  <sheetData>
    <row r="1" ht="14.25">
      <c r="A1" s="3" t="s">
        <v>61</v>
      </c>
    </row>
    <row r="2" spans="1:6" ht="12.75">
      <c r="A2" s="86" t="s">
        <v>165</v>
      </c>
      <c r="B2" s="86"/>
      <c r="C2" s="86"/>
      <c r="D2" s="86"/>
      <c r="E2" s="86"/>
      <c r="F2" s="86"/>
    </row>
    <row r="3" spans="1:6" ht="12.75">
      <c r="A3" s="86" t="s">
        <v>77</v>
      </c>
      <c r="B3" s="86"/>
      <c r="C3" s="86"/>
      <c r="D3" s="86"/>
      <c r="E3" s="86"/>
      <c r="F3" s="86"/>
    </row>
    <row r="4" spans="1:6" ht="12.75">
      <c r="A4" s="85" t="s">
        <v>150</v>
      </c>
      <c r="B4" s="85"/>
      <c r="C4" s="85"/>
      <c r="D4" s="85"/>
      <c r="E4" s="85"/>
      <c r="F4" s="85"/>
    </row>
    <row r="5" spans="2:6" ht="12.75">
      <c r="B5" s="40"/>
      <c r="C5" s="40"/>
      <c r="D5" s="40"/>
      <c r="E5" s="40"/>
      <c r="F5" s="40"/>
    </row>
    <row r="6" spans="1:6" ht="54" customHeight="1">
      <c r="A6" s="4"/>
      <c r="B6" s="25" t="s">
        <v>134</v>
      </c>
      <c r="C6" s="60" t="s">
        <v>152</v>
      </c>
      <c r="D6" s="60" t="s">
        <v>153</v>
      </c>
      <c r="E6" s="60" t="s">
        <v>154</v>
      </c>
      <c r="F6" s="60" t="s">
        <v>155</v>
      </c>
    </row>
    <row r="7" spans="1:6" ht="12.75">
      <c r="A7" s="26" t="s">
        <v>135</v>
      </c>
      <c r="B7" s="27">
        <v>26</v>
      </c>
      <c r="C7" s="29">
        <v>7852590</v>
      </c>
      <c r="D7" s="29">
        <v>6246295</v>
      </c>
      <c r="E7" s="29">
        <v>2689151</v>
      </c>
      <c r="F7" s="29">
        <v>2020080</v>
      </c>
    </row>
    <row r="8" spans="1:6" ht="24">
      <c r="A8" s="26" t="s">
        <v>78</v>
      </c>
      <c r="B8" s="27">
        <v>27</v>
      </c>
      <c r="C8" s="29">
        <v>-5946654</v>
      </c>
      <c r="D8" s="29">
        <v>-4677291</v>
      </c>
      <c r="E8" s="29">
        <v>-2111297</v>
      </c>
      <c r="F8" s="29">
        <v>-1431216</v>
      </c>
    </row>
    <row r="9" spans="1:6" ht="12.75">
      <c r="A9" s="30" t="s">
        <v>53</v>
      </c>
      <c r="B9" s="25"/>
      <c r="C9" s="32">
        <f>SUM(C7:C8)</f>
        <v>1905936</v>
      </c>
      <c r="D9" s="32">
        <f>SUM(D7:D8)</f>
        <v>1569004</v>
      </c>
      <c r="E9" s="32">
        <f>SUM(E7:E8)</f>
        <v>577854</v>
      </c>
      <c r="F9" s="32">
        <f>SUM(F7:F8)</f>
        <v>588864</v>
      </c>
    </row>
    <row r="10" spans="1:6" ht="12.75">
      <c r="A10" s="26" t="s">
        <v>21</v>
      </c>
      <c r="B10" s="27">
        <v>28</v>
      </c>
      <c r="C10" s="29">
        <v>249825</v>
      </c>
      <c r="D10" s="29">
        <v>237689</v>
      </c>
      <c r="E10" s="29">
        <v>137075</v>
      </c>
      <c r="F10" s="29">
        <v>109649</v>
      </c>
    </row>
    <row r="11" spans="1:6" ht="12.75">
      <c r="A11" s="26" t="s">
        <v>57</v>
      </c>
      <c r="B11" s="27">
        <v>29</v>
      </c>
      <c r="C11" s="29">
        <v>-171202</v>
      </c>
      <c r="D11" s="29">
        <v>-89013</v>
      </c>
      <c r="E11" s="29">
        <v>-105985</v>
      </c>
      <c r="F11" s="29">
        <v>-36952</v>
      </c>
    </row>
    <row r="12" spans="1:6" ht="12.75">
      <c r="A12" s="26" t="s">
        <v>22</v>
      </c>
      <c r="B12" s="27">
        <v>30</v>
      </c>
      <c r="C12" s="79">
        <v>203656</v>
      </c>
      <c r="D12" s="79">
        <f>299939+35939</f>
        <v>335878</v>
      </c>
      <c r="E12" s="79">
        <v>139885</v>
      </c>
      <c r="F12" s="29">
        <f>27958+22216</f>
        <v>50174</v>
      </c>
    </row>
    <row r="13" spans="1:6" ht="12.75">
      <c r="A13" s="26" t="s">
        <v>24</v>
      </c>
      <c r="B13" s="27">
        <v>31</v>
      </c>
      <c r="C13" s="29">
        <v>-195576</v>
      </c>
      <c r="D13" s="29">
        <v>-88551</v>
      </c>
      <c r="E13" s="29">
        <v>-159078</v>
      </c>
      <c r="F13" s="29">
        <v>-27507</v>
      </c>
    </row>
    <row r="14" spans="1:6" ht="12.75">
      <c r="A14" s="26" t="s">
        <v>140</v>
      </c>
      <c r="B14" s="27"/>
      <c r="C14" s="29">
        <v>138331</v>
      </c>
      <c r="D14" s="29">
        <v>127691</v>
      </c>
      <c r="E14" s="29">
        <v>119481</v>
      </c>
      <c r="F14" s="29">
        <v>198334</v>
      </c>
    </row>
    <row r="15" spans="1:6" ht="12.75" hidden="1">
      <c r="A15" s="26"/>
      <c r="B15" s="27"/>
      <c r="C15" s="29"/>
      <c r="D15" s="29"/>
      <c r="E15" s="29"/>
      <c r="F15" s="29"/>
    </row>
    <row r="16" spans="1:6" ht="12.75">
      <c r="A16" s="26" t="s">
        <v>106</v>
      </c>
      <c r="B16" s="27">
        <v>32</v>
      </c>
      <c r="C16" s="29">
        <v>-543185</v>
      </c>
      <c r="D16" s="29">
        <v>-429582</v>
      </c>
      <c r="E16" s="29">
        <v>-111966</v>
      </c>
      <c r="F16" s="29">
        <v>-161700</v>
      </c>
    </row>
    <row r="17" spans="1:6" ht="12.75">
      <c r="A17" s="26" t="s">
        <v>23</v>
      </c>
      <c r="B17" s="27">
        <v>33</v>
      </c>
      <c r="C17" s="79">
        <v>-460173</v>
      </c>
      <c r="D17" s="79">
        <v>-443917</v>
      </c>
      <c r="E17" s="79">
        <v>-152501</v>
      </c>
      <c r="F17" s="79">
        <v>-128690</v>
      </c>
    </row>
    <row r="18" spans="1:6" ht="12.75">
      <c r="A18" s="26" t="s">
        <v>162</v>
      </c>
      <c r="B18" s="27"/>
      <c r="C18" s="79"/>
      <c r="D18" s="79">
        <v>22</v>
      </c>
      <c r="E18" s="79"/>
      <c r="F18" s="79"/>
    </row>
    <row r="19" spans="1:6" ht="12.75">
      <c r="A19" s="30" t="s">
        <v>52</v>
      </c>
      <c r="B19" s="25"/>
      <c r="C19" s="32">
        <f>SUM(C9:C17)</f>
        <v>1127612</v>
      </c>
      <c r="D19" s="32">
        <f>SUM(D9:D17)+D18</f>
        <v>1219221</v>
      </c>
      <c r="E19" s="32">
        <f>SUM(E9:E17)</f>
        <v>444765</v>
      </c>
      <c r="F19" s="32">
        <f>SUM(F9:F17)</f>
        <v>592172</v>
      </c>
    </row>
    <row r="20" spans="1:6" ht="12.75">
      <c r="A20" s="26" t="s">
        <v>79</v>
      </c>
      <c r="B20" s="27">
        <v>34</v>
      </c>
      <c r="C20" s="29">
        <v>-224706</v>
      </c>
      <c r="D20" s="29">
        <v>-234705</v>
      </c>
      <c r="E20" s="29">
        <v>-101203</v>
      </c>
      <c r="F20" s="29">
        <v>-113351</v>
      </c>
    </row>
    <row r="21" spans="1:6" ht="12.75">
      <c r="A21" s="31" t="s">
        <v>80</v>
      </c>
      <c r="B21" s="25"/>
      <c r="C21" s="32">
        <f>C19+C20</f>
        <v>902906</v>
      </c>
      <c r="D21" s="32">
        <f>D19+D20</f>
        <v>984516</v>
      </c>
      <c r="E21" s="32">
        <f>E19+E20</f>
        <v>343562</v>
      </c>
      <c r="F21" s="32">
        <f>F19+F20</f>
        <v>478821</v>
      </c>
    </row>
    <row r="22" spans="1:6" ht="12.75">
      <c r="A22" s="33" t="s">
        <v>81</v>
      </c>
      <c r="B22" s="27"/>
      <c r="C22" s="29"/>
      <c r="D22" s="29"/>
      <c r="E22" s="29"/>
      <c r="F22" s="29"/>
    </row>
    <row r="23" spans="1:6" ht="12.75">
      <c r="A23" s="33" t="s">
        <v>82</v>
      </c>
      <c r="B23" s="27"/>
      <c r="C23" s="29">
        <f>C21-C24</f>
        <v>774995</v>
      </c>
      <c r="D23" s="29">
        <f>D21-D24</f>
        <v>913832</v>
      </c>
      <c r="E23" s="29">
        <v>295094</v>
      </c>
      <c r="F23" s="29">
        <f>F21-F24</f>
        <v>445333</v>
      </c>
    </row>
    <row r="24" spans="1:6" ht="12.75">
      <c r="A24" s="26" t="s">
        <v>83</v>
      </c>
      <c r="B24" s="27"/>
      <c r="C24" s="29">
        <v>127911</v>
      </c>
      <c r="D24" s="29">
        <v>70684</v>
      </c>
      <c r="E24" s="29">
        <v>48468</v>
      </c>
      <c r="F24" s="29">
        <v>33488</v>
      </c>
    </row>
    <row r="25" spans="1:6" ht="12.75">
      <c r="A25" s="30" t="s">
        <v>133</v>
      </c>
      <c r="B25" s="27">
        <v>35</v>
      </c>
      <c r="C25" s="74">
        <v>16.21</v>
      </c>
      <c r="D25" s="74">
        <v>19.11</v>
      </c>
      <c r="E25" s="74">
        <v>6.17</v>
      </c>
      <c r="F25" s="74">
        <v>9.31</v>
      </c>
    </row>
    <row r="26" spans="1:6" ht="12.75">
      <c r="A26" s="55" t="s">
        <v>80</v>
      </c>
      <c r="B26" s="27"/>
      <c r="C26" s="32">
        <f>C21</f>
        <v>902906</v>
      </c>
      <c r="D26" s="32">
        <f>D21</f>
        <v>984516</v>
      </c>
      <c r="E26" s="32">
        <f>E21</f>
        <v>343562</v>
      </c>
      <c r="F26" s="32">
        <f>F21</f>
        <v>478821</v>
      </c>
    </row>
    <row r="27" spans="1:6" ht="12.75">
      <c r="A27" s="56" t="s">
        <v>81</v>
      </c>
      <c r="B27" s="27"/>
      <c r="C27" s="29"/>
      <c r="D27" s="29"/>
      <c r="E27" s="29"/>
      <c r="F27" s="29"/>
    </row>
    <row r="28" spans="1:6" ht="12.75">
      <c r="A28" s="56" t="s">
        <v>82</v>
      </c>
      <c r="B28" s="27"/>
      <c r="C28" s="29">
        <f>C23</f>
        <v>774995</v>
      </c>
      <c r="D28" s="29">
        <f>D23</f>
        <v>913832</v>
      </c>
      <c r="E28" s="29">
        <v>295094</v>
      </c>
      <c r="F28" s="29">
        <f>F23</f>
        <v>445333</v>
      </c>
    </row>
    <row r="29" spans="1:6" ht="12.75">
      <c r="A29" s="57" t="s">
        <v>83</v>
      </c>
      <c r="B29" s="27"/>
      <c r="C29" s="29">
        <v>127911</v>
      </c>
      <c r="D29" s="29">
        <v>70684</v>
      </c>
      <c r="E29" s="29">
        <v>48468</v>
      </c>
      <c r="F29" s="29">
        <v>33488</v>
      </c>
    </row>
    <row r="30" spans="1:6" ht="12.75">
      <c r="A30" s="34" t="s">
        <v>84</v>
      </c>
      <c r="B30" s="35"/>
      <c r="C30" s="39"/>
      <c r="D30" s="39"/>
      <c r="E30" s="39"/>
      <c r="F30" s="80"/>
    </row>
    <row r="31" spans="1:6" ht="36">
      <c r="A31" s="36" t="s">
        <v>85</v>
      </c>
      <c r="B31" s="28"/>
      <c r="C31" s="29"/>
      <c r="D31" s="29"/>
      <c r="E31" s="29"/>
      <c r="F31" s="79"/>
    </row>
    <row r="32" spans="1:6" ht="24">
      <c r="A32" s="26" t="s">
        <v>123</v>
      </c>
      <c r="B32" s="35"/>
      <c r="C32" s="39"/>
      <c r="D32" s="39"/>
      <c r="E32" s="39"/>
      <c r="F32" s="80"/>
    </row>
    <row r="33" spans="1:6" ht="24">
      <c r="A33" s="36" t="s">
        <v>107</v>
      </c>
      <c r="B33" s="28"/>
      <c r="C33" s="29"/>
      <c r="D33" s="29"/>
      <c r="E33" s="29"/>
      <c r="F33" s="79"/>
    </row>
    <row r="34" spans="1:6" ht="36">
      <c r="A34" s="30" t="s">
        <v>86</v>
      </c>
      <c r="B34" s="35"/>
      <c r="C34" s="39">
        <v>-17342</v>
      </c>
      <c r="D34" s="39">
        <v>868</v>
      </c>
      <c r="E34" s="39">
        <v>-6458</v>
      </c>
      <c r="F34" s="80">
        <v>868</v>
      </c>
    </row>
    <row r="35" spans="1:6" ht="36">
      <c r="A35" s="36" t="s">
        <v>87</v>
      </c>
      <c r="B35" s="35"/>
      <c r="C35" s="39"/>
      <c r="D35" s="39"/>
      <c r="E35" s="39"/>
      <c r="F35" s="80"/>
    </row>
    <row r="36" spans="1:6" ht="12.75">
      <c r="A36" s="37" t="s">
        <v>58</v>
      </c>
      <c r="B36" s="35"/>
      <c r="C36" s="39"/>
      <c r="D36" s="39"/>
      <c r="E36" s="39"/>
      <c r="F36" s="80"/>
    </row>
    <row r="37" spans="1:6" ht="24">
      <c r="A37" s="37" t="s">
        <v>88</v>
      </c>
      <c r="B37" s="35"/>
      <c r="C37" s="39"/>
      <c r="D37" s="39"/>
      <c r="E37" s="39"/>
      <c r="F37" s="80"/>
    </row>
    <row r="38" spans="1:6" ht="36">
      <c r="A38" s="34" t="s">
        <v>89</v>
      </c>
      <c r="B38" s="38"/>
      <c r="C38" s="58"/>
      <c r="D38" s="58"/>
      <c r="E38" s="58"/>
      <c r="F38" s="81"/>
    </row>
    <row r="39" spans="1:6" ht="12.75">
      <c r="A39" s="34" t="s">
        <v>90</v>
      </c>
      <c r="B39" s="35"/>
      <c r="C39" s="58">
        <v>-17342</v>
      </c>
      <c r="D39" s="58">
        <v>868</v>
      </c>
      <c r="E39" s="58">
        <v>-6458</v>
      </c>
      <c r="F39" s="80">
        <v>868</v>
      </c>
    </row>
    <row r="40" spans="1:6" ht="12.75">
      <c r="A40" s="33" t="s">
        <v>82</v>
      </c>
      <c r="B40" s="35"/>
      <c r="C40" s="39"/>
      <c r="D40" s="39"/>
      <c r="E40" s="39"/>
      <c r="F40" s="80"/>
    </row>
    <row r="41" spans="1:6" ht="12.75">
      <c r="A41" s="26" t="s">
        <v>83</v>
      </c>
      <c r="B41" s="38"/>
      <c r="C41" s="58"/>
      <c r="D41" s="58"/>
      <c r="E41" s="58"/>
      <c r="F41" s="81"/>
    </row>
    <row r="42" spans="1:6" ht="12.75">
      <c r="A42" s="34" t="s">
        <v>91</v>
      </c>
      <c r="B42" s="35"/>
      <c r="C42" s="58">
        <f>C26+C39</f>
        <v>885564</v>
      </c>
      <c r="D42" s="58">
        <f>D26+D39</f>
        <v>985384</v>
      </c>
      <c r="E42" s="58">
        <f>E26+E39</f>
        <v>337104</v>
      </c>
      <c r="F42" s="58">
        <f>F26+F39</f>
        <v>479689</v>
      </c>
    </row>
    <row r="43" spans="1:6" ht="12.75">
      <c r="A43" s="33" t="s">
        <v>92</v>
      </c>
      <c r="B43" s="35"/>
      <c r="C43" s="39"/>
      <c r="D43" s="39"/>
      <c r="E43" s="39"/>
      <c r="F43" s="80"/>
    </row>
    <row r="44" spans="1:6" ht="12.75">
      <c r="A44" s="33" t="s">
        <v>82</v>
      </c>
      <c r="B44" s="35"/>
      <c r="C44" s="39">
        <f>C28+C39</f>
        <v>757653</v>
      </c>
      <c r="D44" s="39">
        <v>914700</v>
      </c>
      <c r="E44" s="39">
        <f>E28+E39</f>
        <v>288636</v>
      </c>
      <c r="F44" s="80">
        <v>446201</v>
      </c>
    </row>
    <row r="45" spans="1:6" ht="12.75">
      <c r="A45" s="26" t="s">
        <v>83</v>
      </c>
      <c r="C45" s="39">
        <f>C29</f>
        <v>127911</v>
      </c>
      <c r="D45" s="39">
        <f>D29</f>
        <v>70684</v>
      </c>
      <c r="E45" s="39">
        <v>48468</v>
      </c>
      <c r="F45" s="80">
        <f>F29</f>
        <v>33488</v>
      </c>
    </row>
    <row r="46" spans="1:6" ht="14.25">
      <c r="A46" s="22"/>
      <c r="B46" s="7"/>
      <c r="C46" s="7"/>
      <c r="D46" s="7"/>
      <c r="E46" s="7"/>
      <c r="F46" s="7"/>
    </row>
    <row r="47" spans="1:6" ht="12.75">
      <c r="A47" s="6" t="s">
        <v>104</v>
      </c>
      <c r="B47" s="7"/>
      <c r="C47" s="7"/>
      <c r="D47" s="7"/>
      <c r="E47" s="7"/>
      <c r="F47" s="7"/>
    </row>
    <row r="48" spans="1:6" ht="12.75">
      <c r="A48" s="6"/>
      <c r="B48" s="7"/>
      <c r="C48" s="7"/>
      <c r="D48" s="7"/>
      <c r="E48" s="7"/>
      <c r="F48" s="7"/>
    </row>
    <row r="49" spans="1:6" ht="12.75">
      <c r="A49" s="6"/>
      <c r="B49" s="5"/>
      <c r="C49" s="5"/>
      <c r="D49" s="5"/>
      <c r="E49" s="5"/>
      <c r="F49" s="5"/>
    </row>
    <row r="50" spans="1:6" ht="12.75">
      <c r="A50" s="5" t="s">
        <v>108</v>
      </c>
      <c r="B50" s="6"/>
      <c r="C50" s="7" t="s">
        <v>20</v>
      </c>
      <c r="D50" s="7"/>
      <c r="E50" s="7"/>
      <c r="F50" s="7"/>
    </row>
    <row r="51" spans="1:6" ht="12.75">
      <c r="A51" s="6" t="s">
        <v>138</v>
      </c>
      <c r="B51" s="7"/>
      <c r="C51" s="85" t="s">
        <v>74</v>
      </c>
      <c r="D51" s="85"/>
      <c r="E51" s="85"/>
      <c r="F51" s="85"/>
    </row>
    <row r="52" spans="1:6" ht="14.25">
      <c r="A52" s="6" t="s">
        <v>75</v>
      </c>
      <c r="B52" s="22"/>
      <c r="C52" s="85" t="s">
        <v>76</v>
      </c>
      <c r="D52" s="85"/>
      <c r="E52" s="85"/>
      <c r="F52" s="85"/>
    </row>
    <row r="53" ht="14.25">
      <c r="A53" s="22"/>
    </row>
  </sheetData>
  <sheetProtection/>
  <mergeCells count="5">
    <mergeCell ref="C52:F52"/>
    <mergeCell ref="A2:F2"/>
    <mergeCell ref="A3:F3"/>
    <mergeCell ref="A4:F4"/>
    <mergeCell ref="C51:F51"/>
  </mergeCells>
  <printOptions/>
  <pageMargins left="0.5118110236220472" right="0.31496062992125984" top="0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9.57421875" style="0" customWidth="1"/>
    <col min="2" max="2" width="16.140625" style="0" customWidth="1"/>
    <col min="3" max="3" width="15.7109375" style="0" customWidth="1"/>
  </cols>
  <sheetData>
    <row r="1" ht="14.25">
      <c r="A1" s="22" t="s">
        <v>61</v>
      </c>
    </row>
    <row r="2" spans="1:4" ht="12.75">
      <c r="A2" s="86" t="s">
        <v>163</v>
      </c>
      <c r="B2" s="86"/>
      <c r="C2" s="86"/>
      <c r="D2" s="86"/>
    </row>
    <row r="3" spans="1:4" ht="14.25">
      <c r="A3" s="87" t="s">
        <v>150</v>
      </c>
      <c r="B3" s="87"/>
      <c r="C3" s="87"/>
      <c r="D3" s="87"/>
    </row>
    <row r="4" spans="1:4" ht="14.25">
      <c r="A4" s="87" t="s">
        <v>25</v>
      </c>
      <c r="B4" s="87"/>
      <c r="C4" s="87"/>
      <c r="D4" s="87"/>
    </row>
    <row r="5" ht="12.75">
      <c r="C5" s="8" t="s">
        <v>128</v>
      </c>
    </row>
    <row r="6" spans="1:3" ht="51">
      <c r="A6" s="8"/>
      <c r="B6" s="60" t="s">
        <v>152</v>
      </c>
      <c r="C6" s="75" t="s">
        <v>156</v>
      </c>
    </row>
    <row r="7" spans="1:3" ht="15">
      <c r="A7" s="41" t="s">
        <v>95</v>
      </c>
      <c r="B7" s="9"/>
      <c r="C7" s="9"/>
    </row>
    <row r="8" spans="1:3" ht="12.75">
      <c r="A8" s="41" t="s">
        <v>36</v>
      </c>
      <c r="B8" s="47">
        <f>B10+B11+B13+B18+B14+B15+B16+B17</f>
        <v>9673466</v>
      </c>
      <c r="C8" s="47">
        <f>C10+C11+C13+C18+C14+C16+C17+C15</f>
        <v>7484019</v>
      </c>
    </row>
    <row r="9" spans="1:3" ht="12.75">
      <c r="A9" s="43" t="s">
        <v>26</v>
      </c>
      <c r="B9" s="42"/>
      <c r="C9" s="42"/>
    </row>
    <row r="10" spans="1:3" ht="12.75">
      <c r="A10" s="43" t="s">
        <v>112</v>
      </c>
      <c r="B10" s="44">
        <v>9024451</v>
      </c>
      <c r="C10" s="44">
        <v>7252097</v>
      </c>
    </row>
    <row r="11" spans="1:3" ht="12.75">
      <c r="A11" s="43" t="s">
        <v>27</v>
      </c>
      <c r="B11" s="44">
        <v>38689</v>
      </c>
      <c r="C11" s="44">
        <v>27899</v>
      </c>
    </row>
    <row r="12" spans="1:3" ht="12.75">
      <c r="A12" s="43" t="s">
        <v>114</v>
      </c>
      <c r="B12" s="44"/>
      <c r="C12" s="44">
        <f>-C12</f>
        <v>0</v>
      </c>
    </row>
    <row r="13" spans="1:3" ht="12.75">
      <c r="A13" s="43" t="s">
        <v>96</v>
      </c>
      <c r="B13" s="44">
        <v>156281</v>
      </c>
      <c r="C13" s="44">
        <v>93739</v>
      </c>
    </row>
    <row r="14" spans="1:3" ht="12.75">
      <c r="A14" s="43" t="s">
        <v>114</v>
      </c>
      <c r="B14" s="44">
        <v>15000</v>
      </c>
      <c r="C14" s="44">
        <v>59341</v>
      </c>
    </row>
    <row r="15" spans="1:3" ht="12.75" hidden="1">
      <c r="A15" s="43"/>
      <c r="B15" s="44"/>
      <c r="C15" s="44"/>
    </row>
    <row r="16" spans="1:3" ht="12.75">
      <c r="A16" s="43" t="s">
        <v>159</v>
      </c>
      <c r="B16" s="44">
        <v>339344</v>
      </c>
      <c r="C16" s="44">
        <v>26368</v>
      </c>
    </row>
    <row r="17" spans="1:3" ht="12.75" hidden="1">
      <c r="A17" s="43"/>
      <c r="B17" s="44"/>
      <c r="C17" s="44"/>
    </row>
    <row r="18" spans="1:3" ht="12.75">
      <c r="A18" s="43" t="s">
        <v>28</v>
      </c>
      <c r="B18" s="44">
        <f>73786+25915</f>
        <v>99701</v>
      </c>
      <c r="C18" s="44">
        <v>24575</v>
      </c>
    </row>
    <row r="19" spans="1:3" ht="12.75">
      <c r="A19" s="41" t="s">
        <v>97</v>
      </c>
      <c r="B19" s="49">
        <f>B21+B22+B23+B24+B25+B26+B27</f>
        <v>6834392</v>
      </c>
      <c r="C19" s="49">
        <f>C21+C22+C23+C24+C25+C26+C27</f>
        <v>4935510</v>
      </c>
    </row>
    <row r="20" spans="1:3" ht="15">
      <c r="A20" s="43" t="s">
        <v>26</v>
      </c>
      <c r="B20" s="50"/>
      <c r="C20" s="50"/>
    </row>
    <row r="21" spans="1:3" ht="12.75">
      <c r="A21" s="43" t="s">
        <v>29</v>
      </c>
      <c r="B21" s="45">
        <v>3693431</v>
      </c>
      <c r="C21" s="14">
        <v>3039435</v>
      </c>
    </row>
    <row r="22" spans="1:3" ht="12.75">
      <c r="A22" s="43" t="s">
        <v>30</v>
      </c>
      <c r="B22" s="46">
        <v>692336</v>
      </c>
      <c r="C22" s="14">
        <v>191011</v>
      </c>
    </row>
    <row r="23" spans="1:3" ht="12.75">
      <c r="A23" s="43" t="s">
        <v>31</v>
      </c>
      <c r="B23" s="46">
        <v>608522</v>
      </c>
      <c r="C23" s="14">
        <v>555207</v>
      </c>
    </row>
    <row r="24" spans="1:3" ht="12.75">
      <c r="A24" s="43" t="s">
        <v>32</v>
      </c>
      <c r="B24" s="45">
        <v>75580</v>
      </c>
      <c r="C24" s="14">
        <v>46074</v>
      </c>
    </row>
    <row r="25" spans="1:3" ht="12.75">
      <c r="A25" s="43" t="s">
        <v>33</v>
      </c>
      <c r="B25" s="46">
        <v>413857</v>
      </c>
      <c r="C25" s="14">
        <v>232552</v>
      </c>
    </row>
    <row r="26" spans="1:3" ht="12.75">
      <c r="A26" s="43" t="s">
        <v>34</v>
      </c>
      <c r="B26" s="46">
        <v>1125586</v>
      </c>
      <c r="C26" s="14">
        <v>740359</v>
      </c>
    </row>
    <row r="27" spans="1:3" ht="12.75">
      <c r="A27" s="43" t="s">
        <v>35</v>
      </c>
      <c r="B27" s="46">
        <v>225080</v>
      </c>
      <c r="C27" s="14">
        <v>130872</v>
      </c>
    </row>
    <row r="28" spans="1:3" ht="12.75">
      <c r="A28" s="21" t="s">
        <v>98</v>
      </c>
      <c r="B28" s="49">
        <f>B8-B19</f>
        <v>2839074</v>
      </c>
      <c r="C28" s="49">
        <f>C8-C19</f>
        <v>2548509</v>
      </c>
    </row>
    <row r="29" spans="1:3" ht="15">
      <c r="A29" s="41" t="s">
        <v>99</v>
      </c>
      <c r="B29" s="50"/>
      <c r="C29" s="50"/>
    </row>
    <row r="30" spans="1:3" ht="12.75">
      <c r="A30" s="41" t="s">
        <v>36</v>
      </c>
      <c r="B30" s="47">
        <f>B32+B36+B33+B34+B37</f>
        <v>867330</v>
      </c>
      <c r="C30" s="47">
        <f>C32+C33+C36+C34+C35</f>
        <v>154650</v>
      </c>
    </row>
    <row r="31" spans="1:3" ht="15">
      <c r="A31" s="43" t="s">
        <v>26</v>
      </c>
      <c r="B31" s="50"/>
      <c r="C31" s="50"/>
    </row>
    <row r="32" spans="1:3" ht="12.75">
      <c r="A32" s="43" t="s">
        <v>37</v>
      </c>
      <c r="B32" s="44">
        <v>44970</v>
      </c>
      <c r="C32" s="14">
        <v>19484</v>
      </c>
    </row>
    <row r="33" spans="1:3" ht="12.75" hidden="1">
      <c r="A33" s="43" t="s">
        <v>120</v>
      </c>
      <c r="B33" s="44"/>
      <c r="C33" s="14"/>
    </row>
    <row r="34" spans="1:3" ht="12.75">
      <c r="A34" s="43" t="s">
        <v>113</v>
      </c>
      <c r="B34" s="44">
        <v>460538</v>
      </c>
      <c r="C34" s="14">
        <v>100</v>
      </c>
    </row>
    <row r="35" spans="1:3" ht="12.75" hidden="1">
      <c r="A35" s="43" t="s">
        <v>136</v>
      </c>
      <c r="B35" s="44"/>
      <c r="C35" s="14"/>
    </row>
    <row r="36" spans="1:3" ht="12.75">
      <c r="A36" s="43" t="s">
        <v>100</v>
      </c>
      <c r="B36" s="44">
        <v>361822</v>
      </c>
      <c r="C36" s="14">
        <v>135066</v>
      </c>
    </row>
    <row r="37" spans="1:3" ht="12.75">
      <c r="A37" s="43" t="s">
        <v>121</v>
      </c>
      <c r="B37" s="44"/>
      <c r="C37" s="14"/>
    </row>
    <row r="38" spans="1:3" ht="12.75">
      <c r="A38" s="41" t="s">
        <v>97</v>
      </c>
      <c r="B38" s="47">
        <f>B40+B41+B43+B44+B48+B42+B45+B46+B49+B47</f>
        <v>2864579</v>
      </c>
      <c r="C38" s="47">
        <f>C40+C41+C42+C43+C44+C46+C48+C45+C49+C47</f>
        <v>1274650</v>
      </c>
    </row>
    <row r="39" spans="1:3" ht="15">
      <c r="A39" s="43" t="s">
        <v>26</v>
      </c>
      <c r="B39" s="50"/>
      <c r="C39" s="50"/>
    </row>
    <row r="40" spans="1:3" ht="12.75">
      <c r="A40" s="43" t="s">
        <v>38</v>
      </c>
      <c r="B40" s="44">
        <v>173968</v>
      </c>
      <c r="C40" s="44">
        <v>866614</v>
      </c>
    </row>
    <row r="41" spans="1:3" ht="12.75" hidden="1">
      <c r="A41" s="43" t="s">
        <v>39</v>
      </c>
      <c r="B41" s="46"/>
      <c r="C41" s="44"/>
    </row>
    <row r="42" spans="1:3" ht="12.75" hidden="1">
      <c r="A42" s="48" t="s">
        <v>101</v>
      </c>
      <c r="B42" s="46"/>
      <c r="C42" s="45"/>
    </row>
    <row r="43" spans="1:3" ht="12.75">
      <c r="A43" s="43" t="s">
        <v>40</v>
      </c>
      <c r="B43" s="46"/>
      <c r="C43" s="14">
        <v>8580</v>
      </c>
    </row>
    <row r="44" spans="1:3" ht="12.75">
      <c r="A44" s="43" t="s">
        <v>149</v>
      </c>
      <c r="B44" s="46">
        <v>1225016</v>
      </c>
      <c r="C44" s="44">
        <v>64000</v>
      </c>
    </row>
    <row r="45" spans="1:3" ht="12.75">
      <c r="A45" s="43" t="s">
        <v>129</v>
      </c>
      <c r="B45" s="59"/>
      <c r="C45" s="44">
        <v>78</v>
      </c>
    </row>
    <row r="46" spans="1:3" ht="12.75" hidden="1">
      <c r="A46" s="43" t="s">
        <v>122</v>
      </c>
      <c r="B46" s="59"/>
      <c r="C46" s="44"/>
    </row>
    <row r="47" spans="1:3" ht="12.75">
      <c r="A47" s="43" t="s">
        <v>116</v>
      </c>
      <c r="B47" s="59">
        <v>1465595</v>
      </c>
      <c r="C47" s="44">
        <v>322194</v>
      </c>
    </row>
    <row r="48" spans="1:3" ht="12.75" hidden="1">
      <c r="A48" s="43"/>
      <c r="B48" s="44"/>
      <c r="C48" s="44"/>
    </row>
    <row r="49" spans="1:3" ht="12.75">
      <c r="A49" s="43" t="s">
        <v>141</v>
      </c>
      <c r="B49" s="44"/>
      <c r="C49" s="44">
        <v>13184</v>
      </c>
    </row>
    <row r="50" spans="1:3" ht="12.75">
      <c r="A50" s="21" t="s">
        <v>55</v>
      </c>
      <c r="B50" s="47">
        <f>B30-B38</f>
        <v>-1997249</v>
      </c>
      <c r="C50" s="47">
        <f>C30-C38</f>
        <v>-1120000</v>
      </c>
    </row>
    <row r="51" spans="1:3" ht="15">
      <c r="A51" s="21" t="s">
        <v>102</v>
      </c>
      <c r="B51" s="50"/>
      <c r="C51" s="50"/>
    </row>
    <row r="52" spans="1:3" ht="16.5" customHeight="1">
      <c r="A52" s="21" t="s">
        <v>36</v>
      </c>
      <c r="B52" s="47">
        <f>B54+B53</f>
        <v>207069</v>
      </c>
      <c r="C52" s="47">
        <f>C54+C53</f>
        <v>252574</v>
      </c>
    </row>
    <row r="53" spans="1:3" ht="16.5" customHeight="1">
      <c r="A53" s="20" t="s">
        <v>124</v>
      </c>
      <c r="B53" s="44"/>
      <c r="C53" s="44"/>
    </row>
    <row r="54" spans="1:3" ht="12.75">
      <c r="A54" s="20" t="s">
        <v>41</v>
      </c>
      <c r="B54" s="44">
        <v>207069</v>
      </c>
      <c r="C54" s="44">
        <v>252574</v>
      </c>
    </row>
    <row r="55" spans="1:3" ht="12.75">
      <c r="A55" s="41" t="s">
        <v>97</v>
      </c>
      <c r="B55" s="47">
        <f>B57+B59+B58</f>
        <v>2203439</v>
      </c>
      <c r="C55" s="47">
        <f>C57+C59+C58</f>
        <v>1306413</v>
      </c>
    </row>
    <row r="56" spans="1:3" ht="15">
      <c r="A56" s="43" t="s">
        <v>26</v>
      </c>
      <c r="B56" s="50"/>
      <c r="C56" s="50"/>
    </row>
    <row r="57" spans="1:3" ht="12.75">
      <c r="A57" s="43" t="s">
        <v>42</v>
      </c>
      <c r="B57" s="44">
        <v>849589</v>
      </c>
      <c r="C57" s="14">
        <v>68858</v>
      </c>
    </row>
    <row r="58" spans="1:3" ht="12.75">
      <c r="A58" s="43" t="s">
        <v>148</v>
      </c>
      <c r="B58" s="44">
        <v>1696</v>
      </c>
      <c r="C58" s="14">
        <v>8338</v>
      </c>
    </row>
    <row r="59" spans="1:3" ht="12.75">
      <c r="A59" s="43" t="s">
        <v>43</v>
      </c>
      <c r="B59" s="44">
        <v>1352154</v>
      </c>
      <c r="C59" s="14">
        <v>1229217</v>
      </c>
    </row>
    <row r="60" spans="1:3" ht="20.25" customHeight="1">
      <c r="A60" s="21" t="s">
        <v>103</v>
      </c>
      <c r="B60" s="19">
        <f>B52-B55</f>
        <v>-1996370</v>
      </c>
      <c r="C60" s="19">
        <f>C52-C55</f>
        <v>-1053839</v>
      </c>
    </row>
    <row r="61" spans="1:3" ht="12.75">
      <c r="A61" s="21" t="s">
        <v>44</v>
      </c>
      <c r="B61" s="49">
        <f>B28+B50+B60</f>
        <v>-1154545</v>
      </c>
      <c r="C61" s="49">
        <f>C28+C50+C60</f>
        <v>374670</v>
      </c>
    </row>
    <row r="62" spans="1:3" ht="12.75">
      <c r="A62" s="21" t="s">
        <v>127</v>
      </c>
      <c r="B62" s="49">
        <v>-82</v>
      </c>
      <c r="C62" s="49">
        <v>100931</v>
      </c>
    </row>
    <row r="63" spans="1:3" ht="12.75">
      <c r="A63" s="20" t="s">
        <v>45</v>
      </c>
      <c r="B63" s="44">
        <v>2783303</v>
      </c>
      <c r="C63" s="14">
        <v>3331087</v>
      </c>
    </row>
    <row r="64" spans="1:3" ht="13.5" customHeight="1">
      <c r="A64" s="20" t="s">
        <v>46</v>
      </c>
      <c r="B64" s="54">
        <f>B63+B61+B62</f>
        <v>1628676</v>
      </c>
      <c r="C64" s="44">
        <f>C63+C61+C62</f>
        <v>3806688</v>
      </c>
    </row>
    <row r="65" ht="12.75">
      <c r="A65" s="6" t="s">
        <v>104</v>
      </c>
    </row>
    <row r="66" spans="1:3" ht="30" customHeight="1">
      <c r="A66" s="2" t="s">
        <v>73</v>
      </c>
      <c r="B66" s="88" t="s">
        <v>105</v>
      </c>
      <c r="C66" s="88"/>
    </row>
    <row r="67" spans="1:3" ht="14.25">
      <c r="A67" s="22" t="s">
        <v>138</v>
      </c>
      <c r="B67" s="87" t="s">
        <v>74</v>
      </c>
      <c r="C67" s="87"/>
    </row>
    <row r="68" spans="1:3" ht="14.25">
      <c r="A68" s="22" t="s">
        <v>75</v>
      </c>
      <c r="B68" s="87" t="s">
        <v>76</v>
      </c>
      <c r="C68" s="87"/>
    </row>
  </sheetData>
  <sheetProtection/>
  <mergeCells count="6">
    <mergeCell ref="A3:D3"/>
    <mergeCell ref="A4:D4"/>
    <mergeCell ref="B67:C67"/>
    <mergeCell ref="B68:C68"/>
    <mergeCell ref="B66:C66"/>
    <mergeCell ref="A2:D2"/>
  </mergeCells>
  <printOptions/>
  <pageMargins left="0.9055118110236221" right="0.11811023622047245" top="0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PageLayoutView="0" workbookViewId="0" topLeftCell="A16">
      <selection activeCell="D8" sqref="D8:D10"/>
    </sheetView>
  </sheetViews>
  <sheetFormatPr defaultColWidth="9.140625" defaultRowHeight="12.75"/>
  <cols>
    <col min="1" max="1" width="28.57421875" style="0" customWidth="1"/>
    <col min="2" max="2" width="10.28125" style="0" customWidth="1"/>
    <col min="3" max="4" width="12.421875" style="0" customWidth="1"/>
    <col min="5" max="6" width="10.8515625" style="0" customWidth="1"/>
    <col min="7" max="7" width="16.140625" style="0" customWidth="1"/>
    <col min="8" max="8" width="11.140625" style="0" customWidth="1"/>
    <col min="9" max="9" width="12.421875" style="0" customWidth="1"/>
    <col min="10" max="10" width="11.421875" style="0" customWidth="1"/>
  </cols>
  <sheetData>
    <row r="3" spans="1:10" ht="12.75">
      <c r="A3" s="86" t="s">
        <v>166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2.75">
      <c r="A4" s="85" t="s">
        <v>150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2.75">
      <c r="A5" s="6"/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24"/>
      <c r="C6" s="24"/>
      <c r="D6" s="24"/>
      <c r="E6" s="24"/>
      <c r="F6" s="24"/>
      <c r="G6" s="24"/>
      <c r="H6" s="24"/>
      <c r="I6" s="24"/>
      <c r="J6" s="8" t="s">
        <v>128</v>
      </c>
    </row>
    <row r="7" spans="1:11" ht="15">
      <c r="A7" s="89" t="s">
        <v>93</v>
      </c>
      <c r="B7" s="91" t="s">
        <v>47</v>
      </c>
      <c r="C7" s="91"/>
      <c r="D7" s="91"/>
      <c r="E7" s="91"/>
      <c r="F7" s="91"/>
      <c r="G7" s="91"/>
      <c r="H7" s="91"/>
      <c r="I7" s="52"/>
      <c r="J7" s="52"/>
      <c r="K7" s="4"/>
    </row>
    <row r="8" spans="1:11" ht="12.75">
      <c r="A8" s="89"/>
      <c r="B8" s="91" t="s">
        <v>18</v>
      </c>
      <c r="C8" s="89" t="s">
        <v>146</v>
      </c>
      <c r="D8" s="89" t="s">
        <v>125</v>
      </c>
      <c r="E8" s="89" t="s">
        <v>110</v>
      </c>
      <c r="F8" s="89" t="s">
        <v>147</v>
      </c>
      <c r="G8" s="52"/>
      <c r="H8" s="52"/>
      <c r="I8" s="52"/>
      <c r="J8" s="52"/>
      <c r="K8" s="90"/>
    </row>
    <row r="9" spans="1:11" ht="25.5">
      <c r="A9" s="89"/>
      <c r="B9" s="91"/>
      <c r="C9" s="89"/>
      <c r="D9" s="89"/>
      <c r="E9" s="89"/>
      <c r="F9" s="89"/>
      <c r="G9" s="52" t="s">
        <v>94</v>
      </c>
      <c r="H9" s="52"/>
      <c r="I9" s="52" t="s">
        <v>109</v>
      </c>
      <c r="J9" s="52" t="s">
        <v>48</v>
      </c>
      <c r="K9" s="90"/>
    </row>
    <row r="10" spans="1:11" ht="53.25" customHeight="1">
      <c r="A10" s="89"/>
      <c r="B10" s="91"/>
      <c r="C10" s="89"/>
      <c r="D10" s="89"/>
      <c r="E10" s="89"/>
      <c r="F10" s="89"/>
      <c r="G10" s="51"/>
      <c r="H10" s="52" t="s">
        <v>49</v>
      </c>
      <c r="I10" s="51"/>
      <c r="J10" s="51"/>
      <c r="K10" s="4"/>
    </row>
    <row r="11" spans="1:11" ht="15">
      <c r="A11" s="64" t="s">
        <v>145</v>
      </c>
      <c r="B11" s="65">
        <v>1362600</v>
      </c>
      <c r="C11" s="76">
        <v>-11265</v>
      </c>
      <c r="D11" s="76">
        <v>259</v>
      </c>
      <c r="E11" s="65">
        <v>3183928</v>
      </c>
      <c r="F11" s="65">
        <v>-1795</v>
      </c>
      <c r="G11" s="65">
        <v>16033403</v>
      </c>
      <c r="H11" s="65">
        <f>B11+E11+G11+C11+D11+F11</f>
        <v>20567130</v>
      </c>
      <c r="I11" s="65">
        <v>249606</v>
      </c>
      <c r="J11" s="65">
        <f>H11+I11</f>
        <v>20816736</v>
      </c>
      <c r="K11" s="4"/>
    </row>
    <row r="12" spans="1:11" ht="15">
      <c r="A12" s="64" t="s">
        <v>160</v>
      </c>
      <c r="B12" s="65"/>
      <c r="C12" s="76"/>
      <c r="D12" s="76"/>
      <c r="E12" s="65"/>
      <c r="F12" s="65">
        <v>-1487</v>
      </c>
      <c r="G12" s="65"/>
      <c r="H12" s="65">
        <f>F12+G12</f>
        <v>-1487</v>
      </c>
      <c r="I12" s="65"/>
      <c r="J12" s="65">
        <f>H12</f>
        <v>-1487</v>
      </c>
      <c r="K12" s="4"/>
    </row>
    <row r="13" spans="1:11" ht="26.25">
      <c r="A13" s="84" t="s">
        <v>161</v>
      </c>
      <c r="B13" s="65">
        <v>1362600</v>
      </c>
      <c r="C13" s="76">
        <f>C11</f>
        <v>-11265</v>
      </c>
      <c r="D13" s="76">
        <f>D11</f>
        <v>259</v>
      </c>
      <c r="E13" s="65">
        <f>E11</f>
        <v>3183928</v>
      </c>
      <c r="F13" s="65">
        <f>F11+F12</f>
        <v>-3282</v>
      </c>
      <c r="G13" s="65">
        <f>G11+G12</f>
        <v>16033403</v>
      </c>
      <c r="H13" s="65">
        <f>H11+H12</f>
        <v>20565643</v>
      </c>
      <c r="I13" s="65">
        <f>I11</f>
        <v>249606</v>
      </c>
      <c r="J13" s="65">
        <f>J11+J12</f>
        <v>20815249</v>
      </c>
      <c r="K13" s="4"/>
    </row>
    <row r="14" spans="1:11" ht="15">
      <c r="A14" s="66" t="s">
        <v>56</v>
      </c>
      <c r="B14" s="67" t="s">
        <v>59</v>
      </c>
      <c r="C14" s="77"/>
      <c r="D14" s="77"/>
      <c r="E14" s="77"/>
      <c r="F14" s="77">
        <v>-17342</v>
      </c>
      <c r="G14" s="68">
        <v>774995</v>
      </c>
      <c r="H14" s="68">
        <f>G14+F14</f>
        <v>757653</v>
      </c>
      <c r="I14" s="68">
        <v>127911</v>
      </c>
      <c r="J14" s="68">
        <f>H14+I14</f>
        <v>885564</v>
      </c>
      <c r="K14" s="4"/>
    </row>
    <row r="15" spans="1:11" ht="26.25">
      <c r="A15" s="73" t="s">
        <v>51</v>
      </c>
      <c r="B15" s="67" t="s">
        <v>59</v>
      </c>
      <c r="C15" s="77"/>
      <c r="D15" s="77"/>
      <c r="E15" s="68">
        <v>-645554</v>
      </c>
      <c r="F15" s="68"/>
      <c r="G15" s="68">
        <v>645554</v>
      </c>
      <c r="H15" s="67" t="s">
        <v>59</v>
      </c>
      <c r="I15" s="77"/>
      <c r="J15" s="77"/>
      <c r="K15" s="4"/>
    </row>
    <row r="16" spans="1:11" ht="26.25">
      <c r="A16" s="73" t="s">
        <v>139</v>
      </c>
      <c r="B16" s="67"/>
      <c r="C16" s="77"/>
      <c r="D16" s="77"/>
      <c r="E16" s="68"/>
      <c r="F16" s="68"/>
      <c r="G16" s="68"/>
      <c r="H16" s="67">
        <f>SUM(B16:G16)</f>
        <v>0</v>
      </c>
      <c r="I16" s="77"/>
      <c r="J16" s="77">
        <f>H16</f>
        <v>0</v>
      </c>
      <c r="K16" s="4"/>
    </row>
    <row r="17" spans="1:11" ht="15">
      <c r="A17" s="66" t="s">
        <v>50</v>
      </c>
      <c r="B17" s="67" t="s">
        <v>59</v>
      </c>
      <c r="C17" s="77"/>
      <c r="D17" s="77"/>
      <c r="E17" s="77"/>
      <c r="F17" s="77"/>
      <c r="G17" s="69">
        <v>-1195463</v>
      </c>
      <c r="H17" s="69">
        <f>G17</f>
        <v>-1195463</v>
      </c>
      <c r="I17" s="69">
        <v>-70000</v>
      </c>
      <c r="J17" s="69">
        <f>H17+I17</f>
        <v>-1265463</v>
      </c>
      <c r="K17" s="4"/>
    </row>
    <row r="18" spans="1:11" ht="15" customHeight="1" hidden="1">
      <c r="A18" s="73" t="s">
        <v>115</v>
      </c>
      <c r="B18" s="67"/>
      <c r="C18" s="69"/>
      <c r="D18" s="69"/>
      <c r="E18" s="77"/>
      <c r="F18" s="77"/>
      <c r="G18" s="69"/>
      <c r="H18" s="69">
        <f>C18</f>
        <v>0</v>
      </c>
      <c r="I18" s="69"/>
      <c r="J18" s="69">
        <f>H18</f>
        <v>0</v>
      </c>
      <c r="K18" s="4"/>
    </row>
    <row r="19" spans="1:11" ht="15">
      <c r="A19" s="64" t="s">
        <v>157</v>
      </c>
      <c r="B19" s="76" t="s">
        <v>111</v>
      </c>
      <c r="C19" s="78">
        <f>C11+C16</f>
        <v>-11265</v>
      </c>
      <c r="D19" s="78">
        <f>SUM(D14:D18)+D11</f>
        <v>259</v>
      </c>
      <c r="E19" s="65">
        <f>E11+E15</f>
        <v>2538374</v>
      </c>
      <c r="F19" s="65">
        <f>F13+F14</f>
        <v>-20624</v>
      </c>
      <c r="G19" s="65">
        <f>G13+G14+G15+G17</f>
        <v>16258489</v>
      </c>
      <c r="H19" s="65">
        <f>H13+H14+H17</f>
        <v>20127833</v>
      </c>
      <c r="I19" s="65">
        <f>I11+I14+I17</f>
        <v>307517</v>
      </c>
      <c r="J19" s="65">
        <f>J13+J14+J17</f>
        <v>20435350</v>
      </c>
      <c r="K19" s="4"/>
    </row>
    <row r="20" spans="1:11" ht="15">
      <c r="A20" s="53"/>
      <c r="B20" s="1"/>
      <c r="C20" s="1"/>
      <c r="D20" s="1"/>
      <c r="E20" s="1"/>
      <c r="F20" s="1"/>
      <c r="G20" s="1"/>
      <c r="H20" s="1"/>
      <c r="I20" s="1"/>
      <c r="J20" s="1"/>
      <c r="K20" s="4"/>
    </row>
    <row r="21" spans="1:11" ht="15">
      <c r="A21" s="64" t="s">
        <v>137</v>
      </c>
      <c r="B21" s="65">
        <v>1362600</v>
      </c>
      <c r="C21" s="65">
        <v>-11268</v>
      </c>
      <c r="D21" s="65">
        <v>252</v>
      </c>
      <c r="E21" s="65">
        <v>4191758</v>
      </c>
      <c r="F21" s="65"/>
      <c r="G21" s="65">
        <v>16618596</v>
      </c>
      <c r="H21" s="65">
        <f>B21+E21+G21+C21+D21</f>
        <v>22161938</v>
      </c>
      <c r="I21" s="65">
        <v>284681</v>
      </c>
      <c r="J21" s="65">
        <f>H21+I21</f>
        <v>22446619</v>
      </c>
      <c r="K21" s="4"/>
    </row>
    <row r="22" spans="1:11" ht="15">
      <c r="A22" s="66" t="s">
        <v>56</v>
      </c>
      <c r="B22" s="67" t="s">
        <v>59</v>
      </c>
      <c r="C22" s="69"/>
      <c r="D22" s="69"/>
      <c r="E22" s="68"/>
      <c r="F22" s="68">
        <v>868</v>
      </c>
      <c r="G22" s="68">
        <v>913832</v>
      </c>
      <c r="H22" s="68">
        <f>G22+F22</f>
        <v>914700</v>
      </c>
      <c r="I22" s="68">
        <v>70684</v>
      </c>
      <c r="J22" s="68">
        <f>H22+I22</f>
        <v>985384</v>
      </c>
      <c r="K22" s="4"/>
    </row>
    <row r="23" spans="1:11" ht="26.25">
      <c r="A23" s="73" t="s">
        <v>51</v>
      </c>
      <c r="B23" s="67" t="s">
        <v>59</v>
      </c>
      <c r="C23" s="69"/>
      <c r="D23" s="69"/>
      <c r="E23" s="68">
        <v>-726095</v>
      </c>
      <c r="F23" s="68"/>
      <c r="G23" s="68">
        <v>726095</v>
      </c>
      <c r="H23" s="68">
        <f>E23+G23</f>
        <v>0</v>
      </c>
      <c r="I23" s="69"/>
      <c r="J23" s="69"/>
      <c r="K23" s="4"/>
    </row>
    <row r="24" spans="1:11" ht="15">
      <c r="A24" s="66" t="s">
        <v>50</v>
      </c>
      <c r="B24" s="67" t="s">
        <v>59</v>
      </c>
      <c r="C24" s="69"/>
      <c r="D24" s="69"/>
      <c r="E24" s="69"/>
      <c r="F24" s="69"/>
      <c r="G24" s="69">
        <v>-1195462</v>
      </c>
      <c r="H24" s="68">
        <f>G24</f>
        <v>-1195462</v>
      </c>
      <c r="I24" s="68">
        <v>-80000</v>
      </c>
      <c r="J24" s="68">
        <f>H24+I24</f>
        <v>-1275462</v>
      </c>
      <c r="K24" s="4"/>
    </row>
    <row r="25" spans="1:11" ht="26.25">
      <c r="A25" s="73" t="s">
        <v>139</v>
      </c>
      <c r="B25" s="67"/>
      <c r="C25" s="69">
        <v>4</v>
      </c>
      <c r="D25" s="69">
        <v>7</v>
      </c>
      <c r="E25" s="69"/>
      <c r="F25" s="69"/>
      <c r="G25" s="69"/>
      <c r="H25" s="69">
        <f>SUM(C25:G25)</f>
        <v>11</v>
      </c>
      <c r="I25" s="68"/>
      <c r="J25" s="68">
        <v>11</v>
      </c>
      <c r="K25" s="4"/>
    </row>
    <row r="26" spans="1:11" ht="15">
      <c r="A26" s="64" t="s">
        <v>158</v>
      </c>
      <c r="B26" s="65">
        <v>1362600</v>
      </c>
      <c r="C26" s="65">
        <f>SUM(C21:C24)+C25</f>
        <v>-11264</v>
      </c>
      <c r="D26" s="65">
        <f>SUM(D21:D24)+D25</f>
        <v>259</v>
      </c>
      <c r="E26" s="65">
        <f>SUM(E21:E24)</f>
        <v>3465663</v>
      </c>
      <c r="F26" s="65">
        <v>868</v>
      </c>
      <c r="G26" s="65">
        <f>G21+G22+G23+G24</f>
        <v>17063061</v>
      </c>
      <c r="H26" s="65">
        <f>H21+H22+H24+H25</f>
        <v>21881187</v>
      </c>
      <c r="I26" s="65">
        <f>I21+I22+I24+I25</f>
        <v>275365</v>
      </c>
      <c r="J26" s="65">
        <f>J21+J22+J24+J25</f>
        <v>22156552</v>
      </c>
      <c r="K26" s="4"/>
    </row>
    <row r="27" spans="1:10" ht="12.75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9" spans="1:6" ht="24.75" customHeight="1">
      <c r="A29" s="92" t="s">
        <v>104</v>
      </c>
      <c r="B29" s="92"/>
      <c r="C29" s="83"/>
      <c r="D29" s="83"/>
      <c r="E29" s="7"/>
      <c r="F29" s="7"/>
    </row>
    <row r="30" spans="1:6" ht="24.75" customHeight="1">
      <c r="A30" s="83"/>
      <c r="B30" s="83"/>
      <c r="C30" s="83"/>
      <c r="D30" s="83"/>
      <c r="E30" s="7"/>
      <c r="F30" s="7"/>
    </row>
    <row r="31" spans="1:6" ht="12.75">
      <c r="A31" s="6"/>
      <c r="B31" s="7"/>
      <c r="C31" s="7"/>
      <c r="D31" s="7"/>
      <c r="E31" s="7"/>
      <c r="F31" s="7"/>
    </row>
    <row r="32" spans="1:6" ht="12.75">
      <c r="A32" s="5" t="s">
        <v>105</v>
      </c>
      <c r="B32" s="5"/>
      <c r="C32" s="5"/>
      <c r="D32" s="5"/>
      <c r="E32" s="7" t="s">
        <v>20</v>
      </c>
      <c r="F32" s="7"/>
    </row>
    <row r="33" spans="1:6" ht="12.75">
      <c r="A33" s="6" t="s">
        <v>138</v>
      </c>
      <c r="B33" s="6"/>
      <c r="C33" s="6"/>
      <c r="D33" s="6"/>
      <c r="E33" s="85" t="s">
        <v>74</v>
      </c>
      <c r="F33" s="85"/>
    </row>
    <row r="34" spans="1:6" ht="12.75">
      <c r="A34" s="6" t="s">
        <v>75</v>
      </c>
      <c r="B34" s="7"/>
      <c r="C34" s="7"/>
      <c r="D34" s="7"/>
      <c r="E34" s="85" t="s">
        <v>76</v>
      </c>
      <c r="F34" s="85"/>
    </row>
  </sheetData>
  <sheetProtection/>
  <mergeCells count="13">
    <mergeCell ref="E33:F33"/>
    <mergeCell ref="E34:F34"/>
    <mergeCell ref="A29:B29"/>
    <mergeCell ref="A7:A10"/>
    <mergeCell ref="B7:H7"/>
    <mergeCell ref="E8:E10"/>
    <mergeCell ref="F8:F10"/>
    <mergeCell ref="C8:C10"/>
    <mergeCell ref="D8:D10"/>
    <mergeCell ref="K8:K9"/>
    <mergeCell ref="A3:J3"/>
    <mergeCell ref="A4:J4"/>
    <mergeCell ref="B8:B10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User</cp:lastModifiedBy>
  <cp:lastPrinted>2018-11-14T03:58:19Z</cp:lastPrinted>
  <dcterms:created xsi:type="dcterms:W3CDTF">2010-03-19T06:25:32Z</dcterms:created>
  <dcterms:modified xsi:type="dcterms:W3CDTF">2018-11-14T03:58:50Z</dcterms:modified>
  <cp:category/>
  <cp:version/>
  <cp:contentType/>
  <cp:contentStatus/>
</cp:coreProperties>
</file>