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3140" windowHeight="12720" tabRatio="835" activeTab="2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<sst xmlns="http://schemas.openxmlformats.org/spreadsheetml/2006/main" count="477" uniqueCount="164">
  <si>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</si>
  <si>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</si>
  <si>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</si>
  <si>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</si>
  <si>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</si>
  <si>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</si>
  <si>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</si>
  <si>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</si>
  <si>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</si>
  <si>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</si>
  <si>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</si>
  <si>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</si>
  <si>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</si>
  <si>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</si>
  <si>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</si>
  <si>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</si>
  <si>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</si>
  <si>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</si>
  <si>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</si>
  <si>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</si>
  <si>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</si>
  <si>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</si>
  <si>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</si>
  <si>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</si>
  <si>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</si>
  <si>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</si>
  <si>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</si>
  <si>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</si>
  <si>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</si>
  <si>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</si>
  <si>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</si>
  <si>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</si>
  <si>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</si>
  <si>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</si>
  <si>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</si>
  <si>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</si>
  <si>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</si>
  <si>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</si>
  <si>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</si>
  <si>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</si>
  <si>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</si>
  <si>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</si>
  <si>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</si>
  <si>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</si>
  <si>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</si>
  <si>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</si>
  <si>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</si>
  <si>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</si>
  <si>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</si>
  <si>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</si>
  <si>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</si>
  <si>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</si>
  <si>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</si>
  <si>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</si>
  <si>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</si>
  <si>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</si>
  <si>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</si>
  <si>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</si>
  <si>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</si>
  <si>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</si>
  <si>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</si>
  <si>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</si>
  <si>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</si>
  <si>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</si>
  <si>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</si>
  <si>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</si>
  <si>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</si>
  <si>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</si>
  <si>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</si>
  <si>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</si>
  <si>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</si>
  <si>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</si>
  <si>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</si>
  <si>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</si>
  <si>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</si>
  <si>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</si>
  <si>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</si>
  <si>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</si>
  <si>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</si>
  <si>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</si>
  <si>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</si>
  <si>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</si>
  <si>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</si>
  <si>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</si>
  <si>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</si>
  <si>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</si>
  <si>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</si>
  <si>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</si>
  <si>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</si>
  <si>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</si>
  <si>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</si>
  <si>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</si>
  <si>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</si>
  <si>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</si>
  <si>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</si>
  <si>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</si>
  <si>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</si>
  <si>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</si>
  <si>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</si>
  <si>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</si>
  <si>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</si>
  <si>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</si>
  <si>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</si>
  <si>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</si>
  <si>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</si>
  <si>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</si>
  <si>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</si>
  <si>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</si>
  <si>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</si>
  <si>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</si>
  <si>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</si>
  <si>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</si>
  <si>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</si>
  <si>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</si>
  <si>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</si>
  <si>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</si>
  <si>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</si>
  <si>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</si>
  <si>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</si>
  <si>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</si>
  <si>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</si>
  <si>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</si>
  <si>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</si>
  <si>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</si>
  <si>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</si>
  <si>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</si>
  <si>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</si>
  <si>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</si>
  <si>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</si>
  <si>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</si>
  <si>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</si>
  <si>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</si>
  <si>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</si>
  <si>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</si>
  <si>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</si>
  <si>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</si>
  <si>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</si>
  <si>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</si>
  <si>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</si>
  <si>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</si>
  <si>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</si>
  <si>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</si>
  <si>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</si>
  <si>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</si>
  <si>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</si>
  <si>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</si>
  <si>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</si>
  <si>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</si>
  <si>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</si>
  <si>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</si>
  <si>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</si>
  <si>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</si>
  <si>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</si>
  <si>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</si>
  <si>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Консолидированный отчет о финансовом положении (бухгалтерский баланс)</t>
  </si>
  <si>
    <t>За аналогичный период предыдущего года</t>
  </si>
  <si>
    <t>Балансовая стоимость одной простой акции, в тенге</t>
  </si>
  <si>
    <t>Сальдо на 1 января отчетного года</t>
  </si>
  <si>
    <t>Сальдо на 1 января 2018 года</t>
  </si>
  <si>
    <t>по состоянию на 30 июня 2019 года</t>
  </si>
  <si>
    <t>Карабаева Д.Т.</t>
  </si>
  <si>
    <t>за 1-ое полугодие 2019 года</t>
  </si>
  <si>
    <t>Сальдо на 30 июня отчетного года
(стр.030+стр. 060+стр. 070+стр. 080+стр. 090)</t>
  </si>
  <si>
    <t>Сальдо на 30 июня 2018 (стр.130 + стр. 160-стр. 170+стр. 180-стр.
190)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</si>
</sst>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/>
    </xf>
    <xf numFmtId="0" fontId="1" fillId="0" borderId="20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4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20" xfId="0" applyNumberFormat="1" applyFont="1" applyBorder="1" applyAlignment="1">
      <alignment horizontal="left" vertical="center" wrapText="1" indent="5"/>
    </xf>
    <xf numFmtId="0" fontId="1" fillId="0" borderId="20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0" borderId="1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" fontId="6" fillId="0" borderId="2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8"/>
  <sheetViews>
    <sheetView zoomScalePageLayoutView="0" workbookViewId="0" topLeftCell="A13">
      <selection activeCell="Z28" sqref="Z2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0.66015625" style="0" customWidth="1"/>
    <col min="26" max="26" width="26.83203125" style="0" customWidth="1"/>
    <col min="27" max="29" width="10.66015625" style="0" customWidth="1"/>
  </cols>
  <sheetData>
    <row r="1" spans="23:24" s="2" customFormat="1" ht="14.25" customHeight="1">
      <c r="W1" s="110" t="s">
        <v>0</v>
      </c>
      <c r="X1" s="110"/>
    </row>
    <row r="2" spans="23:24" s="1" customFormat="1" ht="6.75" customHeight="1">
      <c r="W2" s="110"/>
      <c r="X2" s="110"/>
    </row>
    <row r="3" spans="8:24" s="2" customFormat="1" ht="11.25" customHeight="1">
      <c r="H3" s="111" t="s">
        <v>1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2" customHeight="1">
      <c r="A4" s="3" t="s">
        <v>2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="2" customFormat="1" ht="4.5" customHeight="1"/>
    <row r="6" spans="1:24" ht="26.25" customHeight="1">
      <c r="A6" s="3" t="s">
        <v>3</v>
      </c>
      <c r="H6" s="99" t="s">
        <v>4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="2" customFormat="1" ht="6" customHeight="1"/>
    <row r="8" spans="1:24" ht="12" customHeight="1">
      <c r="A8" s="3" t="s">
        <v>5</v>
      </c>
      <c r="S8" s="113">
        <v>9</v>
      </c>
      <c r="T8" s="113"/>
      <c r="U8" s="113"/>
      <c r="V8" s="113"/>
      <c r="W8" s="113"/>
      <c r="X8" s="113"/>
    </row>
    <row r="9" s="2" customFormat="1" ht="5.25" customHeight="1"/>
    <row r="10" spans="1:24" s="2" customFormat="1" ht="5.25" customHeight="1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 t="s">
        <v>153</v>
      </c>
      <c r="T10" s="115"/>
      <c r="U10" s="115"/>
      <c r="V10" s="115"/>
      <c r="W10" s="115"/>
      <c r="X10" s="115"/>
    </row>
    <row r="11" spans="1:24" ht="12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5"/>
      <c r="U11" s="115"/>
      <c r="V11" s="115"/>
      <c r="W11" s="115"/>
      <c r="X11" s="115"/>
    </row>
    <row r="12" spans="1:24" ht="1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6"/>
      <c r="T12" s="116"/>
      <c r="U12" s="116"/>
      <c r="V12" s="116"/>
      <c r="W12" s="116"/>
      <c r="X12" s="116"/>
    </row>
    <row r="13" s="5" customFormat="1" ht="4.5" customHeight="1"/>
    <row r="14" spans="1:23" s="2" customFormat="1" ht="39" customHeight="1">
      <c r="A14" s="107" t="s">
        <v>154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</row>
    <row r="15" spans="1:24" s="2" customFormat="1" ht="10.5" customHeight="1">
      <c r="A15" s="108" t="s">
        <v>159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6" t="s">
        <v>7</v>
      </c>
    </row>
    <row r="16" s="2" customFormat="1" ht="4.5" customHeight="1"/>
    <row r="17" spans="1:24" s="2" customFormat="1" ht="21" customHeight="1">
      <c r="A17" s="109" t="s">
        <v>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02" t="s">
        <v>12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9">
        <v>1</v>
      </c>
      <c r="W18" s="45">
        <f>SUM(W19:W25)</f>
        <v>59750</v>
      </c>
      <c r="X18" s="45">
        <f>SUM(X19:X25)</f>
        <v>58964</v>
      </c>
    </row>
    <row r="19" spans="1:24" s="2" customFormat="1" ht="12.75" customHeight="1">
      <c r="A19" s="101" t="s">
        <v>13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">
        <v>2</v>
      </c>
      <c r="W19" s="56">
        <v>502</v>
      </c>
      <c r="X19" s="47">
        <v>578</v>
      </c>
    </row>
    <row r="20" spans="1:24" s="2" customFormat="1" ht="12.75" customHeight="1">
      <c r="A20" s="101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">
        <v>3</v>
      </c>
      <c r="W20" s="56" t="s">
        <v>15</v>
      </c>
      <c r="X20" s="47" t="s">
        <v>15</v>
      </c>
    </row>
    <row r="21" spans="1:24" s="2" customFormat="1" ht="12.75" customHeight="1">
      <c r="A21" s="101" t="s">
        <v>16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">
        <v>4</v>
      </c>
      <c r="W21" s="56">
        <v>0</v>
      </c>
      <c r="X21" s="47">
        <v>829</v>
      </c>
    </row>
    <row r="22" spans="1:24" s="2" customFormat="1" ht="12.75" customHeight="1">
      <c r="A22" s="101" t="s">
        <v>17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">
        <v>5</v>
      </c>
      <c r="W22" s="56">
        <v>40</v>
      </c>
      <c r="X22" s="47">
        <v>13</v>
      </c>
    </row>
    <row r="23" spans="1:24" s="2" customFormat="1" ht="12.75" customHeight="1">
      <c r="A23" s="101" t="s">
        <v>18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">
        <v>6</v>
      </c>
      <c r="W23" s="56">
        <v>614</v>
      </c>
      <c r="X23" s="47">
        <v>614</v>
      </c>
    </row>
    <row r="24" spans="1:24" s="2" customFormat="1" ht="12.75" customHeight="1">
      <c r="A24" s="106" t="s">
        <v>19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">
        <v>7</v>
      </c>
      <c r="W24" s="56" t="s">
        <v>15</v>
      </c>
      <c r="X24" s="47" t="s">
        <v>15</v>
      </c>
    </row>
    <row r="25" spans="1:24" s="2" customFormat="1" ht="12.75" customHeight="1">
      <c r="A25" s="106" t="s">
        <v>20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">
        <v>8</v>
      </c>
      <c r="W25" s="56">
        <v>58594</v>
      </c>
      <c r="X25" s="47">
        <f>40536-1121+680+4500+12335</f>
        <v>56930</v>
      </c>
    </row>
    <row r="26" spans="1:24" s="2" customFormat="1" ht="12.75" customHeight="1">
      <c r="A26" s="102" t="s">
        <v>21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9">
        <v>9</v>
      </c>
      <c r="W26" s="45">
        <f>SUM(W27:W37)</f>
        <v>1218098</v>
      </c>
      <c r="X26" s="45">
        <f>SUM(X27:X37)</f>
        <v>1210213</v>
      </c>
    </row>
    <row r="27" spans="1:24" s="2" customFormat="1" ht="12.75" customHeight="1">
      <c r="A27" s="101" t="s">
        <v>22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1">
        <v>10</v>
      </c>
      <c r="W27" s="56"/>
      <c r="X27" s="47"/>
    </row>
    <row r="28" spans="1:24" s="2" customFormat="1" ht="12.75" customHeight="1">
      <c r="A28" s="101" t="s">
        <v>23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1">
        <v>11</v>
      </c>
      <c r="W28" s="56"/>
      <c r="X28" s="47" t="s">
        <v>15</v>
      </c>
    </row>
    <row r="29" spans="1:24" s="2" customFormat="1" ht="12.75" customHeight="1">
      <c r="A29" s="101" t="s">
        <v>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1">
        <v>12</v>
      </c>
      <c r="W29" s="56" t="s">
        <v>15</v>
      </c>
      <c r="X29" s="47" t="s">
        <v>15</v>
      </c>
    </row>
    <row r="30" spans="1:24" s="2" customFormat="1" ht="12.75" customHeight="1">
      <c r="A30" s="101" t="s">
        <v>25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1">
        <v>13</v>
      </c>
      <c r="W30" s="56" t="s">
        <v>15</v>
      </c>
      <c r="X30" s="47" t="s">
        <v>15</v>
      </c>
    </row>
    <row r="31" spans="1:24" s="2" customFormat="1" ht="12.75" customHeight="1">
      <c r="A31" s="101" t="s">
        <v>26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1">
        <v>14</v>
      </c>
      <c r="W31" s="56" t="s">
        <v>15</v>
      </c>
      <c r="X31" s="47" t="s">
        <v>15</v>
      </c>
    </row>
    <row r="32" spans="1:24" s="2" customFormat="1" ht="12.75" customHeight="1">
      <c r="A32" s="101" t="s">
        <v>27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1">
        <v>15</v>
      </c>
      <c r="W32" s="56">
        <v>10201</v>
      </c>
      <c r="X32" s="47">
        <v>12074</v>
      </c>
    </row>
    <row r="33" spans="1:24" s="2" customFormat="1" ht="12.75" customHeight="1">
      <c r="A33" s="101" t="s">
        <v>28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1">
        <v>16</v>
      </c>
      <c r="W33" s="56" t="s">
        <v>15</v>
      </c>
      <c r="X33" s="47" t="s">
        <v>15</v>
      </c>
    </row>
    <row r="34" spans="1:24" s="2" customFormat="1" ht="12.75" customHeight="1">
      <c r="A34" s="101" t="s">
        <v>29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1">
        <v>17</v>
      </c>
      <c r="W34" s="56">
        <v>1198202</v>
      </c>
      <c r="X34" s="48">
        <v>1191477</v>
      </c>
    </row>
    <row r="35" spans="1:24" s="2" customFormat="1" ht="12.75" customHeight="1">
      <c r="A35" s="101" t="s">
        <v>30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1">
        <v>18</v>
      </c>
      <c r="W35" s="56" t="s">
        <v>15</v>
      </c>
      <c r="X35" s="47" t="s">
        <v>15</v>
      </c>
    </row>
    <row r="36" spans="1:24" s="2" customFormat="1" ht="12.75" customHeight="1">
      <c r="A36" s="101" t="s">
        <v>31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1">
        <v>19</v>
      </c>
      <c r="W36" s="56" t="s">
        <v>15</v>
      </c>
      <c r="X36" s="47" t="s">
        <v>15</v>
      </c>
    </row>
    <row r="37" spans="1:24" s="2" customFormat="1" ht="12.75" customHeight="1">
      <c r="A37" s="101" t="s">
        <v>32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1">
        <v>20</v>
      </c>
      <c r="W37" s="56">
        <v>9695</v>
      </c>
      <c r="X37" s="47">
        <v>6662</v>
      </c>
    </row>
    <row r="38" spans="1:26" s="2" customFormat="1" ht="12.75" customHeight="1">
      <c r="A38" s="105" t="s">
        <v>33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2">
        <v>21</v>
      </c>
      <c r="W38" s="89">
        <f>W26+W18</f>
        <v>1277848</v>
      </c>
      <c r="X38" s="89">
        <f>X26+X18</f>
        <v>1269177</v>
      </c>
      <c r="Z38" s="39"/>
    </row>
    <row r="39" spans="1:26" s="2" customFormat="1" ht="12.75" customHeight="1">
      <c r="A39" s="102" t="s">
        <v>34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2">
        <v>22</v>
      </c>
      <c r="W39" s="45">
        <f>W40+W47</f>
        <v>1762709</v>
      </c>
      <c r="X39" s="45">
        <f>X40+X47</f>
        <v>1657803</v>
      </c>
      <c r="Z39" s="39"/>
    </row>
    <row r="40" spans="1:26" s="2" customFormat="1" ht="12.75" customHeight="1">
      <c r="A40" s="102" t="s">
        <v>35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2">
        <v>23</v>
      </c>
      <c r="W40" s="45">
        <f>SUM(W41:W46)</f>
        <v>1745958</v>
      </c>
      <c r="X40" s="45">
        <f>SUM(X41:X46)</f>
        <v>1641052</v>
      </c>
      <c r="Z40" s="39"/>
    </row>
    <row r="41" spans="1:26" s="2" customFormat="1" ht="12.75" customHeight="1">
      <c r="A41" s="101" t="s">
        <v>36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1">
        <v>24</v>
      </c>
      <c r="W41" s="56"/>
      <c r="X41" s="47"/>
      <c r="Z41" s="39"/>
    </row>
    <row r="42" spans="1:24" s="2" customFormat="1" ht="12.75" customHeight="1">
      <c r="A42" s="101" t="s">
        <v>37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1">
        <v>25</v>
      </c>
      <c r="W42" s="56">
        <v>12</v>
      </c>
      <c r="X42" s="47">
        <v>1528</v>
      </c>
    </row>
    <row r="43" spans="1:24" ht="12" customHeight="1">
      <c r="A43" s="104" t="s">
        <v>38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">
        <v>26</v>
      </c>
      <c r="W43" s="56">
        <v>18</v>
      </c>
      <c r="X43" s="47">
        <v>608</v>
      </c>
    </row>
    <row r="44" spans="1:24" s="2" customFormat="1" ht="12.75" customHeight="1">
      <c r="A44" s="101" t="s">
        <v>39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1">
        <v>27</v>
      </c>
      <c r="W44" s="56">
        <v>6651</v>
      </c>
      <c r="X44" s="47">
        <v>10221</v>
      </c>
    </row>
    <row r="45" spans="1:24" s="2" customFormat="1" ht="12.75" customHeight="1">
      <c r="A45" s="103" t="s">
        <v>40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1">
        <v>28</v>
      </c>
      <c r="W45" s="56">
        <v>8106</v>
      </c>
      <c r="X45" s="47">
        <v>8106</v>
      </c>
    </row>
    <row r="46" spans="1:24" s="2" customFormat="1" ht="12.75" customHeight="1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1">
        <v>29</v>
      </c>
      <c r="W46" s="56">
        <v>1731171</v>
      </c>
      <c r="X46" s="47">
        <f>1619573+141+875</f>
        <v>1620589</v>
      </c>
    </row>
    <row r="47" spans="1:24" s="2" customFormat="1" ht="12.75" customHeight="1">
      <c r="A47" s="102" t="s">
        <v>42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2">
        <v>30</v>
      </c>
      <c r="W47" s="45">
        <f>SUM(W48:W52)</f>
        <v>16751</v>
      </c>
      <c r="X47" s="45">
        <f>SUM(X48:X52)</f>
        <v>16751</v>
      </c>
    </row>
    <row r="48" spans="1:24" s="2" customFormat="1" ht="12.75" customHeight="1">
      <c r="A48" s="101" t="s">
        <v>43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1">
        <v>31</v>
      </c>
      <c r="W48" s="56" t="s">
        <v>15</v>
      </c>
      <c r="X48" s="47" t="s">
        <v>15</v>
      </c>
    </row>
    <row r="49" spans="1:24" s="2" customFormat="1" ht="12.75" customHeight="1">
      <c r="A49" s="101" t="s">
        <v>44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1">
        <v>32</v>
      </c>
      <c r="W49" s="56" t="s">
        <v>15</v>
      </c>
      <c r="X49" s="47" t="s">
        <v>15</v>
      </c>
    </row>
    <row r="50" spans="1:24" s="2" customFormat="1" ht="12.75" customHeight="1">
      <c r="A50" s="101" t="s">
        <v>45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1">
        <v>33</v>
      </c>
      <c r="W50" s="56" t="s">
        <v>15</v>
      </c>
      <c r="X50" s="47" t="s">
        <v>15</v>
      </c>
    </row>
    <row r="51" spans="1:24" s="2" customFormat="1" ht="12.75" customHeight="1">
      <c r="A51" s="103" t="s">
        <v>46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1">
        <v>34</v>
      </c>
      <c r="W51" s="56">
        <v>16751</v>
      </c>
      <c r="X51" s="47">
        <v>16751</v>
      </c>
    </row>
    <row r="52" spans="1:24" s="2" customFormat="1" ht="12.75" customHeight="1">
      <c r="A52" s="101" t="s">
        <v>47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1">
        <v>35</v>
      </c>
      <c r="W52" s="56" t="s">
        <v>15</v>
      </c>
      <c r="X52" s="47" t="s">
        <v>15</v>
      </c>
    </row>
    <row r="53" spans="1:24" s="2" customFormat="1" ht="12.75" customHeight="1">
      <c r="A53" s="102" t="s">
        <v>48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2">
        <v>36</v>
      </c>
      <c r="W53" s="49">
        <f>SUM(W54:W59)</f>
        <v>-484861</v>
      </c>
      <c r="X53" s="49">
        <f>SUM(X54:X59)</f>
        <v>-388626</v>
      </c>
    </row>
    <row r="54" spans="1:24" s="2" customFormat="1" ht="12.75" customHeight="1">
      <c r="A54" s="101" t="s">
        <v>49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1">
        <v>37</v>
      </c>
      <c r="W54" s="56">
        <v>531815</v>
      </c>
      <c r="X54" s="48">
        <v>531815</v>
      </c>
    </row>
    <row r="55" spans="1:24" s="2" customFormat="1" ht="12.75" customHeight="1">
      <c r="A55" s="101" t="s">
        <v>50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1">
        <v>38</v>
      </c>
      <c r="W55" s="56" t="s">
        <v>15</v>
      </c>
      <c r="X55" s="48" t="s">
        <v>15</v>
      </c>
    </row>
    <row r="56" spans="1:24" s="2" customFormat="1" ht="12.75" customHeight="1">
      <c r="A56" s="101" t="s">
        <v>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1">
        <v>39</v>
      </c>
      <c r="W56" s="56" t="s">
        <v>15</v>
      </c>
      <c r="X56" s="48" t="s">
        <v>15</v>
      </c>
    </row>
    <row r="57" spans="1:24" s="2" customFormat="1" ht="12.75" customHeight="1">
      <c r="A57" s="101" t="s">
        <v>52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1">
        <v>40</v>
      </c>
      <c r="W57" s="56" t="s">
        <v>15</v>
      </c>
      <c r="X57" s="48" t="s">
        <v>15</v>
      </c>
    </row>
    <row r="58" spans="1:24" s="2" customFormat="1" ht="12.75" customHeight="1">
      <c r="A58" s="101" t="s">
        <v>53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1">
        <v>41</v>
      </c>
      <c r="W58" s="56" t="s">
        <v>15</v>
      </c>
      <c r="X58" s="48" t="s">
        <v>15</v>
      </c>
    </row>
    <row r="59" spans="1:24" s="2" customFormat="1" ht="12.75" customHeight="1">
      <c r="A59" s="101" t="s">
        <v>54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1">
        <v>42</v>
      </c>
      <c r="W59" s="56">
        <v>-1016676</v>
      </c>
      <c r="X59" s="48">
        <v>-920441</v>
      </c>
    </row>
    <row r="60" spans="1:25" s="2" customFormat="1" ht="12.75" customHeight="1">
      <c r="A60" s="102" t="s">
        <v>55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2">
        <v>43</v>
      </c>
      <c r="W60" s="90">
        <f>W39+W53</f>
        <v>1277848</v>
      </c>
      <c r="X60" s="90">
        <f>X39+X53</f>
        <v>1269177</v>
      </c>
      <c r="Y60" s="67"/>
    </row>
    <row r="61" s="2" customFormat="1" ht="6" customHeight="1"/>
    <row r="62" spans="1:26" s="2" customFormat="1" ht="20.25" customHeight="1">
      <c r="A62" s="41" t="s">
        <v>156</v>
      </c>
      <c r="W62" s="42">
        <f>W53/150000*1000+1</f>
        <v>-3231.4066666666668</v>
      </c>
      <c r="X62" s="42">
        <f>X53/150000*1000</f>
        <v>-2590.84</v>
      </c>
      <c r="Y62" s="67"/>
      <c r="Z62" s="67"/>
    </row>
    <row r="63" s="2" customFormat="1" ht="6" customHeight="1"/>
    <row r="64" s="2" customFormat="1" ht="6" customHeight="1"/>
    <row r="65" spans="1:26" s="2" customFormat="1" ht="12.75" customHeight="1">
      <c r="A65" s="3" t="s">
        <v>56</v>
      </c>
      <c r="H65" s="99" t="s">
        <v>57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W65" s="4"/>
      <c r="Z65" s="67"/>
    </row>
    <row r="66" spans="8:26" s="2" customFormat="1" ht="10.5" customHeight="1">
      <c r="H66" s="100" t="s">
        <v>58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W66" s="13" t="s">
        <v>59</v>
      </c>
      <c r="Z66" s="67"/>
    </row>
    <row r="67" spans="1:23" s="2" customFormat="1" ht="12.75" customHeight="1">
      <c r="A67" s="3" t="s">
        <v>60</v>
      </c>
      <c r="H67" s="99" t="s">
        <v>160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W67" s="4"/>
    </row>
    <row r="68" spans="2:23" s="2" customFormat="1" ht="9.75" customHeight="1">
      <c r="B68" s="1" t="s">
        <v>61</v>
      </c>
      <c r="H68" s="100" t="s">
        <v>58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W68" s="13" t="s">
        <v>59</v>
      </c>
    </row>
  </sheetData>
  <sheetProtection/>
  <mergeCells count="56"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56:U56"/>
    <mergeCell ref="H67:U67"/>
    <mergeCell ref="H68:U68"/>
    <mergeCell ref="A57:U57"/>
    <mergeCell ref="A58:U58"/>
    <mergeCell ref="A59:U59"/>
    <mergeCell ref="A60:U60"/>
    <mergeCell ref="H65:U65"/>
    <mergeCell ref="H66:U66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7">
      <selection activeCell="A16" sqref="A16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110" t="s">
        <v>85</v>
      </c>
      <c r="X1" s="110"/>
    </row>
    <row r="2" spans="23:24" s="1" customFormat="1" ht="6.75" customHeight="1">
      <c r="W2" s="110"/>
      <c r="X2" s="110"/>
    </row>
    <row r="3" spans="8:24" ht="12" customHeight="1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ht="12" customHeight="1">
      <c r="A4" s="3" t="s">
        <v>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="2" customFormat="1" ht="6" customHeight="1"/>
    <row r="6" spans="1:24" ht="12" customHeight="1">
      <c r="A6" s="3" t="s">
        <v>3</v>
      </c>
      <c r="H6" s="99" t="s">
        <v>4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="2" customFormat="1" ht="6" customHeight="1"/>
    <row r="8" spans="1:24" ht="12" customHeight="1">
      <c r="A8" s="3" t="s">
        <v>5</v>
      </c>
      <c r="S8" s="113">
        <v>9</v>
      </c>
      <c r="T8" s="113"/>
      <c r="U8" s="113"/>
      <c r="V8" s="113"/>
      <c r="W8" s="113"/>
      <c r="X8" s="113"/>
    </row>
    <row r="9" s="2" customFormat="1" ht="6.75" customHeight="1"/>
    <row r="10" spans="1:24" s="2" customFormat="1" ht="5.25" customHeight="1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 t="s">
        <v>152</v>
      </c>
      <c r="T10" s="115"/>
      <c r="U10" s="115"/>
      <c r="V10" s="115"/>
      <c r="W10" s="115"/>
      <c r="X10" s="115"/>
    </row>
    <row r="11" spans="1:24" ht="12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5"/>
      <c r="U11" s="115"/>
      <c r="V11" s="115"/>
      <c r="W11" s="115"/>
      <c r="X11" s="115"/>
    </row>
    <row r="12" spans="1:24" ht="1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6"/>
      <c r="T12" s="116"/>
      <c r="U12" s="116"/>
      <c r="V12" s="116"/>
      <c r="W12" s="116"/>
      <c r="X12" s="116"/>
    </row>
    <row r="13" s="5" customFormat="1" ht="4.5" customHeight="1"/>
    <row r="14" spans="1:24" s="2" customFormat="1" ht="12.75" customHeight="1">
      <c r="A14" s="119" t="s">
        <v>84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2" customFormat="1" ht="12" customHeight="1">
      <c r="A15" s="108" t="s">
        <v>161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="2" customFormat="1" ht="12" customHeight="1">
      <c r="X16" s="6" t="s">
        <v>7</v>
      </c>
    </row>
    <row r="17" spans="1:24" ht="35.25" customHeight="1">
      <c r="A17" s="109" t="s">
        <v>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01" t="s">
        <v>82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6">
        <v>10</v>
      </c>
      <c r="W18" s="51" t="s">
        <v>15</v>
      </c>
      <c r="X18" s="51" t="s">
        <v>15</v>
      </c>
    </row>
    <row r="19" spans="1:24" s="2" customFormat="1" ht="12.75" customHeight="1">
      <c r="A19" s="120" t="s">
        <v>81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6">
        <v>20</v>
      </c>
      <c r="W19" s="51" t="s">
        <v>15</v>
      </c>
      <c r="X19" s="51" t="s">
        <v>15</v>
      </c>
    </row>
    <row r="20" spans="1:24" s="2" customFormat="1" ht="12.75" customHeight="1">
      <c r="A20" s="121" t="s">
        <v>80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7">
        <v>30</v>
      </c>
      <c r="W20" s="52" t="s">
        <v>15</v>
      </c>
      <c r="X20" s="52" t="s">
        <v>15</v>
      </c>
    </row>
    <row r="21" spans="1:27" s="2" customFormat="1" ht="12.75" customHeight="1">
      <c r="A21" s="106" t="s">
        <v>79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6">
        <v>40</v>
      </c>
      <c r="W21" s="46">
        <v>1277</v>
      </c>
      <c r="X21" s="56">
        <v>1349</v>
      </c>
      <c r="AA21" s="44"/>
    </row>
    <row r="22" spans="1:24" s="2" customFormat="1" ht="12.75" customHeight="1">
      <c r="A22" s="106" t="s">
        <v>78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6">
        <v>50</v>
      </c>
      <c r="W22" s="46">
        <v>188</v>
      </c>
      <c r="X22" s="56">
        <v>260</v>
      </c>
    </row>
    <row r="23" spans="1:24" s="2" customFormat="1" ht="12.75" customHeight="1">
      <c r="A23" s="106" t="s">
        <v>77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6">
        <v>60</v>
      </c>
      <c r="W23" s="46" t="s">
        <v>15</v>
      </c>
      <c r="X23" s="56" t="s">
        <v>15</v>
      </c>
    </row>
    <row r="24" spans="1:24" s="2" customFormat="1" ht="12.75" customHeight="1">
      <c r="A24" s="106" t="s">
        <v>76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6">
        <v>70</v>
      </c>
      <c r="W24" s="46">
        <v>42964</v>
      </c>
      <c r="X24" s="56">
        <v>67251</v>
      </c>
    </row>
    <row r="25" spans="1:24" s="2" customFormat="1" ht="12.75" customHeight="1">
      <c r="A25" s="106" t="s">
        <v>75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6">
        <v>80</v>
      </c>
      <c r="W25" s="46">
        <v>54628</v>
      </c>
      <c r="X25" s="56">
        <v>90385</v>
      </c>
    </row>
    <row r="26" spans="1:24" s="2" customFormat="1" ht="12.75" customHeight="1">
      <c r="A26" s="120" t="s">
        <v>74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6">
        <v>90</v>
      </c>
      <c r="W26" s="46">
        <v>108</v>
      </c>
      <c r="X26" s="46">
        <v>249</v>
      </c>
    </row>
    <row r="27" spans="1:26" s="2" customFormat="1" ht="12.75" customHeight="1">
      <c r="A27" s="106" t="s">
        <v>73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1">
        <v>100</v>
      </c>
      <c r="W27" s="46" t="s">
        <v>15</v>
      </c>
      <c r="X27" s="46"/>
      <c r="Z27" s="50"/>
    </row>
    <row r="28" spans="1:25" ht="23.25" customHeight="1">
      <c r="A28" s="122" t="s">
        <v>72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">
        <v>110</v>
      </c>
      <c r="W28" s="52">
        <f>W21+W22-W24-W25-W26</f>
        <v>-96235</v>
      </c>
      <c r="X28" s="52">
        <f>X21+X22-X24-X25-X26</f>
        <v>-156276</v>
      </c>
      <c r="Y28" s="68"/>
    </row>
    <row r="29" spans="1:24" s="2" customFormat="1" ht="12.75" customHeight="1">
      <c r="A29" s="106" t="s">
        <v>71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1">
        <v>120</v>
      </c>
      <c r="W29" s="51" t="s">
        <v>15</v>
      </c>
      <c r="X29" s="46" t="s">
        <v>15</v>
      </c>
    </row>
    <row r="30" spans="1:24" s="2" customFormat="1" ht="12.75" customHeight="1">
      <c r="A30" s="121" t="s">
        <v>70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">
        <v>130</v>
      </c>
      <c r="W30" s="52">
        <f>W28</f>
        <v>-96235</v>
      </c>
      <c r="X30" s="52">
        <f>X28</f>
        <v>-156276</v>
      </c>
    </row>
    <row r="31" spans="1:24" s="2" customFormat="1" ht="12.75" customHeight="1">
      <c r="A31" s="106" t="s">
        <v>69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1">
        <v>140</v>
      </c>
      <c r="W31" s="51" t="s">
        <v>15</v>
      </c>
      <c r="X31" s="46" t="s">
        <v>15</v>
      </c>
    </row>
    <row r="32" spans="1:24" s="14" customFormat="1" ht="23.25" customHeight="1">
      <c r="A32" s="122" t="s">
        <v>68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5">
        <v>150</v>
      </c>
      <c r="W32" s="54">
        <f>W30</f>
        <v>-96235</v>
      </c>
      <c r="X32" s="54">
        <f>X30</f>
        <v>-156276</v>
      </c>
    </row>
    <row r="33" spans="1:24" s="2" customFormat="1" ht="12.75" customHeight="1">
      <c r="A33" s="106" t="s">
        <v>67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1">
        <v>160</v>
      </c>
      <c r="W33" s="51" t="s">
        <v>15</v>
      </c>
      <c r="X33" s="46" t="s">
        <v>15</v>
      </c>
    </row>
    <row r="34" spans="1:24" s="2" customFormat="1" ht="21.75" customHeight="1">
      <c r="A34" s="122" t="s">
        <v>66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">
        <v>200</v>
      </c>
      <c r="W34" s="52">
        <f>W32</f>
        <v>-96235</v>
      </c>
      <c r="X34" s="52">
        <f>X32</f>
        <v>-156276</v>
      </c>
    </row>
    <row r="35" spans="1:24" s="2" customFormat="1" ht="12.75" customHeight="1">
      <c r="A35" s="123" t="s">
        <v>65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1">
        <v>210</v>
      </c>
      <c r="W35" s="55">
        <f>W34/150000</f>
        <v>-0.6415666666666666</v>
      </c>
      <c r="X35" s="55">
        <f>X34/150000</f>
        <v>-1.04184</v>
      </c>
    </row>
    <row r="36" spans="1:24" s="2" customFormat="1" ht="12.75" customHeight="1">
      <c r="A36" s="101" t="s">
        <v>64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1">
        <v>220</v>
      </c>
      <c r="W36" s="51" t="s">
        <v>15</v>
      </c>
      <c r="X36" s="46" t="s">
        <v>15</v>
      </c>
    </row>
    <row r="37" spans="1:24" s="2" customFormat="1" ht="12.75" customHeight="1">
      <c r="A37" s="120" t="s">
        <v>63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1">
        <v>230</v>
      </c>
      <c r="W37" s="51" t="s">
        <v>15</v>
      </c>
      <c r="X37" s="46" t="s">
        <v>15</v>
      </c>
    </row>
    <row r="38" spans="1:24" s="2" customFormat="1" ht="12.75" customHeight="1">
      <c r="A38" s="121" t="s">
        <v>62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">
        <v>240</v>
      </c>
      <c r="W38" s="52">
        <f>W34</f>
        <v>-96235</v>
      </c>
      <c r="X38" s="52">
        <f>X34</f>
        <v>-156276</v>
      </c>
    </row>
    <row r="39" s="2" customFormat="1" ht="18" customHeight="1">
      <c r="X39" s="40"/>
    </row>
    <row r="40" spans="1:23" s="2" customFormat="1" ht="12.75" customHeight="1">
      <c r="A40" s="3" t="s">
        <v>56</v>
      </c>
      <c r="H40" s="99" t="s">
        <v>57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W40" s="4"/>
    </row>
    <row r="41" spans="8:23" s="2" customFormat="1" ht="10.5" customHeight="1">
      <c r="H41" s="100" t="s">
        <v>58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W41" s="13" t="s">
        <v>59</v>
      </c>
    </row>
    <row r="42" spans="1:23" s="2" customFormat="1" ht="12.75" customHeight="1">
      <c r="A42" s="3" t="s">
        <v>60</v>
      </c>
      <c r="H42" s="99" t="s">
        <v>160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W42" s="4"/>
    </row>
    <row r="43" spans="8:23" s="2" customFormat="1" ht="9.75" customHeight="1">
      <c r="H43" s="100" t="s">
        <v>58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tabSelected="1" zoomScalePageLayoutView="0" workbookViewId="0" topLeftCell="A37">
      <selection activeCell="A62" sqref="A62:U6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10" t="s">
        <v>85</v>
      </c>
      <c r="X1" s="110"/>
    </row>
    <row r="2" spans="23:24" s="1" customFormat="1" ht="6.75" customHeight="1">
      <c r="W2" s="110"/>
      <c r="X2" s="110"/>
    </row>
    <row r="3" spans="8:24" s="2" customFormat="1" ht="12" customHeight="1">
      <c r="H3" s="117" t="s">
        <v>1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4" s="2" customFormat="1" ht="12" customHeight="1">
      <c r="A4" s="3" t="s">
        <v>2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="2" customFormat="1" ht="6" customHeight="1"/>
    <row r="6" spans="1:24" s="2" customFormat="1" ht="12" customHeight="1">
      <c r="A6" s="3" t="s">
        <v>3</v>
      </c>
      <c r="H6" s="99" t="s">
        <v>4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="2" customFormat="1" ht="6" customHeight="1"/>
    <row r="8" spans="1:24" s="2" customFormat="1" ht="12" customHeight="1">
      <c r="A8" s="3" t="s">
        <v>5</v>
      </c>
      <c r="S8" s="113">
        <v>9</v>
      </c>
      <c r="T8" s="113"/>
      <c r="U8" s="113"/>
      <c r="V8" s="113"/>
      <c r="W8" s="113"/>
      <c r="X8" s="113"/>
    </row>
    <row r="9" s="2" customFormat="1" ht="6.75" customHeight="1"/>
    <row r="10" spans="1:24" s="2" customFormat="1" ht="5.25" customHeight="1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 t="s">
        <v>152</v>
      </c>
      <c r="T10" s="115"/>
      <c r="U10" s="115"/>
      <c r="V10" s="115"/>
      <c r="W10" s="115"/>
      <c r="X10" s="115"/>
    </row>
    <row r="11" spans="1:24" s="2" customFormat="1" ht="12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5"/>
      <c r="U11" s="115"/>
      <c r="V11" s="115"/>
      <c r="W11" s="115"/>
      <c r="X11" s="115"/>
    </row>
    <row r="12" spans="1:24" s="2" customFormat="1" ht="1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6"/>
      <c r="T12" s="116"/>
      <c r="U12" s="116"/>
      <c r="V12" s="116"/>
      <c r="W12" s="116"/>
      <c r="X12" s="116"/>
    </row>
    <row r="13" s="5" customFormat="1" ht="4.5" customHeight="1"/>
    <row r="14" spans="1:24" s="2" customFormat="1" ht="12.75" customHeight="1">
      <c r="A14" s="119" t="s">
        <v>117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s="2" customFormat="1" ht="12" customHeight="1">
      <c r="A15" s="108" t="s">
        <v>161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</row>
    <row r="16" s="2" customFormat="1" ht="12" customHeight="1">
      <c r="X16" s="6" t="s">
        <v>7</v>
      </c>
    </row>
    <row r="17" spans="1:24" s="2" customFormat="1" ht="33.75" customHeight="1">
      <c r="A17" s="109" t="s">
        <v>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34" t="s">
        <v>116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2" customFormat="1" ht="12.75" customHeight="1">
      <c r="A19" s="101" t="s">
        <v>103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2">
        <v>10</v>
      </c>
      <c r="W19" s="91">
        <v>579900</v>
      </c>
      <c r="X19" s="52">
        <f>SUM(X20:X25)</f>
        <v>3400</v>
      </c>
    </row>
    <row r="20" spans="1:24" s="2" customFormat="1" ht="12.75" customHeight="1">
      <c r="A20" s="120" t="s">
        <v>94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20"/>
      <c r="W20" s="92" t="s">
        <v>15</v>
      </c>
      <c r="X20" s="57" t="s">
        <v>15</v>
      </c>
    </row>
    <row r="21" spans="1:24" s="2" customFormat="1" ht="12.75" customHeight="1">
      <c r="A21" s="135" t="s">
        <v>115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1">
        <v>11</v>
      </c>
      <c r="W21" s="93" t="s">
        <v>15</v>
      </c>
      <c r="X21" s="46" t="s">
        <v>15</v>
      </c>
    </row>
    <row r="22" spans="1:24" s="2" customFormat="1" ht="12.75" customHeight="1">
      <c r="A22" s="135" t="s">
        <v>114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1">
        <v>12</v>
      </c>
      <c r="W22" s="93" t="s">
        <v>15</v>
      </c>
      <c r="X22" s="46" t="s">
        <v>15</v>
      </c>
    </row>
    <row r="23" spans="1:24" s="2" customFormat="1" ht="12.75" customHeight="1">
      <c r="A23" s="135" t="s">
        <v>113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1">
        <v>13</v>
      </c>
      <c r="W23" s="93" t="s">
        <v>15</v>
      </c>
      <c r="X23" s="46" t="s">
        <v>15</v>
      </c>
    </row>
    <row r="24" spans="1:24" s="2" customFormat="1" ht="12.75" customHeight="1">
      <c r="A24" s="135" t="s">
        <v>112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1">
        <v>14</v>
      </c>
      <c r="W24" s="93" t="s">
        <v>15</v>
      </c>
      <c r="X24" s="46" t="s">
        <v>15</v>
      </c>
    </row>
    <row r="25" spans="1:24" s="2" customFormat="1" ht="12.75" customHeight="1">
      <c r="A25" s="135" t="s">
        <v>96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1">
        <v>15</v>
      </c>
      <c r="W25" s="94">
        <v>579900</v>
      </c>
      <c r="X25" s="46">
        <v>3400</v>
      </c>
    </row>
    <row r="26" spans="1:24" s="2" customFormat="1" ht="12.75" customHeight="1">
      <c r="A26" s="106" t="s">
        <v>95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2">
        <v>20</v>
      </c>
      <c r="W26" s="95">
        <f>SUM(W27:W34)</f>
        <v>54676583.989999995</v>
      </c>
      <c r="X26" s="52">
        <f>SUM(X27:X34)</f>
        <v>192872</v>
      </c>
    </row>
    <row r="27" spans="1:24" s="2" customFormat="1" ht="12.75" customHeight="1">
      <c r="A27" s="120" t="s">
        <v>94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20"/>
      <c r="W27" s="92" t="s">
        <v>15</v>
      </c>
      <c r="X27" s="58" t="s">
        <v>15</v>
      </c>
    </row>
    <row r="28" spans="1:27" s="2" customFormat="1" ht="12.75" customHeight="1">
      <c r="A28" s="135" t="s">
        <v>111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1">
        <v>21</v>
      </c>
      <c r="W28" s="96">
        <v>4231037.27</v>
      </c>
      <c r="X28" s="46">
        <v>2303</v>
      </c>
      <c r="AA28" s="67"/>
    </row>
    <row r="29" spans="1:24" s="2" customFormat="1" ht="12.75" customHeight="1">
      <c r="A29" s="135" t="s">
        <v>110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1">
        <v>22</v>
      </c>
      <c r="W29" s="94">
        <v>167570.5</v>
      </c>
      <c r="X29" s="46">
        <v>670</v>
      </c>
    </row>
    <row r="30" spans="1:24" s="2" customFormat="1" ht="12.75" customHeight="1">
      <c r="A30" s="135" t="s">
        <v>109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1">
        <v>23</v>
      </c>
      <c r="W30" s="96">
        <v>34449677.31</v>
      </c>
      <c r="X30" s="46">
        <v>50330</v>
      </c>
    </row>
    <row r="31" spans="1:24" s="2" customFormat="1" ht="12.75" customHeight="1">
      <c r="A31" s="135" t="s">
        <v>108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1">
        <v>24</v>
      </c>
      <c r="W31" s="93" t="s">
        <v>15</v>
      </c>
      <c r="X31" s="46">
        <v>123426</v>
      </c>
    </row>
    <row r="32" spans="1:24" s="2" customFormat="1" ht="12.75" customHeight="1">
      <c r="A32" s="135" t="s">
        <v>107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1">
        <v>25</v>
      </c>
      <c r="W32" s="93" t="s">
        <v>15</v>
      </c>
      <c r="X32" s="46" t="s">
        <v>15</v>
      </c>
    </row>
    <row r="33" spans="1:24" s="2" customFormat="1" ht="12.75" customHeight="1">
      <c r="A33" s="135" t="s">
        <v>106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1">
        <v>26</v>
      </c>
      <c r="W33" s="96">
        <v>12348677.91</v>
      </c>
      <c r="X33" s="46">
        <v>15058</v>
      </c>
    </row>
    <row r="34" spans="1:24" s="2" customFormat="1" ht="12.75" customHeight="1">
      <c r="A34" s="135" t="s">
        <v>87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1">
        <v>27</v>
      </c>
      <c r="W34" s="187">
        <f>446561+3033060</f>
        <v>3479621</v>
      </c>
      <c r="X34" s="46">
        <v>1085</v>
      </c>
    </row>
    <row r="35" spans="1:25" s="2" customFormat="1" ht="21.75" customHeight="1">
      <c r="A35" s="136" t="s">
        <v>105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2">
        <v>30</v>
      </c>
      <c r="W35" s="186">
        <f>W19-W26</f>
        <v>-54096683.989999995</v>
      </c>
      <c r="X35" s="52">
        <f>X19-X26</f>
        <v>-189472</v>
      </c>
      <c r="Y35" s="67"/>
    </row>
    <row r="36" spans="1:24" s="2" customFormat="1" ht="12.75" customHeight="1">
      <c r="A36" s="134" t="s">
        <v>104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</row>
    <row r="37" spans="1:24" s="2" customFormat="1" ht="12.75" customHeight="1">
      <c r="A37" s="101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2">
        <v>40</v>
      </c>
      <c r="W37" s="97" t="s">
        <v>15</v>
      </c>
      <c r="X37" s="59">
        <v>0</v>
      </c>
    </row>
    <row r="38" spans="1:24" s="2" customFormat="1" ht="12.75" customHeight="1">
      <c r="A38" s="120" t="s">
        <v>94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20"/>
      <c r="W38" s="92" t="s">
        <v>15</v>
      </c>
      <c r="X38" s="60" t="s">
        <v>15</v>
      </c>
    </row>
    <row r="39" spans="1:24" s="2" customFormat="1" ht="12.75" customHeight="1">
      <c r="A39" s="135" t="s">
        <v>102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1">
        <v>41</v>
      </c>
      <c r="W39" s="93" t="s">
        <v>15</v>
      </c>
      <c r="X39" s="61" t="s">
        <v>15</v>
      </c>
    </row>
    <row r="40" spans="1:24" s="2" customFormat="1" ht="12.75" customHeight="1">
      <c r="A40" s="137" t="s">
        <v>101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1">
        <v>42</v>
      </c>
      <c r="W40" s="93" t="s">
        <v>15</v>
      </c>
      <c r="X40" s="61" t="s">
        <v>15</v>
      </c>
    </row>
    <row r="41" spans="1:24" s="2" customFormat="1" ht="12.75" customHeight="1">
      <c r="A41" s="137" t="s">
        <v>100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1">
        <v>43</v>
      </c>
      <c r="W41" s="93" t="s">
        <v>15</v>
      </c>
      <c r="X41" s="61" t="s">
        <v>15</v>
      </c>
    </row>
    <row r="42" spans="1:24" s="2" customFormat="1" ht="12.75" customHeight="1">
      <c r="A42" s="135" t="s">
        <v>99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1">
        <v>44</v>
      </c>
      <c r="W42" s="93" t="s">
        <v>15</v>
      </c>
      <c r="X42" s="61" t="s">
        <v>15</v>
      </c>
    </row>
    <row r="43" spans="1:24" s="2" customFormat="1" ht="12" customHeight="1">
      <c r="A43" s="138" t="s">
        <v>98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1">
        <v>45</v>
      </c>
      <c r="W43" s="93" t="s">
        <v>15</v>
      </c>
      <c r="X43" s="61" t="s">
        <v>15</v>
      </c>
    </row>
    <row r="44" spans="1:24" s="18" customFormat="1" ht="12" customHeight="1">
      <c r="A44" s="139" t="s">
        <v>97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9">
        <v>46</v>
      </c>
      <c r="W44" s="98" t="s">
        <v>15</v>
      </c>
      <c r="X44" s="62" t="s">
        <v>15</v>
      </c>
    </row>
    <row r="45" spans="1:24" s="2" customFormat="1" ht="12" customHeight="1">
      <c r="A45" s="135" t="s">
        <v>96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1">
        <v>47</v>
      </c>
      <c r="W45" s="93" t="s">
        <v>15</v>
      </c>
      <c r="X45" s="61" t="s">
        <v>15</v>
      </c>
    </row>
    <row r="46" spans="1:24" s="2" customFormat="1" ht="12.75" customHeight="1">
      <c r="A46" s="101" t="s">
        <v>95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2">
        <v>50</v>
      </c>
      <c r="W46" s="95">
        <v>1643448</v>
      </c>
      <c r="X46" s="63">
        <f>SUM(X48:X54)</f>
        <v>10233</v>
      </c>
    </row>
    <row r="47" spans="1:24" s="2" customFormat="1" ht="12.75" customHeight="1">
      <c r="A47" s="141" t="s">
        <v>94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20"/>
      <c r="W47" s="92" t="s">
        <v>15</v>
      </c>
      <c r="X47" s="64" t="s">
        <v>15</v>
      </c>
    </row>
    <row r="48" spans="1:24" s="2" customFormat="1" ht="12.75" customHeight="1">
      <c r="A48" s="137" t="s">
        <v>93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1">
        <v>51</v>
      </c>
      <c r="W48" s="93" t="s">
        <v>15</v>
      </c>
      <c r="X48" s="65"/>
    </row>
    <row r="49" spans="1:24" s="2" customFormat="1" ht="12.75" customHeight="1">
      <c r="A49" s="135" t="s">
        <v>92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1">
        <v>52</v>
      </c>
      <c r="W49" s="93" t="s">
        <v>15</v>
      </c>
      <c r="X49" s="65" t="s">
        <v>15</v>
      </c>
    </row>
    <row r="50" spans="1:24" s="2" customFormat="1" ht="12.75" customHeight="1">
      <c r="A50" s="135" t="s">
        <v>91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1">
        <v>53</v>
      </c>
      <c r="W50" s="96">
        <v>1643448</v>
      </c>
      <c r="X50" s="65">
        <v>6744</v>
      </c>
    </row>
    <row r="51" spans="1:24" s="2" customFormat="1" ht="12.75" customHeight="1">
      <c r="A51" s="135" t="s">
        <v>90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1">
        <v>54</v>
      </c>
      <c r="W51" s="93" t="s">
        <v>15</v>
      </c>
      <c r="X51" s="65" t="s">
        <v>15</v>
      </c>
    </row>
    <row r="52" spans="1:24" s="2" customFormat="1" ht="12.75" customHeight="1">
      <c r="A52" s="135" t="s">
        <v>89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1">
        <v>55</v>
      </c>
      <c r="W52" s="93" t="s">
        <v>15</v>
      </c>
      <c r="X52" s="65" t="s">
        <v>15</v>
      </c>
    </row>
    <row r="53" spans="1:24" s="18" customFormat="1" ht="15" customHeight="1">
      <c r="A53" s="140" t="s">
        <v>88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9">
        <v>56</v>
      </c>
      <c r="W53" s="98" t="s">
        <v>15</v>
      </c>
      <c r="X53" s="66" t="s">
        <v>15</v>
      </c>
    </row>
    <row r="54" spans="1:24" s="2" customFormat="1" ht="12.75" customHeight="1">
      <c r="A54" s="137" t="s">
        <v>87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1">
        <v>57</v>
      </c>
      <c r="W54" s="93" t="s">
        <v>15</v>
      </c>
      <c r="X54" s="65">
        <v>3489</v>
      </c>
    </row>
    <row r="55" spans="1:24" s="2" customFormat="1" ht="24.75" customHeight="1">
      <c r="A55" s="104" t="s">
        <v>86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2">
        <v>60</v>
      </c>
      <c r="W55" s="186">
        <v>-1643448</v>
      </c>
      <c r="X55" s="63">
        <f>X37-X46</f>
        <v>-10233</v>
      </c>
    </row>
    <row r="56" spans="1:24" s="2" customFormat="1" ht="15.75" customHeight="1">
      <c r="A56" s="133" t="s">
        <v>136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ht="12">
      <c r="A57" s="131" t="s">
        <v>103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21">
        <v>70</v>
      </c>
      <c r="W57" s="95">
        <v>55664209</v>
      </c>
      <c r="X57" s="53">
        <f>SUM(X58:X62)</f>
        <v>586558</v>
      </c>
    </row>
    <row r="58" spans="1:24" ht="12">
      <c r="A58" s="132" t="s">
        <v>94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22"/>
      <c r="W58" s="92" t="s">
        <v>15</v>
      </c>
      <c r="X58" s="57" t="s">
        <v>15</v>
      </c>
    </row>
    <row r="59" spans="1:24" ht="12">
      <c r="A59" s="130" t="s">
        <v>137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23">
        <v>71</v>
      </c>
      <c r="W59" s="93" t="s">
        <v>15</v>
      </c>
      <c r="X59" s="46" t="s">
        <v>15</v>
      </c>
    </row>
    <row r="60" spans="1:24" ht="12">
      <c r="A60" s="130" t="s">
        <v>138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23">
        <v>72</v>
      </c>
      <c r="W60" s="96">
        <v>55664209</v>
      </c>
      <c r="X60" s="46"/>
    </row>
    <row r="61" spans="1:24" ht="12">
      <c r="A61" s="130" t="s">
        <v>139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23">
        <v>73</v>
      </c>
      <c r="W61" s="93" t="s">
        <v>15</v>
      </c>
      <c r="X61" s="46" t="s">
        <v>15</v>
      </c>
    </row>
    <row r="62" spans="1:24" ht="12">
      <c r="A62" s="130" t="s">
        <v>96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23">
        <v>74</v>
      </c>
      <c r="W62" s="93" t="s">
        <v>15</v>
      </c>
      <c r="X62" s="46">
        <v>586558</v>
      </c>
    </row>
    <row r="63" spans="1:24" ht="12">
      <c r="A63" s="131" t="s">
        <v>95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21">
        <v>80</v>
      </c>
      <c r="W63" s="97" t="s">
        <v>15</v>
      </c>
      <c r="X63" s="53">
        <f>SUM(X65:X68)</f>
        <v>400487</v>
      </c>
    </row>
    <row r="64" spans="1:24" ht="12">
      <c r="A64" s="132" t="s">
        <v>94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22"/>
      <c r="W64" s="92" t="s">
        <v>15</v>
      </c>
      <c r="X64" s="57" t="s">
        <v>15</v>
      </c>
    </row>
    <row r="65" spans="1:24" ht="12">
      <c r="A65" s="127" t="s">
        <v>140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23">
        <v>81</v>
      </c>
      <c r="W65" s="93" t="s">
        <v>15</v>
      </c>
      <c r="X65" s="46">
        <v>395073</v>
      </c>
    </row>
    <row r="66" spans="1:24" ht="12">
      <c r="A66" s="127" t="s">
        <v>141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23">
        <v>82</v>
      </c>
      <c r="W66" s="93" t="s">
        <v>15</v>
      </c>
      <c r="X66" s="46" t="s">
        <v>15</v>
      </c>
    </row>
    <row r="67" spans="1:24" ht="12">
      <c r="A67" s="127" t="s">
        <v>142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23">
        <v>83</v>
      </c>
      <c r="W67" s="93" t="s">
        <v>15</v>
      </c>
      <c r="X67" s="46" t="s">
        <v>15</v>
      </c>
    </row>
    <row r="68" spans="1:24" ht="12">
      <c r="A68" s="127" t="s">
        <v>143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23">
        <v>84</v>
      </c>
      <c r="W68" s="93" t="s">
        <v>15</v>
      </c>
      <c r="X68" s="46">
        <v>5414</v>
      </c>
    </row>
    <row r="69" spans="1:24" ht="12">
      <c r="A69" s="128" t="s">
        <v>144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21">
        <v>90</v>
      </c>
      <c r="W69" s="95">
        <v>55664209</v>
      </c>
      <c r="X69" s="53">
        <f>X57-X63</f>
        <v>186071</v>
      </c>
    </row>
    <row r="70" spans="1:25" ht="23.25" customHeight="1">
      <c r="A70" s="128" t="s">
        <v>145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21">
        <v>100</v>
      </c>
      <c r="W70" s="95">
        <f>W69+W55+W35</f>
        <v>-75922.98999999464</v>
      </c>
      <c r="X70" s="53">
        <f>X35+X55+X69</f>
        <v>-13634</v>
      </c>
      <c r="Y70" s="69"/>
    </row>
    <row r="71" spans="1:25" ht="12">
      <c r="A71" s="129" t="s">
        <v>146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23">
        <v>110</v>
      </c>
      <c r="W71" s="96">
        <v>577578.84</v>
      </c>
      <c r="X71" s="46">
        <v>23858</v>
      </c>
      <c r="Y71" s="70"/>
    </row>
    <row r="72" spans="1:25" ht="12">
      <c r="A72" s="129" t="s">
        <v>147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23">
        <v>120</v>
      </c>
      <c r="W72" s="96">
        <f>W71+W70</f>
        <v>501655.85000000533</v>
      </c>
      <c r="X72" s="46">
        <f>X71+X70</f>
        <v>10224</v>
      </c>
      <c r="Y72" s="70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70"/>
      <c r="Y73" s="70"/>
    </row>
    <row r="74" spans="1:24" ht="12">
      <c r="A74" s="24" t="s">
        <v>56</v>
      </c>
      <c r="B74"/>
      <c r="C74"/>
      <c r="D74"/>
      <c r="E74"/>
      <c r="F74"/>
      <c r="G74"/>
      <c r="H74" s="126" t="s">
        <v>57</v>
      </c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/>
      <c r="W74" s="25"/>
      <c r="X74"/>
    </row>
    <row r="75" spans="1:24" ht="11.25">
      <c r="A75"/>
      <c r="B75"/>
      <c r="C75"/>
      <c r="D75"/>
      <c r="E75"/>
      <c r="F75"/>
      <c r="G75"/>
      <c r="H75" s="124" t="s">
        <v>58</v>
      </c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25" t="s">
        <v>160</v>
      </c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/>
      <c r="W76" s="25"/>
      <c r="X76"/>
    </row>
    <row r="77" spans="1:24" ht="11.25">
      <c r="A77"/>
      <c r="B77"/>
      <c r="C77"/>
      <c r="D77"/>
      <c r="E77"/>
      <c r="F77"/>
      <c r="G77"/>
      <c r="H77" s="124" t="s">
        <v>58</v>
      </c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6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H13">
      <selection activeCell="T41" sqref="T41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70" t="s">
        <v>85</v>
      </c>
      <c r="U1" s="170"/>
      <c r="V1" s="170"/>
    </row>
    <row r="2" spans="20:22" s="31" customFormat="1" ht="6.75" customHeight="1">
      <c r="T2" s="170"/>
      <c r="U2" s="170"/>
      <c r="V2" s="170"/>
    </row>
    <row r="3" spans="1:24" ht="12" customHeight="1">
      <c r="A3" s="2"/>
      <c r="B3" s="2"/>
      <c r="C3" s="2"/>
      <c r="D3" s="2"/>
      <c r="E3" s="2"/>
      <c r="F3" s="2"/>
      <c r="G3" s="2"/>
      <c r="H3" s="183" t="s">
        <v>1</v>
      </c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99" t="s">
        <v>4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13">
        <v>9</v>
      </c>
      <c r="T8" s="142"/>
      <c r="U8" s="142"/>
      <c r="V8" s="142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114" t="s">
        <v>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5" t="s">
        <v>152</v>
      </c>
      <c r="T10" s="143"/>
      <c r="U10" s="143"/>
      <c r="V10" s="143"/>
      <c r="W10" s="37"/>
      <c r="X10" s="37"/>
    </row>
    <row r="11" spans="1:24" ht="12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43"/>
      <c r="T11" s="143"/>
      <c r="U11" s="143"/>
      <c r="V11" s="143"/>
      <c r="W11" s="37"/>
      <c r="X11" s="37"/>
    </row>
    <row r="12" spans="1:24" ht="12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44"/>
      <c r="T12" s="144"/>
      <c r="U12" s="144"/>
      <c r="V12" s="144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71" t="s">
        <v>118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W14" s="34"/>
      <c r="X14" s="34"/>
    </row>
    <row r="15" spans="1:19" s="2" customFormat="1" ht="12" customHeight="1">
      <c r="A15" s="172" t="s">
        <v>161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</row>
    <row r="16" s="2" customFormat="1" ht="12" customHeight="1" thickBot="1">
      <c r="V16" s="32" t="s">
        <v>151</v>
      </c>
    </row>
    <row r="17" spans="1:22" s="2" customFormat="1" ht="18" customHeight="1">
      <c r="A17" s="173" t="s">
        <v>119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7" t="s">
        <v>120</v>
      </c>
      <c r="P17" s="177"/>
      <c r="Q17" s="177" t="s">
        <v>121</v>
      </c>
      <c r="R17" s="177"/>
      <c r="S17" s="177"/>
      <c r="T17" s="177"/>
      <c r="U17" s="179" t="s">
        <v>67</v>
      </c>
      <c r="V17" s="181" t="s">
        <v>122</v>
      </c>
    </row>
    <row r="18" spans="1:22" s="2" customFormat="1" ht="21.7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8"/>
      <c r="P18" s="178"/>
      <c r="Q18" s="28" t="s">
        <v>49</v>
      </c>
      <c r="R18" s="28" t="s">
        <v>123</v>
      </c>
      <c r="S18" s="28" t="s">
        <v>124</v>
      </c>
      <c r="T18" s="28" t="s">
        <v>125</v>
      </c>
      <c r="U18" s="180"/>
      <c r="V18" s="182"/>
    </row>
    <row r="19" spans="1:22" s="2" customFormat="1" ht="18" customHeight="1">
      <c r="A19" s="166">
        <v>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>
        <v>2</v>
      </c>
      <c r="P19" s="167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68" t="s">
        <v>157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55">
        <v>10</v>
      </c>
      <c r="P20" s="155"/>
      <c r="Q20" s="71">
        <v>531815</v>
      </c>
      <c r="R20" s="71" t="s">
        <v>15</v>
      </c>
      <c r="S20" s="71">
        <v>-920441</v>
      </c>
      <c r="T20" s="71">
        <f>Q20+S20</f>
        <v>-388626</v>
      </c>
      <c r="U20" s="71" t="s">
        <v>15</v>
      </c>
      <c r="V20" s="72">
        <f>T20</f>
        <v>-388626</v>
      </c>
    </row>
    <row r="21" spans="1:22" ht="12" customHeight="1">
      <c r="A21" s="164" t="s">
        <v>126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55">
        <v>20</v>
      </c>
      <c r="P21" s="155"/>
      <c r="Q21" s="73" t="s">
        <v>15</v>
      </c>
      <c r="R21" s="73" t="s">
        <v>15</v>
      </c>
      <c r="S21" s="73" t="s">
        <v>15</v>
      </c>
      <c r="T21" s="71" t="s">
        <v>15</v>
      </c>
      <c r="U21" s="73" t="s">
        <v>15</v>
      </c>
      <c r="V21" s="72" t="s">
        <v>15</v>
      </c>
    </row>
    <row r="22" spans="1:23" ht="12" customHeight="1">
      <c r="A22" s="148" t="s">
        <v>127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63">
        <v>30</v>
      </c>
      <c r="P22" s="163"/>
      <c r="Q22" s="74">
        <v>531815</v>
      </c>
      <c r="R22" s="74" t="s">
        <v>15</v>
      </c>
      <c r="S22" s="74">
        <v>-920441</v>
      </c>
      <c r="T22" s="71">
        <f>Q22+S22</f>
        <v>-388626</v>
      </c>
      <c r="U22" s="71" t="s">
        <v>15</v>
      </c>
      <c r="V22" s="72">
        <f>T22</f>
        <v>-388626</v>
      </c>
      <c r="W22" s="70"/>
    </row>
    <row r="23" spans="1:22" ht="12" customHeight="1">
      <c r="A23" s="164" t="s">
        <v>128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55">
        <v>31</v>
      </c>
      <c r="P23" s="155"/>
      <c r="Q23" s="73" t="s">
        <v>15</v>
      </c>
      <c r="R23" s="73" t="s">
        <v>15</v>
      </c>
      <c r="S23" s="73" t="s">
        <v>15</v>
      </c>
      <c r="T23" s="71" t="s">
        <v>15</v>
      </c>
      <c r="U23" s="73" t="s">
        <v>15</v>
      </c>
      <c r="V23" s="72" t="s">
        <v>15</v>
      </c>
    </row>
    <row r="24" spans="1:22" ht="12" customHeight="1">
      <c r="A24" s="145" t="s">
        <v>129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55">
        <v>32</v>
      </c>
      <c r="P24" s="155"/>
      <c r="Q24" s="73" t="s">
        <v>15</v>
      </c>
      <c r="R24" s="73" t="s">
        <v>15</v>
      </c>
      <c r="S24" s="73" t="s">
        <v>15</v>
      </c>
      <c r="T24" s="71" t="s">
        <v>15</v>
      </c>
      <c r="U24" s="73" t="s">
        <v>15</v>
      </c>
      <c r="V24" s="72" t="s">
        <v>15</v>
      </c>
    </row>
    <row r="25" spans="1:22" ht="23.25" customHeight="1">
      <c r="A25" s="145" t="s">
        <v>130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62">
        <v>33</v>
      </c>
      <c r="P25" s="162"/>
      <c r="Q25" s="73" t="s">
        <v>15</v>
      </c>
      <c r="R25" s="73" t="s">
        <v>15</v>
      </c>
      <c r="S25" s="73" t="s">
        <v>15</v>
      </c>
      <c r="T25" s="71" t="s">
        <v>15</v>
      </c>
      <c r="U25" s="73" t="s">
        <v>15</v>
      </c>
      <c r="V25" s="72" t="s">
        <v>15</v>
      </c>
    </row>
    <row r="26" spans="1:22" ht="34.5" customHeight="1">
      <c r="A26" s="148" t="s">
        <v>131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63">
        <v>40</v>
      </c>
      <c r="P26" s="163"/>
      <c r="Q26" s="74" t="s">
        <v>15</v>
      </c>
      <c r="R26" s="74" t="s">
        <v>15</v>
      </c>
      <c r="S26" s="74" t="s">
        <v>15</v>
      </c>
      <c r="T26" s="74" t="s">
        <v>15</v>
      </c>
      <c r="U26" s="74" t="s">
        <v>15</v>
      </c>
      <c r="V26" s="75" t="s">
        <v>15</v>
      </c>
    </row>
    <row r="27" spans="1:22" ht="12" customHeight="1">
      <c r="A27" s="145" t="s">
        <v>62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55">
        <v>50</v>
      </c>
      <c r="P27" s="155"/>
      <c r="Q27" s="73" t="s">
        <v>15</v>
      </c>
      <c r="R27" s="73" t="s">
        <v>15</v>
      </c>
      <c r="S27" s="73">
        <f>опиу!W28</f>
        <v>-96235</v>
      </c>
      <c r="T27" s="76">
        <f>S27</f>
        <v>-96235</v>
      </c>
      <c r="U27" s="73" t="s">
        <v>15</v>
      </c>
      <c r="V27" s="72">
        <f>T27</f>
        <v>-96235</v>
      </c>
    </row>
    <row r="28" spans="1:22" ht="23.25" customHeight="1">
      <c r="A28" s="148" t="s">
        <v>132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60">
        <v>60</v>
      </c>
      <c r="P28" s="160"/>
      <c r="Q28" s="74" t="s">
        <v>15</v>
      </c>
      <c r="R28" s="74" t="s">
        <v>15</v>
      </c>
      <c r="S28" s="74">
        <f>S27</f>
        <v>-96235</v>
      </c>
      <c r="T28" s="74">
        <f>T27</f>
        <v>-96235</v>
      </c>
      <c r="U28" s="74" t="s">
        <v>15</v>
      </c>
      <c r="V28" s="75">
        <f>T28</f>
        <v>-96235</v>
      </c>
    </row>
    <row r="29" spans="1:22" ht="12" customHeight="1">
      <c r="A29" s="145" t="s">
        <v>133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61">
        <v>70</v>
      </c>
      <c r="P29" s="161"/>
      <c r="Q29" s="77" t="s">
        <v>15</v>
      </c>
      <c r="R29" s="77" t="s">
        <v>15</v>
      </c>
      <c r="S29" s="77" t="s">
        <v>15</v>
      </c>
      <c r="T29" s="78" t="s">
        <v>15</v>
      </c>
      <c r="U29" s="77" t="s">
        <v>15</v>
      </c>
      <c r="V29" s="79" t="s">
        <v>15</v>
      </c>
    </row>
    <row r="30" spans="1:22" ht="12" customHeight="1">
      <c r="A30" s="145" t="s">
        <v>134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55">
        <v>80</v>
      </c>
      <c r="P30" s="155"/>
      <c r="Q30" s="76" t="s">
        <v>15</v>
      </c>
      <c r="R30" s="76" t="s">
        <v>15</v>
      </c>
      <c r="S30" s="76" t="s">
        <v>15</v>
      </c>
      <c r="T30" s="80" t="s">
        <v>15</v>
      </c>
      <c r="U30" s="76" t="s">
        <v>15</v>
      </c>
      <c r="V30" s="81" t="s">
        <v>15</v>
      </c>
    </row>
    <row r="31" spans="1:22" ht="23.25" customHeight="1">
      <c r="A31" s="145" t="s">
        <v>51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55">
        <v>90</v>
      </c>
      <c r="P31" s="155"/>
      <c r="Q31" s="76" t="s">
        <v>15</v>
      </c>
      <c r="R31" s="76" t="s">
        <v>15</v>
      </c>
      <c r="S31" s="76" t="s">
        <v>15</v>
      </c>
      <c r="T31" s="80" t="s">
        <v>15</v>
      </c>
      <c r="U31" s="76" t="s">
        <v>15</v>
      </c>
      <c r="V31" s="81" t="s">
        <v>15</v>
      </c>
    </row>
    <row r="32" spans="1:22" ht="23.25" customHeight="1" thickBot="1">
      <c r="A32" s="152" t="s">
        <v>162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6">
        <v>100</v>
      </c>
      <c r="P32" s="156"/>
      <c r="Q32" s="82">
        <v>531815</v>
      </c>
      <c r="R32" s="82" t="s">
        <v>15</v>
      </c>
      <c r="S32" s="82">
        <f>S22+S28</f>
        <v>-1016676</v>
      </c>
      <c r="T32" s="82">
        <f>T22+T28</f>
        <v>-484861</v>
      </c>
      <c r="U32" s="82" t="s">
        <v>15</v>
      </c>
      <c r="V32" s="83">
        <f>T32</f>
        <v>-484861</v>
      </c>
    </row>
    <row r="33" spans="1:22" ht="12" customHeight="1">
      <c r="A33" s="157" t="s">
        <v>158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>
        <v>110</v>
      </c>
      <c r="P33" s="159"/>
      <c r="Q33" s="84">
        <v>531815</v>
      </c>
      <c r="R33" s="84" t="s">
        <v>15</v>
      </c>
      <c r="S33" s="84">
        <v>-673262</v>
      </c>
      <c r="T33" s="84">
        <f>Q33+S33</f>
        <v>-141447</v>
      </c>
      <c r="U33" s="84" t="s">
        <v>15</v>
      </c>
      <c r="V33" s="85">
        <f>Q33+S33</f>
        <v>-141447</v>
      </c>
    </row>
    <row r="34" spans="1:22" ht="12" customHeight="1">
      <c r="A34" s="145" t="s">
        <v>126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51">
        <v>120</v>
      </c>
      <c r="P34" s="151"/>
      <c r="Q34" s="86" t="s">
        <v>15</v>
      </c>
      <c r="R34" s="86" t="s">
        <v>15</v>
      </c>
      <c r="S34" s="86" t="s">
        <v>15</v>
      </c>
      <c r="T34" s="87" t="s">
        <v>15</v>
      </c>
      <c r="U34" s="86" t="s">
        <v>15</v>
      </c>
      <c r="V34" s="88" t="s">
        <v>15</v>
      </c>
    </row>
    <row r="35" spans="1:22" ht="12" customHeight="1">
      <c r="A35" s="148" t="s">
        <v>135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0">
        <v>130</v>
      </c>
      <c r="P35" s="150"/>
      <c r="Q35" s="74">
        <v>531815</v>
      </c>
      <c r="R35" s="74" t="s">
        <v>15</v>
      </c>
      <c r="S35" s="74">
        <f>S33</f>
        <v>-673262</v>
      </c>
      <c r="T35" s="74">
        <f>T33</f>
        <v>-141447</v>
      </c>
      <c r="U35" s="74" t="s">
        <v>15</v>
      </c>
      <c r="V35" s="75">
        <f>Q35+S35</f>
        <v>-141447</v>
      </c>
    </row>
    <row r="36" spans="1:22" ht="12" customHeight="1">
      <c r="A36" s="145" t="s">
        <v>128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51">
        <v>131</v>
      </c>
      <c r="P36" s="151"/>
      <c r="Q36" s="77" t="s">
        <v>15</v>
      </c>
      <c r="R36" s="77" t="s">
        <v>15</v>
      </c>
      <c r="S36" s="77" t="s">
        <v>15</v>
      </c>
      <c r="T36" s="78" t="s">
        <v>15</v>
      </c>
      <c r="U36" s="77" t="s">
        <v>15</v>
      </c>
      <c r="V36" s="79" t="s">
        <v>15</v>
      </c>
    </row>
    <row r="37" spans="1:22" s="2" customFormat="1" ht="12" customHeight="1">
      <c r="A37" s="145" t="s">
        <v>129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51">
        <v>132</v>
      </c>
      <c r="P37" s="151"/>
      <c r="Q37" s="77" t="s">
        <v>15</v>
      </c>
      <c r="R37" s="77" t="s">
        <v>15</v>
      </c>
      <c r="S37" s="77" t="s">
        <v>15</v>
      </c>
      <c r="T37" s="78" t="s">
        <v>15</v>
      </c>
      <c r="U37" s="77" t="s">
        <v>15</v>
      </c>
      <c r="V37" s="79" t="s">
        <v>15</v>
      </c>
    </row>
    <row r="38" spans="1:22" ht="23.25" customHeight="1">
      <c r="A38" s="145" t="s">
        <v>130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>
        <v>133</v>
      </c>
      <c r="P38" s="147"/>
      <c r="Q38" s="71" t="s">
        <v>15</v>
      </c>
      <c r="R38" s="71" t="s">
        <v>15</v>
      </c>
      <c r="S38" s="71" t="s">
        <v>15</v>
      </c>
      <c r="T38" s="71" t="s">
        <v>15</v>
      </c>
      <c r="U38" s="71" t="s">
        <v>15</v>
      </c>
      <c r="V38" s="72" t="s">
        <v>15</v>
      </c>
    </row>
    <row r="39" spans="1:22" ht="34.5" customHeight="1">
      <c r="A39" s="148" t="s">
        <v>148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50">
        <v>140</v>
      </c>
      <c r="P39" s="150"/>
      <c r="Q39" s="74" t="s">
        <v>15</v>
      </c>
      <c r="R39" s="74" t="s">
        <v>15</v>
      </c>
      <c r="S39" s="74" t="s">
        <v>15</v>
      </c>
      <c r="T39" s="74" t="s">
        <v>15</v>
      </c>
      <c r="U39" s="74" t="s">
        <v>15</v>
      </c>
      <c r="V39" s="75" t="s">
        <v>15</v>
      </c>
    </row>
    <row r="40" spans="1:22" s="2" customFormat="1" ht="18" customHeight="1">
      <c r="A40" s="145" t="s">
        <v>149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7">
        <v>150</v>
      </c>
      <c r="P40" s="147"/>
      <c r="Q40" s="71" t="s">
        <v>15</v>
      </c>
      <c r="R40" s="71" t="s">
        <v>15</v>
      </c>
      <c r="S40" s="76">
        <v>-156276</v>
      </c>
      <c r="T40" s="76">
        <v>-156276</v>
      </c>
      <c r="U40" s="76" t="s">
        <v>15</v>
      </c>
      <c r="V40" s="72">
        <f>T40</f>
        <v>-156276</v>
      </c>
    </row>
    <row r="41" spans="1:24" ht="23.25" customHeight="1">
      <c r="A41" s="148" t="s">
        <v>150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>
        <v>160</v>
      </c>
      <c r="P41" s="150"/>
      <c r="Q41" s="74" t="s">
        <v>15</v>
      </c>
      <c r="R41" s="74" t="s">
        <v>15</v>
      </c>
      <c r="S41" s="74">
        <f>SUM(S36:S40)</f>
        <v>-156276</v>
      </c>
      <c r="T41" s="74">
        <f>SUM(T36:T40)</f>
        <v>-156276</v>
      </c>
      <c r="U41" s="74" t="s">
        <v>15</v>
      </c>
      <c r="V41" s="74">
        <f>T41</f>
        <v>-156276</v>
      </c>
      <c r="X41" s="43"/>
    </row>
    <row r="42" spans="1:22" s="2" customFormat="1" ht="18" customHeight="1">
      <c r="A42" s="145" t="s">
        <v>133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51">
        <v>170</v>
      </c>
      <c r="P42" s="151"/>
      <c r="Q42" s="71" t="s">
        <v>15</v>
      </c>
      <c r="R42" s="71" t="s">
        <v>15</v>
      </c>
      <c r="S42" s="71" t="s">
        <v>15</v>
      </c>
      <c r="T42" s="71" t="s">
        <v>15</v>
      </c>
      <c r="U42" s="71" t="s">
        <v>15</v>
      </c>
      <c r="V42" s="72" t="s">
        <v>15</v>
      </c>
    </row>
    <row r="43" spans="1:22" s="2" customFormat="1" ht="18" customHeight="1">
      <c r="A43" s="145" t="s">
        <v>134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>
        <v>180</v>
      </c>
      <c r="P43" s="147"/>
      <c r="Q43" s="71" t="s">
        <v>15</v>
      </c>
      <c r="R43" s="71" t="s">
        <v>15</v>
      </c>
      <c r="S43" s="71" t="s">
        <v>15</v>
      </c>
      <c r="T43" s="71" t="s">
        <v>15</v>
      </c>
      <c r="U43" s="71" t="s">
        <v>15</v>
      </c>
      <c r="V43" s="72" t="s">
        <v>15</v>
      </c>
    </row>
    <row r="44" spans="1:22" ht="23.25" customHeight="1">
      <c r="A44" s="145" t="s">
        <v>51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51">
        <v>190</v>
      </c>
      <c r="P44" s="151"/>
      <c r="Q44" s="71" t="s">
        <v>15</v>
      </c>
      <c r="R44" s="71" t="s">
        <v>15</v>
      </c>
      <c r="S44" s="71" t="s">
        <v>15</v>
      </c>
      <c r="T44" s="71" t="s">
        <v>15</v>
      </c>
      <c r="U44" s="71" t="s">
        <v>15</v>
      </c>
      <c r="V44" s="72" t="s">
        <v>15</v>
      </c>
    </row>
    <row r="45" spans="1:22" ht="34.5" customHeight="1" thickBot="1">
      <c r="A45" s="152" t="s">
        <v>163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4">
        <v>200</v>
      </c>
      <c r="P45" s="154"/>
      <c r="Q45" s="82">
        <v>531815</v>
      </c>
      <c r="R45" s="82" t="s">
        <v>15</v>
      </c>
      <c r="S45" s="82">
        <f>S35+S40</f>
        <v>-829538</v>
      </c>
      <c r="T45" s="82">
        <f>T35+T40</f>
        <v>-297723</v>
      </c>
      <c r="U45" s="82" t="s">
        <v>15</v>
      </c>
      <c r="V45" s="82">
        <f>V35+V40</f>
        <v>-297723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26" t="s">
        <v>57</v>
      </c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1:18" s="2" customFormat="1" ht="10.5" customHeight="1">
      <c r="A49"/>
      <c r="B49"/>
      <c r="C49"/>
      <c r="D49"/>
      <c r="E49"/>
      <c r="F49"/>
      <c r="G49"/>
      <c r="H49" s="124" t="s">
        <v>58</v>
      </c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25" t="s">
        <v>160</v>
      </c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s="2" customFormat="1" ht="9.75" customHeight="1">
      <c r="A51"/>
      <c r="B51"/>
      <c r="C51"/>
      <c r="D51"/>
      <c r="E51"/>
      <c r="F51"/>
      <c r="G51"/>
      <c r="H51" s="124" t="s">
        <v>58</v>
      </c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  <mergeCell ref="A19:N19"/>
    <mergeCell ref="O19:P19"/>
    <mergeCell ref="A20:N20"/>
    <mergeCell ref="O20:P20"/>
    <mergeCell ref="A21:N21"/>
    <mergeCell ref="O21:P21"/>
    <mergeCell ref="A22:N22"/>
    <mergeCell ref="O22:P22"/>
    <mergeCell ref="A23:N23"/>
    <mergeCell ref="O23:P23"/>
    <mergeCell ref="A24:N24"/>
    <mergeCell ref="O24:P24"/>
    <mergeCell ref="A25:N25"/>
    <mergeCell ref="O25:P25"/>
    <mergeCell ref="A26:N26"/>
    <mergeCell ref="O26:P26"/>
    <mergeCell ref="A27:N27"/>
    <mergeCell ref="O27:P27"/>
    <mergeCell ref="A28:N28"/>
    <mergeCell ref="O28:P28"/>
    <mergeCell ref="A29:N29"/>
    <mergeCell ref="O29:P29"/>
    <mergeCell ref="A30:N30"/>
    <mergeCell ref="O30:P30"/>
    <mergeCell ref="A31:N31"/>
    <mergeCell ref="O31:P31"/>
    <mergeCell ref="A32:N32"/>
    <mergeCell ref="O32:P32"/>
    <mergeCell ref="A33:N33"/>
    <mergeCell ref="O33:P33"/>
    <mergeCell ref="A34:N34"/>
    <mergeCell ref="O34:P34"/>
    <mergeCell ref="A35:N35"/>
    <mergeCell ref="O35:P35"/>
    <mergeCell ref="A36:N36"/>
    <mergeCell ref="O36:P36"/>
    <mergeCell ref="O42:P42"/>
    <mergeCell ref="A37:N37"/>
    <mergeCell ref="O37:P37"/>
    <mergeCell ref="A38:N38"/>
    <mergeCell ref="O38:P38"/>
    <mergeCell ref="A39:N39"/>
    <mergeCell ref="O39:P39"/>
    <mergeCell ref="H50:R50"/>
    <mergeCell ref="H51:R51"/>
    <mergeCell ref="A43:N43"/>
    <mergeCell ref="O43:P43"/>
    <mergeCell ref="A44:N44"/>
    <mergeCell ref="O44:P44"/>
    <mergeCell ref="A45:N45"/>
    <mergeCell ref="O45:P45"/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2019-08-05T04:20:23Z</cp:lastPrinted>
  <dcterms:created xsi:type="dcterms:W3CDTF">2018-02-23T11:21:27Z</dcterms:created>
  <dcterms:modified xsi:type="dcterms:W3CDTF">2019-08-14T11:35:14Z</dcterms:modified>
  <cp:category/>
  <cp:version/>
  <cp:contentType/>
  <cp:contentStatus/>
  <cp:revision>1</cp:revision>
</cp:coreProperties>
</file>