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000" activeTab="0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0">'Баланс'!$A$1:$X$63</definedName>
    <definedName name="_xlnm.Print_Area" localSheetId="2">'ИК'!$A$1:$D$25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<sst xmlns="http://schemas.openxmlformats.org/spreadsheetml/2006/main" count="158" uniqueCount="109">
  <si>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</si>
  <si>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</si>
  <si>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</si>
  <si>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</si>
  <si>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</si>
  <si>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</si>
  <si>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</si>
  <si>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</si>
  <si>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</si>
  <si>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</si>
  <si>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</si>
  <si>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</si>
  <si>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</si>
  <si>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</si>
  <si>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</si>
  <si>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</si>
  <si>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</si>
  <si>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</si>
  <si>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</si>
  <si>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</si>
  <si>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</si>
  <si>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</si>
  <si>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</si>
  <si>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</si>
  <si>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</si>
  <si>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</si>
  <si>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</si>
  <si>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</si>
  <si>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</si>
  <si>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</si>
  <si>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</si>
  <si>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</si>
  <si>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</si>
  <si>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</si>
  <si>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</si>
  <si>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</si>
  <si>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</si>
  <si>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</si>
  <si>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</si>
  <si>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</si>
  <si>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</si>
  <si>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</si>
  <si>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</si>
  <si>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</si>
  <si>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</si>
  <si>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</si>
  <si>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</si>
  <si>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</si>
  <si>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</si>
  <si>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</si>
  <si>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</si>
  <si>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</si>
  <si>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</si>
  <si>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</si>
  <si>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</si>
  <si>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</si>
  <si>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</si>
  <si>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</si>
  <si>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</si>
  <si>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</si>
  <si>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</si>
  <si>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</si>
  <si>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</si>
  <si>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</si>
  <si>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</si>
  <si>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</si>
  <si>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</si>
  <si>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</si>
  <si>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</si>
  <si>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</si>
  <si>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</si>
  <si>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</si>
  <si>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</si>
  <si>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</si>
  <si>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</si>
  <si>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</si>
  <si>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</si>
  <si>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</si>
  <si>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</si>
  <si>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</si>
  <si>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</si>
  <si>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</si>
  <si>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</si>
  <si>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</si>
  <si>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</si>
  <si>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</si>
  <si>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</si>
  <si>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</si>
  <si>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</si>
  <si>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</si>
  <si>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</si>
  <si>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</si>
  <si>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</si>
  <si>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</si>
  <si>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</si>
  <si>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</si>
  <si>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</si>
  <si>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</si>
  <si>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2022 года</t>
  </si>
  <si>
    <t>Сальдо на 01 января 2023 года</t>
  </si>
  <si>
    <t>Покупка основных средств</t>
  </si>
  <si>
    <t>по состоянию на 30 сентября 2023 года</t>
  </si>
  <si>
    <t>за 9 месяцев 2023 года</t>
  </si>
  <si>
    <t>9 месяцев 2023 года</t>
  </si>
  <si>
    <t>Сальдо на 30 сентября 2022 года</t>
  </si>
  <si>
    <t>Сальдо на 30 сентября 2023 года</t>
  </si>
  <si>
    <t>Войтишина С. Ж.</t>
  </si>
  <si>
    <t>Дивиденды</t>
  </si>
  <si>
    <t>Выплата дивидендов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</si>
</sst>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;\(#,##0\)_р_.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3" fontId="45" fillId="35" borderId="13" xfId="0" applyNumberFormat="1" applyFont="1" applyFill="1" applyBorder="1" applyAlignment="1">
      <alignment horizontal="right" wrapText="1"/>
    </xf>
    <xf numFmtId="191" fontId="46" fillId="0" borderId="13" xfId="0" applyNumberFormat="1" applyFont="1" applyBorder="1" applyAlignment="1">
      <alignment horizontal="right" wrapText="1"/>
    </xf>
    <xf numFmtId="191" fontId="46" fillId="0" borderId="0" xfId="0" applyNumberFormat="1" applyFont="1" applyAlignment="1">
      <alignment horizontal="right" wrapText="1"/>
    </xf>
    <xf numFmtId="191" fontId="46" fillId="0" borderId="16" xfId="0" applyNumberFormat="1" applyFont="1" applyBorder="1" applyAlignment="1">
      <alignment horizontal="right" wrapText="1"/>
    </xf>
    <xf numFmtId="191" fontId="45" fillId="0" borderId="13" xfId="0" applyNumberFormat="1" applyFont="1" applyBorder="1" applyAlignment="1">
      <alignment horizontal="right" wrapText="1"/>
    </xf>
    <xf numFmtId="191" fontId="45" fillId="0" borderId="16" xfId="0" applyNumberFormat="1" applyFont="1" applyBorder="1" applyAlignment="1">
      <alignment horizontal="right" wrapText="1"/>
    </xf>
    <xf numFmtId="191" fontId="45" fillId="0" borderId="0" xfId="0" applyNumberFormat="1" applyFont="1" applyAlignment="1">
      <alignment horizontal="right" wrapText="1"/>
    </xf>
    <xf numFmtId="191" fontId="6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191" fontId="6" fillId="0" borderId="13" xfId="0" applyNumberFormat="1" applyFont="1" applyBorder="1" applyAlignment="1">
      <alignment horizontal="right" wrapText="1"/>
    </xf>
    <xf numFmtId="191" fontId="7" fillId="0" borderId="13" xfId="0" applyNumberFormat="1" applyFont="1" applyBorder="1" applyAlignment="1">
      <alignment horizontal="right" wrapText="1"/>
    </xf>
    <xf numFmtId="191" fontId="7" fillId="0" borderId="14" xfId="0" applyNumberFormat="1" applyFont="1" applyBorder="1" applyAlignment="1">
      <alignment horizontal="right" wrapText="1"/>
    </xf>
    <xf numFmtId="191" fontId="1" fillId="33" borderId="12" xfId="0" applyNumberFormat="1" applyFont="1" applyFill="1" applyBorder="1" applyAlignment="1">
      <alignment horizontal="right" vertical="center"/>
    </xf>
    <xf numFmtId="191" fontId="3" fillId="0" borderId="12" xfId="0" applyNumberFormat="1" applyFont="1" applyBorder="1" applyAlignment="1">
      <alignment horizontal="right" vertical="center"/>
    </xf>
    <xf numFmtId="191" fontId="1" fillId="33" borderId="12" xfId="0" applyNumberFormat="1" applyFont="1" applyFill="1" applyBorder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 vertical="center"/>
    </xf>
    <xf numFmtId="191" fontId="5" fillId="0" borderId="0" xfId="0" applyNumberFormat="1" applyFont="1" applyAlignment="1">
      <alignment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"/>
  <sheetViews>
    <sheetView tabSelected="1" zoomScale="120" zoomScaleNormal="120" zoomScalePageLayoutView="0" workbookViewId="0" topLeftCell="A33">
      <selection activeCell="W37" sqref="W37:W3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75" t="s">
        <v>0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2" customHeight="1">
      <c r="A2" s="3" t="s">
        <v>1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="2" customFormat="1" ht="4.5" customHeight="1">
      <c r="V3" s="49"/>
    </row>
    <row r="4" s="2" customFormat="1" ht="6" customHeight="1">
      <c r="V4" s="49"/>
    </row>
    <row r="5" spans="1:24" ht="12" customHeight="1">
      <c r="A5" s="3" t="s">
        <v>2</v>
      </c>
      <c r="S5" s="77">
        <v>196</v>
      </c>
      <c r="T5" s="77"/>
      <c r="U5" s="77"/>
      <c r="V5" s="77"/>
      <c r="W5" s="77"/>
      <c r="X5" s="77"/>
    </row>
    <row r="6" s="2" customFormat="1" ht="5.25" customHeight="1">
      <c r="V6" s="49"/>
    </row>
    <row r="7" spans="1:24" s="2" customFormat="1" ht="5.2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 t="s">
        <v>4</v>
      </c>
      <c r="T7" s="79"/>
      <c r="U7" s="79"/>
      <c r="V7" s="79"/>
      <c r="W7" s="79"/>
      <c r="X7" s="79"/>
    </row>
    <row r="8" spans="1:24" ht="12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79"/>
      <c r="U8" s="79"/>
      <c r="V8" s="79"/>
      <c r="W8" s="79"/>
      <c r="X8" s="79"/>
    </row>
    <row r="9" spans="1:24" ht="18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0"/>
      <c r="T9" s="80"/>
      <c r="U9" s="80"/>
      <c r="V9" s="80"/>
      <c r="W9" s="80"/>
      <c r="X9" s="80"/>
    </row>
    <row r="10" s="5" customFormat="1" ht="4.5" customHeight="1"/>
    <row r="11" spans="1:23" s="2" customFormat="1" ht="12.75" customHeight="1">
      <c r="A11" s="81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4" s="2" customFormat="1" ht="10.5" customHeight="1">
      <c r="A12" s="82" t="s">
        <v>101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6" t="s">
        <v>6</v>
      </c>
    </row>
    <row r="13" s="2" customFormat="1" ht="4.5" customHeight="1">
      <c r="V13" s="49"/>
    </row>
    <row r="14" spans="1:24" s="2" customFormat="1" ht="40.5" customHeight="1">
      <c r="A14" s="83" t="s">
        <v>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12" t="s">
        <v>95</v>
      </c>
      <c r="W14" s="7" t="s">
        <v>8</v>
      </c>
      <c r="X14" s="8" t="s">
        <v>9</v>
      </c>
    </row>
    <row r="15" spans="1:24" s="2" customFormat="1" ht="12.75" customHeight="1">
      <c r="A15" s="84" t="s">
        <v>36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50"/>
      <c r="X15" s="10"/>
    </row>
    <row r="16" spans="1:24" s="2" customFormat="1" ht="12.75" customHeight="1">
      <c r="A16" s="84" t="s">
        <v>37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50"/>
      <c r="W16" s="10"/>
      <c r="X16" s="10"/>
    </row>
    <row r="17" spans="1:24" s="2" customFormat="1" ht="12.75" customHeight="1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51">
        <v>4</v>
      </c>
      <c r="W17" s="70">
        <v>163550</v>
      </c>
      <c r="X17" s="70">
        <v>105238</v>
      </c>
    </row>
    <row r="18" spans="1:24" s="2" customFormat="1" ht="12.75" customHeight="1">
      <c r="A18" s="85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51"/>
      <c r="W18" s="70"/>
      <c r="X18" s="70"/>
    </row>
    <row r="19" spans="1:24" s="2" customFormat="1" ht="12.75" customHeight="1">
      <c r="A19" s="85" t="s">
        <v>13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51">
        <v>5</v>
      </c>
      <c r="W19" s="70">
        <v>1332613</v>
      </c>
      <c r="X19" s="70">
        <v>322564</v>
      </c>
    </row>
    <row r="20" spans="1:24" s="2" customFormat="1" ht="12.75" customHeight="1">
      <c r="A20" s="85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51">
        <v>6</v>
      </c>
      <c r="W20" s="70">
        <v>91801</v>
      </c>
      <c r="X20" s="70">
        <v>46718</v>
      </c>
    </row>
    <row r="21" spans="1:24" s="2" customFormat="1" ht="12.75" customHeight="1">
      <c r="A21" s="85" t="s">
        <v>35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51"/>
      <c r="W21" s="70">
        <v>1</v>
      </c>
      <c r="X21" s="70">
        <v>0</v>
      </c>
    </row>
    <row r="22" spans="1:24" s="2" customFormat="1" ht="12.75" customHeight="1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52">
        <v>7</v>
      </c>
      <c r="W22" s="70">
        <v>68517</v>
      </c>
      <c r="X22" s="70">
        <v>110506</v>
      </c>
    </row>
    <row r="23" spans="1:24" s="2" customFormat="1" ht="12.75" customHeight="1">
      <c r="A23" s="84" t="s">
        <v>38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50"/>
      <c r="W23" s="71">
        <f>SUM(W17:W22)</f>
        <v>1656482</v>
      </c>
      <c r="X23" s="71">
        <f>SUM(X17:X22)</f>
        <v>585026</v>
      </c>
    </row>
    <row r="24" spans="1:24" s="2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50"/>
      <c r="W24" s="71"/>
      <c r="X24" s="71"/>
    </row>
    <row r="25" spans="1:24" s="2" customFormat="1" ht="12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50"/>
      <c r="W25" s="71"/>
      <c r="X25" s="71"/>
    </row>
    <row r="26" spans="1:24" s="2" customFormat="1" ht="12.75" customHeight="1">
      <c r="A26" s="85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51">
        <v>8</v>
      </c>
      <c r="W26" s="72">
        <v>898819</v>
      </c>
      <c r="X26" s="70">
        <v>897882</v>
      </c>
    </row>
    <row r="27" spans="1:24" s="2" customFormat="1" ht="12.75" customHeight="1">
      <c r="A27" s="85" t="s">
        <v>17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51">
        <v>9</v>
      </c>
      <c r="W27" s="70">
        <v>3653</v>
      </c>
      <c r="X27" s="70">
        <v>4478</v>
      </c>
    </row>
    <row r="28" spans="1:24" s="2" customFormat="1" ht="12.75" customHeight="1">
      <c r="A28" s="85" t="s">
        <v>40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1"/>
      <c r="W28" s="72">
        <v>637</v>
      </c>
      <c r="X28" s="70">
        <v>0</v>
      </c>
    </row>
    <row r="29" spans="1:24" s="2" customFormat="1" ht="12.75" customHeight="1">
      <c r="A29" s="85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51"/>
      <c r="W29" s="72">
        <v>0</v>
      </c>
      <c r="X29" s="70">
        <v>4</v>
      </c>
    </row>
    <row r="30" spans="1:24" s="2" customFormat="1" ht="12.75" customHeight="1">
      <c r="A30" s="87" t="s">
        <v>42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53"/>
      <c r="W30" s="73">
        <f>SUM(W26:W29)</f>
        <v>903109</v>
      </c>
      <c r="X30" s="73">
        <f>SUM(X26:X29)</f>
        <v>902364</v>
      </c>
    </row>
    <row r="31" spans="1:24" s="2" customFormat="1" ht="12.75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53"/>
      <c r="W31" s="73"/>
      <c r="X31" s="73"/>
    </row>
    <row r="32" spans="1:24" s="2" customFormat="1" ht="12.75" customHeight="1">
      <c r="A32" s="84" t="s">
        <v>43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50"/>
      <c r="W32" s="73">
        <f>W30+W23</f>
        <v>2559591</v>
      </c>
      <c r="X32" s="73">
        <f>X30+X23</f>
        <v>1487390</v>
      </c>
    </row>
    <row r="33" spans="1:24" s="2" customFormat="1" ht="12.7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  <c r="V33" s="53"/>
      <c r="W33" s="73"/>
      <c r="X33" s="73"/>
    </row>
    <row r="34" spans="1:24" s="2" customFormat="1" ht="12.75" customHeight="1">
      <c r="A34" s="84" t="s">
        <v>44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50"/>
      <c r="W34" s="71"/>
      <c r="X34" s="71"/>
    </row>
    <row r="35" spans="1:24" s="2" customFormat="1" ht="12.75" customHeight="1">
      <c r="A35" s="84" t="s">
        <v>45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50"/>
      <c r="W35" s="71"/>
      <c r="X35" s="71"/>
    </row>
    <row r="36" spans="1:24" s="2" customFormat="1" ht="12.75" customHeight="1">
      <c r="A36" s="85" t="s">
        <v>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51">
        <v>13</v>
      </c>
      <c r="W36" s="70">
        <v>0</v>
      </c>
      <c r="X36" s="70">
        <v>116106</v>
      </c>
    </row>
    <row r="37" spans="1:24" s="2" customFormat="1" ht="12.75" customHeight="1">
      <c r="A37" s="85" t="s">
        <v>47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51">
        <v>10</v>
      </c>
      <c r="W37" s="70">
        <v>1379</v>
      </c>
      <c r="X37" s="70">
        <v>23459</v>
      </c>
    </row>
    <row r="38" spans="1:24" ht="12" customHeight="1">
      <c r="A38" s="90" t="s">
        <v>48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54">
        <v>10</v>
      </c>
      <c r="W38" s="70">
        <f>69734-1379</f>
        <v>68355</v>
      </c>
      <c r="X38" s="70">
        <v>55542</v>
      </c>
    </row>
    <row r="39" spans="1:24" s="2" customFormat="1" ht="12.75" customHeight="1">
      <c r="A39" s="85" t="s">
        <v>49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51">
        <v>11</v>
      </c>
      <c r="W39" s="70">
        <v>1163888</v>
      </c>
      <c r="X39" s="70">
        <v>171260</v>
      </c>
    </row>
    <row r="40" spans="1:24" s="2" customFormat="1" ht="12.75" customHeight="1">
      <c r="A40" s="91" t="s">
        <v>50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85"/>
      <c r="V40" s="51">
        <v>12</v>
      </c>
      <c r="W40" s="70">
        <v>-21</v>
      </c>
      <c r="X40" s="70">
        <v>1</v>
      </c>
    </row>
    <row r="41" spans="1:24" s="2" customFormat="1" ht="12.75" customHeight="1">
      <c r="A41" s="92" t="s">
        <v>18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55"/>
      <c r="W41" s="70">
        <v>21451</v>
      </c>
      <c r="X41" s="70">
        <v>21451</v>
      </c>
    </row>
    <row r="42" spans="1:24" s="2" customFormat="1" ht="12.75" customHeight="1">
      <c r="A42" s="85" t="s">
        <v>51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51"/>
      <c r="W42" s="70">
        <v>0</v>
      </c>
      <c r="X42" s="70">
        <v>46611</v>
      </c>
    </row>
    <row r="43" spans="1:24" s="2" customFormat="1" ht="12.75" customHeight="1">
      <c r="A43" s="84" t="s">
        <v>52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50"/>
      <c r="W43" s="71">
        <f>SUM(W36:W42)</f>
        <v>1255052</v>
      </c>
      <c r="X43" s="71">
        <f>SUM(X36:X42)</f>
        <v>434430</v>
      </c>
    </row>
    <row r="44" spans="1:24" s="2" customFormat="1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50"/>
      <c r="W44" s="71"/>
      <c r="X44" s="71"/>
    </row>
    <row r="45" spans="1:24" s="2" customFormat="1" ht="12.75" customHeight="1">
      <c r="A45" s="84" t="s">
        <v>55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50"/>
      <c r="W45" s="71"/>
      <c r="X45" s="71"/>
    </row>
    <row r="46" spans="1:24" s="2" customFormat="1" ht="12.75" customHeight="1">
      <c r="A46" s="85" t="s">
        <v>53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51"/>
      <c r="W46" s="70">
        <v>0</v>
      </c>
      <c r="X46" s="70">
        <v>0</v>
      </c>
    </row>
    <row r="47" spans="1:24" s="2" customFormat="1" ht="12.75" customHeight="1">
      <c r="A47" s="85" t="s">
        <v>50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51">
        <v>12</v>
      </c>
      <c r="W47" s="70">
        <v>4</v>
      </c>
      <c r="X47" s="70">
        <v>4</v>
      </c>
    </row>
    <row r="48" spans="1:24" s="2" customFormat="1" ht="12.75" customHeight="1">
      <c r="A48" s="92" t="s">
        <v>19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55"/>
      <c r="W48" s="72">
        <v>105628</v>
      </c>
      <c r="X48" s="72">
        <v>105628</v>
      </c>
    </row>
    <row r="49" spans="1:24" s="2" customFormat="1" ht="12.75" customHeight="1">
      <c r="A49" s="84" t="s">
        <v>54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50"/>
      <c r="W49" s="73">
        <f>SUM(W46:W48)</f>
        <v>105632</v>
      </c>
      <c r="X49" s="73">
        <f>SUM(X46:X48)</f>
        <v>105632</v>
      </c>
    </row>
    <row r="50" spans="1:24" s="2" customFormat="1" ht="12.75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53"/>
      <c r="W50" s="73"/>
      <c r="X50" s="73"/>
    </row>
    <row r="51" spans="1:24" s="2" customFormat="1" ht="12.75" customHeight="1">
      <c r="A51" s="84" t="s">
        <v>56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50"/>
      <c r="W51" s="73">
        <f>W49+W43</f>
        <v>1360684</v>
      </c>
      <c r="X51" s="73">
        <f>X49+X43</f>
        <v>540062</v>
      </c>
    </row>
    <row r="52" spans="1:24" s="2" customFormat="1" ht="12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51"/>
      <c r="W52" s="72"/>
      <c r="X52" s="70"/>
    </row>
    <row r="53" spans="1:24" s="2" customFormat="1" ht="12.75" customHeight="1">
      <c r="A53" s="84" t="s">
        <v>57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50"/>
      <c r="W53" s="71"/>
      <c r="X53" s="71"/>
    </row>
    <row r="54" spans="1:24" s="2" customFormat="1" ht="12.75" customHeight="1">
      <c r="A54" s="85" t="s">
        <v>20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51">
        <v>14</v>
      </c>
      <c r="W54" s="70">
        <v>653399</v>
      </c>
      <c r="X54" s="70">
        <v>653399</v>
      </c>
    </row>
    <row r="55" spans="1:26" s="2" customFormat="1" ht="12.75" customHeight="1">
      <c r="A55" s="85" t="s">
        <v>21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51"/>
      <c r="W55" s="70">
        <v>545508</v>
      </c>
      <c r="X55" s="70">
        <v>293929</v>
      </c>
      <c r="Z55" s="57"/>
    </row>
    <row r="56" spans="1:24" s="2" customFormat="1" ht="12.75" customHeight="1">
      <c r="A56" s="84" t="s">
        <v>59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50"/>
      <c r="W56" s="73">
        <f>SUM(W53:W55)</f>
        <v>1198907</v>
      </c>
      <c r="X56" s="73">
        <f>SUM(X54:X55)</f>
        <v>947328</v>
      </c>
    </row>
    <row r="57" spans="1:24" s="2" customFormat="1" ht="12.75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9"/>
      <c r="V57" s="53"/>
      <c r="W57" s="73"/>
      <c r="X57" s="73"/>
    </row>
    <row r="58" spans="1:24" s="2" customFormat="1" ht="12.75" customHeight="1">
      <c r="A58" s="84" t="s">
        <v>58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50"/>
      <c r="W58" s="71">
        <f>W51+W56</f>
        <v>2559591</v>
      </c>
      <c r="X58" s="71">
        <f>X51+X56</f>
        <v>1487390</v>
      </c>
    </row>
    <row r="59" s="2" customFormat="1" ht="11.25">
      <c r="V59" s="49"/>
    </row>
    <row r="60" spans="1:23" s="2" customFormat="1" ht="12.75" customHeight="1">
      <c r="A60" s="3" t="s">
        <v>22</v>
      </c>
      <c r="H60" s="93" t="s">
        <v>34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4"/>
      <c r="W60" s="4"/>
    </row>
    <row r="61" spans="8:23" s="2" customFormat="1" ht="10.5" customHeight="1">
      <c r="H61" s="94" t="s">
        <v>23</v>
      </c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"/>
      <c r="W61" s="9" t="s">
        <v>24</v>
      </c>
    </row>
    <row r="62" spans="1:23" s="2" customFormat="1" ht="12.75" customHeight="1">
      <c r="A62" s="3" t="s">
        <v>25</v>
      </c>
      <c r="H62" s="93" t="s">
        <v>106</v>
      </c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4"/>
      <c r="W62" s="4"/>
    </row>
    <row r="63" spans="2:23" s="2" customFormat="1" ht="9.75" customHeight="1">
      <c r="B63" s="1" t="s">
        <v>26</v>
      </c>
      <c r="H63" s="94" t="s">
        <v>23</v>
      </c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"/>
      <c r="W63" s="9" t="s">
        <v>24</v>
      </c>
    </row>
  </sheetData>
  <sheetProtection/>
  <mergeCells count="55">
    <mergeCell ref="H62:U62"/>
    <mergeCell ref="H63:U63"/>
    <mergeCell ref="A57:U57"/>
    <mergeCell ref="A55:U55"/>
    <mergeCell ref="A58:U58"/>
    <mergeCell ref="H60:U60"/>
    <mergeCell ref="H61:U61"/>
    <mergeCell ref="A56:U56"/>
    <mergeCell ref="A49:U49"/>
    <mergeCell ref="A52:U52"/>
    <mergeCell ref="A53:U53"/>
    <mergeCell ref="A54:U54"/>
    <mergeCell ref="A51:U51"/>
    <mergeCell ref="A50:U50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34:U34"/>
    <mergeCell ref="A35:U35"/>
    <mergeCell ref="A36:U36"/>
    <mergeCell ref="A37:U37"/>
    <mergeCell ref="A38:U38"/>
    <mergeCell ref="A39:U39"/>
    <mergeCell ref="A33:U33"/>
    <mergeCell ref="A30:U30"/>
    <mergeCell ref="A32:U32"/>
    <mergeCell ref="A31:U31"/>
    <mergeCell ref="A26:U26"/>
    <mergeCell ref="A27:U27"/>
    <mergeCell ref="A28:U28"/>
    <mergeCell ref="A29:U29"/>
    <mergeCell ref="A20:U20"/>
    <mergeCell ref="A21:U21"/>
    <mergeCell ref="A22:U22"/>
    <mergeCell ref="A25:U25"/>
    <mergeCell ref="A23:U23"/>
    <mergeCell ref="A24:U24"/>
    <mergeCell ref="A14:U14"/>
    <mergeCell ref="A16:U16"/>
    <mergeCell ref="A17:U17"/>
    <mergeCell ref="A18:U18"/>
    <mergeCell ref="A15:U15"/>
    <mergeCell ref="A19:U19"/>
    <mergeCell ref="H1:X2"/>
    <mergeCell ref="S5:X5"/>
    <mergeCell ref="A7:R9"/>
    <mergeCell ref="S7:X9"/>
    <mergeCell ref="A11:W11"/>
    <mergeCell ref="A12:W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9" sqref="C19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81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91</v>
      </c>
      <c r="B6" s="81"/>
      <c r="C6" s="81"/>
      <c r="D6" s="15"/>
    </row>
    <row r="7" spans="1:4" s="2" customFormat="1" ht="18" customHeight="1">
      <c r="A7" s="81" t="s">
        <v>102</v>
      </c>
      <c r="B7" s="81"/>
      <c r="C7" s="81"/>
      <c r="D7" s="81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18" customHeight="1" thickBot="1">
      <c r="A10" s="31"/>
      <c r="B10" s="56" t="s">
        <v>95</v>
      </c>
      <c r="C10" s="19">
        <v>45199</v>
      </c>
      <c r="D10" s="19">
        <v>44834</v>
      </c>
    </row>
    <row r="11" spans="1:4" s="2" customFormat="1" ht="18" customHeight="1">
      <c r="A11" s="32" t="s">
        <v>27</v>
      </c>
      <c r="B11" s="33"/>
      <c r="C11" s="60">
        <v>1553620</v>
      </c>
      <c r="D11" s="34">
        <v>1312318</v>
      </c>
    </row>
    <row r="12" spans="1:4" s="2" customFormat="1" ht="18" customHeight="1" thickBot="1">
      <c r="A12" s="35" t="s">
        <v>28</v>
      </c>
      <c r="B12" s="36">
        <v>15</v>
      </c>
      <c r="C12" s="59">
        <v>-999737</v>
      </c>
      <c r="D12" s="59">
        <v>-849440</v>
      </c>
    </row>
    <row r="13" spans="1:4" s="2" customFormat="1" ht="18" customHeight="1" thickBot="1">
      <c r="A13" s="37" t="s">
        <v>82</v>
      </c>
      <c r="B13" s="36"/>
      <c r="C13" s="62">
        <f>SUM(C11:C12)</f>
        <v>553883</v>
      </c>
      <c r="D13" s="38">
        <f>D11+D12</f>
        <v>462878</v>
      </c>
    </row>
    <row r="14" spans="1:4" s="2" customFormat="1" ht="18" customHeight="1">
      <c r="A14" s="32" t="s">
        <v>83</v>
      </c>
      <c r="B14" s="33">
        <v>16</v>
      </c>
      <c r="C14" s="60">
        <v>-18315</v>
      </c>
      <c r="D14" s="61">
        <v>-13712</v>
      </c>
    </row>
    <row r="15" spans="1:4" s="2" customFormat="1" ht="18" customHeight="1" thickBot="1">
      <c r="A15" s="32" t="s">
        <v>30</v>
      </c>
      <c r="B15" s="33">
        <v>17</v>
      </c>
      <c r="C15" s="60">
        <v>-155636</v>
      </c>
      <c r="D15" s="60">
        <v>-150959</v>
      </c>
    </row>
    <row r="16" spans="1:4" s="2" customFormat="1" ht="18" customHeight="1">
      <c r="A16" s="39" t="s">
        <v>84</v>
      </c>
      <c r="B16" s="40"/>
      <c r="C16" s="63">
        <f>SUM(C13:C15)</f>
        <v>379932</v>
      </c>
      <c r="D16" s="41">
        <f>SUM(D13:D15)</f>
        <v>298207</v>
      </c>
    </row>
    <row r="17" spans="1:7" s="2" customFormat="1" ht="18" customHeight="1">
      <c r="A17" s="32" t="s">
        <v>85</v>
      </c>
      <c r="B17" s="33">
        <v>19</v>
      </c>
      <c r="C17" s="60">
        <v>-2629</v>
      </c>
      <c r="D17" s="60">
        <v>-10532</v>
      </c>
      <c r="G17" s="57"/>
    </row>
    <row r="18" spans="1:4" s="2" customFormat="1" ht="18" customHeight="1">
      <c r="A18" s="32" t="s">
        <v>29</v>
      </c>
      <c r="B18" s="33"/>
      <c r="C18" s="60">
        <f>30096+3918</f>
        <v>34014</v>
      </c>
      <c r="D18" s="60">
        <v>44492</v>
      </c>
    </row>
    <row r="19" spans="1:4" s="2" customFormat="1" ht="18" customHeight="1" thickBot="1">
      <c r="A19" s="35" t="s">
        <v>31</v>
      </c>
      <c r="B19" s="36">
        <v>18</v>
      </c>
      <c r="C19" s="59">
        <f>-7236+85</f>
        <v>-7151</v>
      </c>
      <c r="D19" s="59">
        <v>-25055</v>
      </c>
    </row>
    <row r="20" spans="1:4" s="2" customFormat="1" ht="18" customHeight="1" thickBot="1">
      <c r="A20" s="37" t="s">
        <v>86</v>
      </c>
      <c r="B20" s="36"/>
      <c r="C20" s="62">
        <f>SUM(C16:C19)</f>
        <v>404166</v>
      </c>
      <c r="D20" s="62">
        <f>SUM(D16:D19)</f>
        <v>307112</v>
      </c>
    </row>
    <row r="21" spans="1:4" s="2" customFormat="1" ht="18" customHeight="1" thickBot="1">
      <c r="A21" s="35" t="s">
        <v>87</v>
      </c>
      <c r="B21" s="36"/>
      <c r="C21" s="59">
        <v>-37446</v>
      </c>
      <c r="D21" s="59">
        <v>-12206</v>
      </c>
    </row>
    <row r="22" spans="1:4" s="2" customFormat="1" ht="18" customHeight="1" thickBot="1">
      <c r="A22" s="37" t="s">
        <v>97</v>
      </c>
      <c r="B22" s="35"/>
      <c r="C22" s="62">
        <f>SUM(C20:C21)</f>
        <v>366720</v>
      </c>
      <c r="D22" s="62">
        <f>SUM(D20:D21)</f>
        <v>294906</v>
      </c>
    </row>
    <row r="23" spans="1:4" s="2" customFormat="1" ht="18" customHeight="1" thickBot="1">
      <c r="A23" s="37" t="s">
        <v>88</v>
      </c>
      <c r="B23" s="35"/>
      <c r="C23" s="59" t="s">
        <v>12</v>
      </c>
      <c r="D23" s="59" t="s">
        <v>12</v>
      </c>
    </row>
    <row r="24" spans="1:4" s="2" customFormat="1" ht="18" customHeight="1" thickBot="1">
      <c r="A24" s="37" t="s">
        <v>89</v>
      </c>
      <c r="B24" s="36"/>
      <c r="C24" s="62">
        <f>C22</f>
        <v>366720</v>
      </c>
      <c r="D24" s="62">
        <f>D22</f>
        <v>294906</v>
      </c>
    </row>
    <row r="25" spans="1:4" s="2" customFormat="1" ht="18" customHeight="1" thickBot="1">
      <c r="A25" s="31"/>
      <c r="B25" s="35"/>
      <c r="C25" s="42"/>
      <c r="D25" s="42"/>
    </row>
    <row r="26" spans="1:4" s="2" customFormat="1" ht="18" customHeight="1" thickBot="1">
      <c r="A26" s="37" t="s">
        <v>90</v>
      </c>
      <c r="B26" s="36">
        <v>20</v>
      </c>
      <c r="C26" s="58">
        <f>C24/214732*1000</f>
        <v>1707.8032151705381</v>
      </c>
      <c r="D26" s="58">
        <f>D24/214732*1000</f>
        <v>1373.3677328018182</v>
      </c>
    </row>
    <row r="27" spans="1:4" s="2" customFormat="1" ht="18" customHeight="1">
      <c r="A27" s="11"/>
      <c r="B27" s="11"/>
      <c r="C27" s="11"/>
      <c r="D27" s="15"/>
    </row>
    <row r="30" spans="1:3" s="2" customFormat="1" ht="12.75" customHeight="1">
      <c r="A30" s="30" t="s">
        <v>22</v>
      </c>
      <c r="B30" s="13" t="s">
        <v>34</v>
      </c>
      <c r="C30" s="13"/>
    </row>
    <row r="31" spans="2:3" s="2" customFormat="1" ht="10.5" customHeight="1">
      <c r="B31" s="29" t="s">
        <v>23</v>
      </c>
      <c r="C31" s="29"/>
    </row>
    <row r="32" spans="1:3" s="2" customFormat="1" ht="12.75" customHeight="1">
      <c r="A32" s="30" t="s">
        <v>25</v>
      </c>
      <c r="B32" s="13" t="s">
        <v>106</v>
      </c>
      <c r="C32" s="13"/>
    </row>
    <row r="33" spans="2:3" s="2" customFormat="1" ht="9.75" customHeight="1">
      <c r="B33" s="29" t="s">
        <v>23</v>
      </c>
      <c r="C33" s="29"/>
    </row>
  </sheetData>
  <sheetProtection/>
  <mergeCells count="4">
    <mergeCell ref="B1:C1"/>
    <mergeCell ref="B4:C4"/>
    <mergeCell ref="A6:C6"/>
    <mergeCell ref="A7:D7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  <ignoredErrors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15" sqref="D15:D17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81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96</v>
      </c>
      <c r="B6" s="81"/>
      <c r="C6" s="81"/>
      <c r="D6" s="15"/>
    </row>
    <row r="7" spans="1:4" s="2" customFormat="1" ht="18" customHeight="1">
      <c r="A7" s="81" t="s">
        <v>102</v>
      </c>
      <c r="B7" s="81"/>
      <c r="C7" s="81"/>
      <c r="D7" s="81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33.75" customHeight="1" thickBot="1">
      <c r="A10" s="31"/>
      <c r="B10" s="44" t="s">
        <v>92</v>
      </c>
      <c r="C10" s="44" t="s">
        <v>93</v>
      </c>
      <c r="D10" s="44" t="s">
        <v>33</v>
      </c>
    </row>
    <row r="11" spans="1:4" s="2" customFormat="1" ht="18" customHeight="1">
      <c r="A11" s="45" t="s">
        <v>98</v>
      </c>
      <c r="B11" s="64">
        <v>653399</v>
      </c>
      <c r="C11" s="64">
        <v>129102</v>
      </c>
      <c r="D11" s="64">
        <f>SUM(B11:C11)</f>
        <v>782501</v>
      </c>
    </row>
    <row r="12" spans="1:4" s="2" customFormat="1" ht="18" customHeight="1" thickBot="1">
      <c r="A12" s="46" t="s">
        <v>94</v>
      </c>
      <c r="B12" s="62" t="s">
        <v>12</v>
      </c>
      <c r="C12" s="59">
        <v>294906</v>
      </c>
      <c r="D12" s="62">
        <f>SUM(B12:C12)</f>
        <v>294906</v>
      </c>
    </row>
    <row r="13" spans="1:4" s="2" customFormat="1" ht="18" customHeight="1" thickBot="1">
      <c r="A13" s="47" t="s">
        <v>104</v>
      </c>
      <c r="B13" s="62">
        <v>653399</v>
      </c>
      <c r="C13" s="62">
        <f>SUM(C11:C12)</f>
        <v>424008</v>
      </c>
      <c r="D13" s="62">
        <f>SUM(B13:C13)</f>
        <v>1077407</v>
      </c>
    </row>
    <row r="14" spans="1:4" s="2" customFormat="1" ht="18" customHeight="1">
      <c r="A14" s="24"/>
      <c r="B14" s="74"/>
      <c r="C14" s="74"/>
      <c r="D14" s="74"/>
    </row>
    <row r="15" spans="1:4" s="2" customFormat="1" ht="18" customHeight="1">
      <c r="A15" s="48" t="s">
        <v>99</v>
      </c>
      <c r="B15" s="64">
        <v>653399</v>
      </c>
      <c r="C15" s="64">
        <v>293929</v>
      </c>
      <c r="D15" s="64">
        <f>SUM(B15:C15)</f>
        <v>947328</v>
      </c>
    </row>
    <row r="16" spans="1:4" s="2" customFormat="1" ht="18" customHeight="1" thickBot="1">
      <c r="A16" s="46" t="s">
        <v>94</v>
      </c>
      <c r="B16" s="62" t="s">
        <v>12</v>
      </c>
      <c r="C16" s="59">
        <v>366720</v>
      </c>
      <c r="D16" s="62">
        <f>SUM(C16)</f>
        <v>366720</v>
      </c>
    </row>
    <row r="17" spans="1:4" s="2" customFormat="1" ht="18" customHeight="1" thickBot="1">
      <c r="A17" s="46" t="s">
        <v>107</v>
      </c>
      <c r="B17" s="62"/>
      <c r="C17" s="59">
        <v>-115141</v>
      </c>
      <c r="D17" s="62">
        <f>C17</f>
        <v>-115141</v>
      </c>
    </row>
    <row r="18" spans="1:4" s="2" customFormat="1" ht="18" customHeight="1" thickBot="1">
      <c r="A18" s="47" t="s">
        <v>105</v>
      </c>
      <c r="B18" s="62">
        <v>653399</v>
      </c>
      <c r="C18" s="62">
        <f>SUM(C15:C16)+C17</f>
        <v>545508</v>
      </c>
      <c r="D18" s="62">
        <f>SUM(D15:D16)+D17</f>
        <v>1198907</v>
      </c>
    </row>
    <row r="19" spans="1:4" s="2" customFormat="1" ht="18" customHeight="1">
      <c r="A19" s="11"/>
      <c r="B19" s="11"/>
      <c r="C19" s="11"/>
      <c r="D19" s="15"/>
    </row>
    <row r="22" spans="1:3" s="2" customFormat="1" ht="12.75" customHeight="1">
      <c r="A22" s="30" t="s">
        <v>22</v>
      </c>
      <c r="B22" s="13" t="s">
        <v>34</v>
      </c>
      <c r="C22" s="13"/>
    </row>
    <row r="23" spans="2:3" s="2" customFormat="1" ht="10.5" customHeight="1">
      <c r="B23" s="29" t="s">
        <v>23</v>
      </c>
      <c r="C23" s="29"/>
    </row>
    <row r="24" spans="1:3" s="2" customFormat="1" ht="12.75" customHeight="1">
      <c r="A24" s="30" t="s">
        <v>25</v>
      </c>
      <c r="B24" s="13" t="s">
        <v>106</v>
      </c>
      <c r="C24" s="13"/>
    </row>
    <row r="25" spans="2:3" s="2" customFormat="1" ht="9.75" customHeight="1">
      <c r="B25" s="29" t="s">
        <v>23</v>
      </c>
      <c r="C25" s="29"/>
    </row>
  </sheetData>
  <sheetProtection/>
  <mergeCells count="4">
    <mergeCell ref="B1:C1"/>
    <mergeCell ref="B4:C4"/>
    <mergeCell ref="A6:C6"/>
    <mergeCell ref="A7:D7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="110" zoomScaleNormal="110" zoomScalePageLayoutView="0" workbookViewId="0" topLeftCell="A22">
      <selection activeCell="B28" sqref="B28:B30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95" t="s">
        <v>0</v>
      </c>
      <c r="C1" s="95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81</v>
      </c>
      <c r="B4" s="96" t="s">
        <v>4</v>
      </c>
      <c r="C4" s="96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81" t="s">
        <v>32</v>
      </c>
      <c r="B6" s="81"/>
      <c r="C6" s="81"/>
      <c r="D6" s="15"/>
    </row>
    <row r="7" spans="1:4" s="5" customFormat="1" ht="18" customHeight="1">
      <c r="A7" s="82" t="s">
        <v>103</v>
      </c>
      <c r="B7" s="82"/>
      <c r="C7" s="82"/>
      <c r="D7" s="16"/>
    </row>
    <row r="8" s="2" customFormat="1" ht="12" customHeight="1">
      <c r="C8" s="43" t="s">
        <v>6</v>
      </c>
    </row>
    <row r="9" spans="1:3" ht="13.5" thickBot="1">
      <c r="A9" s="18"/>
      <c r="B9" s="19">
        <v>45199</v>
      </c>
      <c r="C9" s="19">
        <v>44834</v>
      </c>
    </row>
    <row r="10" spans="1:3" ht="15">
      <c r="A10" s="97" t="s">
        <v>60</v>
      </c>
      <c r="B10" s="97"/>
      <c r="C10" s="17"/>
    </row>
    <row r="11" spans="1:3" ht="19.5" customHeight="1">
      <c r="A11" s="20" t="s">
        <v>61</v>
      </c>
      <c r="B11" s="65">
        <f>1360961+389381+8940</f>
        <v>1759282</v>
      </c>
      <c r="C11" s="65">
        <v>1831893</v>
      </c>
    </row>
    <row r="12" spans="1:3" ht="19.5" customHeight="1">
      <c r="A12" s="20" t="s">
        <v>62</v>
      </c>
      <c r="B12" s="65">
        <v>-417906</v>
      </c>
      <c r="C12" s="65">
        <v>-333097</v>
      </c>
    </row>
    <row r="13" spans="1:3" ht="19.5" customHeight="1">
      <c r="A13" s="20" t="s">
        <v>63</v>
      </c>
      <c r="B13" s="65">
        <f>-212184</f>
        <v>-212184</v>
      </c>
      <c r="C13" s="65">
        <v>-177659</v>
      </c>
    </row>
    <row r="14" spans="1:3" ht="19.5" customHeight="1">
      <c r="A14" s="20" t="s">
        <v>64</v>
      </c>
      <c r="B14" s="65">
        <v>-625346</v>
      </c>
      <c r="C14" s="65">
        <v>-695338</v>
      </c>
    </row>
    <row r="15" spans="1:3" ht="19.5" customHeight="1">
      <c r="A15" s="20" t="s">
        <v>65</v>
      </c>
      <c r="B15" s="65">
        <v>90633</v>
      </c>
      <c r="C15" s="65">
        <v>25795</v>
      </c>
    </row>
    <row r="16" spans="1:3" ht="19.5" customHeight="1">
      <c r="A16" s="20" t="s">
        <v>66</v>
      </c>
      <c r="B16" s="65">
        <v>-237843</v>
      </c>
      <c r="C16" s="65">
        <v>-322993</v>
      </c>
    </row>
    <row r="17" spans="1:3" ht="28.5" customHeight="1">
      <c r="A17" s="21" t="s">
        <v>67</v>
      </c>
      <c r="B17" s="66">
        <f>SUM(B11:B16)</f>
        <v>356636</v>
      </c>
      <c r="C17" s="66">
        <f>SUM(C11:C16)</f>
        <v>328601</v>
      </c>
    </row>
    <row r="18" spans="1:3" ht="19.5" customHeight="1">
      <c r="A18" s="20" t="s">
        <v>68</v>
      </c>
      <c r="B18" s="65">
        <v>-3734</v>
      </c>
      <c r="C18" s="65">
        <v>-18032</v>
      </c>
    </row>
    <row r="19" spans="1:3" ht="19.5" customHeight="1" thickBot="1">
      <c r="A19" s="22" t="s">
        <v>69</v>
      </c>
      <c r="B19" s="67">
        <v>-67311</v>
      </c>
      <c r="C19" s="67">
        <v>-51695</v>
      </c>
    </row>
    <row r="20" spans="1:3" ht="29.25" customHeight="1" thickBot="1">
      <c r="A20" s="23" t="s">
        <v>70</v>
      </c>
      <c r="B20" s="68">
        <f>SUM(B17:B19)</f>
        <v>285591</v>
      </c>
      <c r="C20" s="68">
        <f>SUM(C17:C19)</f>
        <v>258874</v>
      </c>
    </row>
    <row r="21" spans="1:3" ht="19.5" customHeight="1">
      <c r="A21" s="20"/>
      <c r="B21" s="65"/>
      <c r="C21" s="65"/>
    </row>
    <row r="22" spans="1:3" ht="19.5" customHeight="1">
      <c r="A22" s="21" t="s">
        <v>71</v>
      </c>
      <c r="B22" s="65"/>
      <c r="C22" s="65"/>
    </row>
    <row r="23" spans="1:3" ht="19.5" customHeight="1">
      <c r="A23" s="20" t="s">
        <v>100</v>
      </c>
      <c r="B23" s="65">
        <v>-1454</v>
      </c>
      <c r="C23" s="65" t="s">
        <v>12</v>
      </c>
    </row>
    <row r="24" spans="1:3" ht="19.5" customHeight="1" thickBot="1">
      <c r="A24" s="22" t="s">
        <v>72</v>
      </c>
      <c r="B24" s="67" t="s">
        <v>12</v>
      </c>
      <c r="C24" s="67" t="s">
        <v>12</v>
      </c>
    </row>
    <row r="25" spans="1:3" ht="33" customHeight="1" thickBot="1">
      <c r="A25" s="23" t="s">
        <v>73</v>
      </c>
      <c r="B25" s="68">
        <f>SUM(B23:B24)</f>
        <v>-1454</v>
      </c>
      <c r="C25" s="68" t="s">
        <v>12</v>
      </c>
    </row>
    <row r="26" spans="1:3" ht="19.5" customHeight="1">
      <c r="A26" s="24"/>
      <c r="B26" s="65"/>
      <c r="C26" s="65"/>
    </row>
    <row r="27" spans="1:3" ht="19.5" customHeight="1">
      <c r="A27" s="21" t="s">
        <v>74</v>
      </c>
      <c r="B27" s="65"/>
      <c r="C27" s="65"/>
    </row>
    <row r="28" spans="1:3" ht="19.5" customHeight="1">
      <c r="A28" s="20" t="s">
        <v>75</v>
      </c>
      <c r="B28" s="65">
        <f>195000+1988</f>
        <v>196988</v>
      </c>
      <c r="C28" s="65">
        <v>102998</v>
      </c>
    </row>
    <row r="29" spans="1:3" ht="19.5" customHeight="1">
      <c r="A29" s="20" t="s">
        <v>76</v>
      </c>
      <c r="B29" s="65">
        <v>-310000</v>
      </c>
      <c r="C29" s="65">
        <v>-304388</v>
      </c>
    </row>
    <row r="30" spans="1:3" ht="19.5" customHeight="1" thickBot="1">
      <c r="A30" s="20" t="s">
        <v>108</v>
      </c>
      <c r="B30" s="65">
        <f>-112813</f>
        <v>-112813</v>
      </c>
      <c r="C30" s="65" t="s">
        <v>12</v>
      </c>
    </row>
    <row r="31" spans="1:3" ht="32.25" customHeight="1" thickBot="1">
      <c r="A31" s="25" t="s">
        <v>77</v>
      </c>
      <c r="B31" s="69">
        <f>SUM(B28:B30)</f>
        <v>-225825</v>
      </c>
      <c r="C31" s="69">
        <f>SUM(C28:C29)</f>
        <v>-201390</v>
      </c>
    </row>
    <row r="32" spans="1:3" ht="19.5" customHeight="1">
      <c r="A32" s="24"/>
      <c r="B32" s="65"/>
      <c r="C32" s="65"/>
    </row>
    <row r="33" spans="1:3" ht="19.5" customHeight="1" thickBot="1">
      <c r="A33" s="23" t="s">
        <v>78</v>
      </c>
      <c r="B33" s="68">
        <f>B20+B25+B31</f>
        <v>58312</v>
      </c>
      <c r="C33" s="68">
        <f>C20+C31</f>
        <v>57484</v>
      </c>
    </row>
    <row r="34" spans="1:3" ht="19.5" customHeight="1" thickBot="1">
      <c r="A34" s="23" t="s">
        <v>79</v>
      </c>
      <c r="B34" s="68">
        <v>105238</v>
      </c>
      <c r="C34" s="68">
        <v>13315</v>
      </c>
    </row>
    <row r="35" spans="1:3" ht="19.5" customHeight="1" thickBot="1">
      <c r="A35" s="23" t="s">
        <v>80</v>
      </c>
      <c r="B35" s="68">
        <v>163550</v>
      </c>
      <c r="C35" s="68">
        <v>70799</v>
      </c>
    </row>
    <row r="38" spans="1:3" s="2" customFormat="1" ht="12.75" customHeight="1">
      <c r="A38" s="30" t="s">
        <v>22</v>
      </c>
      <c r="B38" s="13" t="s">
        <v>34</v>
      </c>
      <c r="C38" s="13"/>
    </row>
    <row r="39" spans="2:3" s="2" customFormat="1" ht="10.5" customHeight="1">
      <c r="B39" s="29" t="s">
        <v>23</v>
      </c>
      <c r="C39" s="29"/>
    </row>
    <row r="40" spans="1:3" s="2" customFormat="1" ht="12.75" customHeight="1">
      <c r="A40" s="30" t="s">
        <v>25</v>
      </c>
      <c r="B40" s="13" t="s">
        <v>106</v>
      </c>
      <c r="C40" s="13"/>
    </row>
    <row r="41" spans="2:3" s="2" customFormat="1" ht="9.75" customHeight="1">
      <c r="B41" s="29" t="s">
        <v>23</v>
      </c>
      <c r="C41" s="29"/>
    </row>
  </sheetData>
  <sheetProtection/>
  <mergeCells count="5">
    <mergeCell ref="B1:C1"/>
    <mergeCell ref="B4:C4"/>
    <mergeCell ref="A10:B10"/>
    <mergeCell ref="A6:C6"/>
    <mergeCell ref="A7:C7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PCbuh1</cp:lastModifiedBy>
  <cp:lastPrinted>2023-11-07T06:07:45Z</cp:lastPrinted>
  <dcterms:created xsi:type="dcterms:W3CDTF">2020-05-26T09:30:57Z</dcterms:created>
  <dcterms:modified xsi:type="dcterms:W3CDTF">2023-11-07T09:57:53Z</dcterms:modified>
  <cp:category/>
  <cp:version/>
  <cp:contentType/>
  <cp:contentStatus/>
  <cp:revision>1</cp:revision>
</cp:coreProperties>
</file>