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ASE\БИРЖА_СКО\2020\20201205_Ежеквартальная финансовая  отчетность на 31.03.2020\"/>
    </mc:Choice>
  </mc:AlternateContent>
  <bookViews>
    <workbookView xWindow="0" yWindow="0" windowWidth="24000" windowHeight="9600"/>
  </bookViews>
  <sheets>
    <sheet name="ОФП" sheetId="1" r:id="rId1"/>
    <sheet name="ОСД" sheetId="2" r:id="rId2"/>
    <sheet name="ОИСС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wrbe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____a218328" hidden="1">{#N/A,#N/A,FALSE,"A";#N/A,#N/A,FALSE,"B"}</definedName>
    <definedName name="_____fg1" hidden="1">{#N/A,#N/A,FALSE,"A";#N/A,#N/A,FALSE,"B"}</definedName>
    <definedName name="____a218328" hidden="1">{#N/A,#N/A,FALSE,"A";#N/A,#N/A,FALSE,"B"}</definedName>
    <definedName name="____fg1" hidden="1">{#N/A,#N/A,FALSE,"A";#N/A,#N/A,FALSE,"B"}</definedName>
    <definedName name="___a218328" hidden="1">{#N/A,#N/A,FALSE,"A";#N/A,#N/A,FALSE,"B"}</definedName>
    <definedName name="___fg1" hidden="1">{#N/A,#N/A,FALSE,"A";#N/A,#N/A,FALSE,"B"}</definedName>
    <definedName name="__10__123Graph_ACHART_3" hidden="1">'[1]Prelim Cost'!$B$31:$L$31</definedName>
    <definedName name="__11__123Graph_BCHART_3" hidden="1">'[1]Prelim Cost'!$B$33:$L$33</definedName>
    <definedName name="__12__123Graph_CCHART_3" hidden="1">'[1]Prelim Cost'!$B$36:$L$36</definedName>
    <definedName name="__a218328" hidden="1">{#N/A,#N/A,FALSE,"A";#N/A,#N/A,FALSE,"B"}</definedName>
    <definedName name="__fg1" hidden="1">{#N/A,#N/A,FALSE,"A";#N/A,#N/A,FALSE,"B"}</definedName>
    <definedName name="__xd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1__123Graph_ACHART_3" hidden="1">'[1]Prelim Cost'!$B$31:$L$31</definedName>
    <definedName name="_10__123Graph_ACHART_3" hidden="1">'[2]Prelim Cost'!$B$31:$L$31</definedName>
    <definedName name="_11__123Graph_BCHART_3" hidden="1">'[2]Prelim Cost'!$B$33:$L$33</definedName>
    <definedName name="_12__123Graph_CCHART_3" hidden="1">'[2]Prelim Cost'!$B$36:$L$36</definedName>
    <definedName name="_2__123Graph_BCHART_3" hidden="1">'[1]Prelim Cost'!$B$33:$L$33</definedName>
    <definedName name="_3__123Graph_CCHART_3" hidden="1">'[1]Prelim Cost'!$B$36:$L$36</definedName>
    <definedName name="_82__123Graph_ACHART_3" hidden="1">'[2]Prelim Cost'!$B$31:$L$31</definedName>
    <definedName name="_83__123Graph_BCHART_3" hidden="1">'[2]Prelim Cost'!$B$33:$L$33</definedName>
    <definedName name="_84__123Graph_CCHART_3" hidden="1">'[2]Prelim Cost'!$B$36:$L$36</definedName>
    <definedName name="_a218328" hidden="1">{#N/A,#N/A,FALSE,"A";#N/A,#N/A,FALSE,"B"}</definedName>
    <definedName name="_fg1" hidden="1">{#N/A,#N/A,FALSE,"A";#N/A,#N/A,FALSE,"B"}</definedName>
    <definedName name="_Order1" hidden="1">255</definedName>
    <definedName name="_Order2" hidden="1">255</definedName>
    <definedName name="_xlnm._FilterDatabase" localSheetId="1" hidden="1">ОСД!#REF!</definedName>
    <definedName name="_xlnm._FilterDatabase" hidden="1">[3]Main!#REF!</definedName>
    <definedName name="aaa" hidden="1">{"AnalRSA",#N/A,TRUE,"PL-Anal";"AnalIAS",#N/A,TRUE,"PL-Anal"}</definedName>
    <definedName name="aaaa" hidden="1">{#N/A,#N/A,FALSE,"Сентябрь";#N/A,#N/A,FALSE,"Пояснительная сентябре 99"}</definedName>
    <definedName name="a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bd" hidden="1">{#N/A,#N/A,FALSE,"Aging Summary";#N/A,#N/A,FALSE,"Ratio Analysis";#N/A,#N/A,FALSE,"Test 120 Day Accts";#N/A,#N/A,FALSE,"Tickmarks"}</definedName>
    <definedName name="ABH_BD" hidden="1">{#N/A,#N/A,TRUE,"Лист1"}</definedName>
    <definedName name="AccessDatabase" hidden="1">"H:\TAX\GHRST\STANDARD\2004\forms\201.05.mdb"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kshdk" hidden="1">{#N/A,#N/A,FALSE,"A";#N/A,#N/A,FALSE,"B"}</definedName>
    <definedName name="andre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PL" hidden="1">{#N/A,#N/A,FALSE,"Aging Summary";#N/A,#N/A,FALSE,"Ratio Analysis";#N/A,#N/A,FALSE,"Test 120 Day Accts";#N/A,#N/A,FALSE,"Tickmarks"}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isto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" hidden="1">{#N/A,#N/A,FALSE,"Сентябрь";#N/A,#N/A,FALSE,"Пояснительная сентябре 99"}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gb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zvdsfagt" hidden="1">{#N/A,#N/A,FALSE,"A";#N/A,#N/A,FALSE,"B"}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fg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ory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vcxbvb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ft" hidden="1">{#N/A,#N/A,FALSE,"Сентябрь";#N/A,#N/A,FALSE,"Пояснительная сентябре 99"}</definedName>
    <definedName name="ch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TF" hidden="1">{"AnalRSA",#N/A,TRUE,"PL-Anal";"AnalIAS",#N/A,TRUE,"PL-Anal"}</definedName>
    <definedName name="CTFH" hidden="1">{"AnalRSA",#N/A,TRUE,"PL-Anal";"AnalIAS",#N/A,TRUE,"PL-Anal"}</definedName>
    <definedName name="cv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cvcvbv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" hidden="1">{#N/A,#N/A,FALSE,"Сентябрь";#N/A,#N/A,FALSE,"Пояснительная сентябре 99"}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xzvcxcvx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" hidden="1">{"IAS Mapping",#N/A,TRUE,"RSA_FS"}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" hidden="1">{#N/A,#N/A,FALSE,"МТВ"}</definedName>
    <definedName name="das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asvr" hidden="1">{#N/A,#N/A,FALSE,"МТВ"}</definedName>
    <definedName name="Date">[4]Tr2014!$C$6</definedName>
    <definedName name="dd" hidden="1">{#N/A,#N/A,FALSE,"A";#N/A,#N/A,FALSE,"B"}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" hidden="1">{#N/A,#N/A,FALSE,"A";#N/A,#N/A,FALSE,"B"}</definedName>
    <definedName name="December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dectax" hidden="1">{#N/A,#N/A,FALSE,"A";#N/A,#N/A,FALSE,"B"}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h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hfgh" hidden="1">{#N/A,#N/A,FALSE,"A";#N/A,#N/A,FALSE,"B"}</definedName>
    <definedName name="dfsdf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na" hidden="1">{#N/A,#N/A,FALSE,"A";#N/A,#N/A,FALSE,"B-TOT";#N/A,#N/A,FALSE,"Declaration1";#N/A,#N/A,FALSE,"Spravka1";#N/A,#N/A,FALSE,"A (2)";#N/A,#N/A,FALSE,"B-TOT (2)";#N/A,#N/A,FALSE,"Declaration1 (2)";#N/A,#N/A,FALSE,"Spravka1 (2)"}</definedName>
    <definedName name="d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" hidden="1">{#N/A,#N/A,FALSE,"МТВ"}</definedName>
    <definedName name="dsa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da" hidden="1">{#N/A,#N/A,FALSE,"Сентябрь";#N/A,#N/A,FALSE,"Пояснительная сентябре 99"}</definedName>
    <definedName name="dsad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u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hidden="1">{#N/A,#N/A,FALSE,"Aging Summary";#N/A,#N/A,FALSE,"Ratio Analysis";#N/A,#N/A,FALSE,"Test 120 Day Accts";#N/A,#N/A,FALSE,"Tickmarks"}</definedName>
    <definedName name="ed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dsweqw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ee" hidden="1">{#N/A,#N/A,FALSE,"A";#N/A,#N/A,FALSE,"B"}</definedName>
    <definedName name="eee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wrer" hidden="1">{#N/A,#N/A,FALSE,"A";#N/A,#N/A,FALSE,"B"}</definedName>
    <definedName name="er" hidden="1">{#N/A,#N/A,FALSE,"A";#N/A,#N/A,FALSE,"B"}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vse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thfhg" hidden="1">{#N/A,#N/A,FALSE,"A";#N/A,#N/A,FALSE,"B"}</definedName>
    <definedName name="etr" hidden="1">{#N/A,#N/A,FALSE,"A";#N/A,#N/A,FALSE,"B"}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vd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we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" hidden="1">{#N/A,#N/A,FALSE,"Сентябрь";#N/A,#N/A,FALSE,"Пояснительная сентябре 99"}</definedName>
    <definedName name="February" hidden="1">#REF!</definedName>
    <definedName name="Fev" hidden="1">{#N/A,#N/A,FALSE,"A";#N/A,#N/A,FALSE,"B"}</definedName>
    <definedName name="ffd" hidden="1">{#N/A,#N/A,FALSE,"A";#N/A,#N/A,FALSE,"B"}</definedName>
    <definedName name="fg" hidden="1">{#N/A,#N/A,FALSE,"A";#N/A,#N/A,FALSE,"B"}</definedName>
    <definedName name="fgbngf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h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b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orm" hidden="1">{#N/A,#N/A,FALSE,"A";#N/A,#N/A,FALSE,"B"}</definedName>
    <definedName name="fr" hidden="1">{#N/A,#N/A,FALSE,"A";#N/A,#N/A,FALSE,"B"}</definedName>
    <definedName name="frtfdg" hidden="1">{#N/A,#N/A,FALSE,"A";#N/A,#N/A,FALSE,"B-TOT";#N/A,#N/A,FALSE,"Declaration1";#N/A,#N/A,FALSE,"Spravka1";#N/A,#N/A,FALSE,"A (2)";#N/A,#N/A,FALSE,"B-TOT (2)"}</definedName>
    <definedName name="fsd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tp" hidden="1">{#N/A,#N/A,FALSE,"A";#N/A,#N/A,FALSE,"B-TOT";#N/A,#N/A,FALSE,"Declaration1";#N/A,#N/A,FALSE,"Spravka1";#N/A,#N/A,FALSE,"A (2)";#N/A,#N/A,FALSE,"B-TOT (2)";#N/A,#N/A,FALSE,"Declaration1 (2)";#N/A,#N/A,FALSE,"Spravka1 (2)"}</definedName>
    <definedName name="ftr" hidden="1">{#N/A,#N/A,FALSE,"A";#N/A,#N/A,FALSE,"B"}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67t67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a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bhgb" hidden="1">{#N/A,#N/A,FALSE,"A";#N/A,#N/A,FALSE,"B"}</definedName>
    <definedName name="gd" hidden="1">{#N/A,#N/A,FALSE,"A";#N/A,#N/A,FALSE,"B"}</definedName>
    <definedName name="gds" hidden="1">{#N/A,#N/A,FALSE,"Сентябрь";#N/A,#N/A,FALSE,"Пояснительная сентябре 99"}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gfdgdfgdf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i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 hidden="1">{#N/A,#N/A,FALSE,"Сентябрь";#N/A,#N/A,FALSE,"Пояснительная сентябре 99"}</definedName>
    <definedName name="ghg" hidden="1">{#N/A,#N/A,FALSE,"A";#N/A,#N/A,FALSE,"B"}</definedName>
    <definedName name="ghg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wtrg" hidden="1">{#N/A,#N/A,FALSE,"A";#N/A,#N/A,FALSE,"B"}</definedName>
    <definedName name="g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njny" hidden="1">{#N/A,#N/A,FALSE,"A";#N/A,#N/A,FALSE,"B"}</definedName>
    <definedName name="gntyjnty" hidden="1">{#N/A,#N/A,FALSE,"A";#N/A,#N/A,FALSE,"B"}</definedName>
    <definedName name="go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huyoiyu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c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gh" hidden="1">{#N/A,#N/A,FALSE,"Сентябрь";#N/A,#N/A,FALSE,"Пояснительная сентябре 99"}</definedName>
    <definedName name="hjh" hidden="1">{#N/A,#N/A,FALSE,"A";#N/A,#N/A,FALSE,"B"}</definedName>
    <definedName name="hjhgjgj" hidden="1">{#N/A,#N/A,TRUE,"Лист1"}</definedName>
    <definedName name="hjhhh" hidden="1">{#N/A,#N/A,FALSE,"A";#N/A,#N/A,FALSE,"B"}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TML_CodePage" hidden="1">1251</definedName>
    <definedName name="HTML_Control" hidden="1">{"'Котировки'!$A$10:$E$131"}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"S:\SITE\Kot_vek.htm"</definedName>
    <definedName name="HTML_PathTemplate" hidden="1">"G:\TEMP\Котировки векселей.htm"</definedName>
    <definedName name="iii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km" hidden="1">{#N/A,#N/A,FALSE,"Sheet5";#N/A,#N/A,FALSE,"Sheet3";#N/A,#N/A,FALSE,"Sheet4";#N/A,#N/A,FALSE,"Sheet1"}</definedName>
    <definedName name="Income_202" hidden="1">{#N/A,#N/A,FALSE,"A";#N/A,#N/A,FALSE,"B"}</definedName>
    <definedName name="i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oiuo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iouity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" hidden="1">{#N/A,#N/A,FALSE,"A";#N/A,#N/A,FALSE,"B"}</definedName>
    <definedName name="jhjh" hidden="1">{#N/A,#N/A,FALSE,"A";#N/A,#N/A,FALSE,"B"}</definedName>
    <definedName name="jhkgk" hidden="1">{#N/A,#N/A,FALSE,"Сентябрь";#N/A,#N/A,FALSE,"Пояснительная сентябре 99"}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 hidden="1">{#N/A,#N/A,FALSE,"A";#N/A,#N/A,FALSE,"B"}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j" hidden="1">{#N/A,#N/A,FALSE,"Сентябрь";#N/A,#N/A,FALSE,"Пояснительная сентябре 99"}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mhvuk" hidden="1">{#N/A,#N/A,FALSE,"Сентябрь";#N/A,#N/A,FALSE,"Пояснительная сентябре 99"}</definedName>
    <definedName name="j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v">0.5</definedName>
    <definedName name="k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ik" hidden="1">{#N/A,#N/A,FALSE,"A";#N/A,#N/A,FALSE,"B"}</definedName>
    <definedName name="kikfjhj" hidden="1">{#N/A,#N/A,FALSE,"A";#N/A,#N/A,FALSE,"B"}</definedName>
    <definedName name="kikfj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g" hidden="1">{#N/A,#N/A,FALSE,"A";#N/A,#N/A,FALSE,"B"}</definedName>
    <definedName name="kjh" hidden="1">{#N/A,#N/A,FALSE,"A";#N/A,#N/A,FALSE,"B"}</definedName>
    <definedName name="kjh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jhuhoiu" hidden="1">{#N/A,#N/A,FALSE,"A";#N/A,#N/A,FALSE,"B"}</definedName>
    <definedName name="kjjhkjy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ljkl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k" hidden="1">{#N/A,#N/A,FALSE,"A";#N/A,#N/A,FALSE,"B"}</definedName>
    <definedName name="kkk" hidden="1">{#N/A,#N/A,FALSE,"A";#N/A,#N/A,FALSE,"B"}</definedName>
    <definedName name="KL" hidden="1">{#N/A,#N/A,FALSE,"A";#N/A,#N/A,FALSE,"B"}</definedName>
    <definedName name="kljkl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Kompassenko" hidden="1">{#N/A,#N/A,FALSE,"A";#N/A,#N/A,FALSE,"B"}</definedName>
    <definedName name="kt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" hidden="1">{#N/A,#N/A,FALSE,"A";#N/A,#N/A,FALSE,"B-TOT";#N/A,#N/A,FALSE,"Declaration1";#N/A,#N/A,FALSE,"Spravka1";#N/A,#N/A,FALSE,"A (2)";#N/A,#N/A,FALSE,"B-TOT (2)"}</definedName>
    <definedName name="ljlk" hidden="1">{#N/A,#N/A,FALSE,"A";#N/A,#N/A,FALSE,"B"}</definedName>
    <definedName name="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LKff" hidden="1">{#N/A,#N/A,FALSE,"A";#N/A,#N/A,FALSE,"B"}</definedName>
    <definedName name="lkhH" hidden="1">{"print95",#N/A,FALSE,"1995E.XLS";"print96",#N/A,FALSE,"1996E.XLS"}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j" hidden="1">{#N/A,#N/A,FALSE,"A";#N/A,#N/A,FALSE,"B"}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">1000</definedName>
    <definedName name="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ko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mm">1000000</definedName>
    <definedName name="m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movement" hidden="1">{#N/A,#N/A,FALSE,"A";#N/A,#N/A,FALSE,"B"}</definedName>
    <definedName name="movement1" hidden="1">{#N/A,#N/A,FALSE,"A";#N/A,#N/A,FALSE,"B"}</definedName>
    <definedName name="n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bnh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m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bvb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nhg" hidden="1">{#N/A,#N/A,FALSE,"A";#N/A,#N/A,FALSE,"B"}</definedName>
    <definedName name="nhnh" hidden="1">{#N/A,#N/A,FALSE,"A";#N/A,#N/A,FALSE,"B"}</definedName>
    <definedName name="nj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NNG" hidden="1">{"IASTrail",#N/A,FALSE,"IAS"}</definedName>
    <definedName name="nos_op_DEP" hidden="1">[5]XLR_NoRangeSheet!$F$6</definedName>
    <definedName name="nos_op_MONTH" hidden="1">[5]XLR_NoRangeSheet!$B$6</definedName>
    <definedName name="nos_op_PODP1" hidden="1">[5]XLR_NoRangeSheet!$G$6</definedName>
    <definedName name="nos_op_PODP1_FIO" hidden="1">[5]XLR_NoRangeSheet!$H$6</definedName>
    <definedName name="nos_op_PODP2" hidden="1">[5]XLR_NoRangeSheet!$I$6</definedName>
    <definedName name="nos_op_PODP2_FIO" hidden="1">[5]XLR_NoRangeSheet!$J$6</definedName>
    <definedName name="nos_op_S10000" hidden="1">[5]XLR_NoRangeSheet!$E$6</definedName>
    <definedName name="nos_op_YEAR" hidden="1">[5]XLR_NoRangeSheet!$C$6</definedName>
    <definedName name="ntyyhth" hidden="1">{#N/A,#N/A,FALSE,"A";#N/A,#N/A,FALSE,"B"}</definedName>
    <definedName name="nvcn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ld" hidden="1">{#N/A,#N/A,FALSE,"Sheet5";#N/A,#N/A,FALSE,"Sheet3";#N/A,#N/A,FALSE,"Sheet4";#N/A,#N/A,FALSE,"Sheet1"}</definedName>
    <definedName name="oldcalculation" hidden="1">{#N/A,#N/A,FALSE,"A";#N/A,#N/A,FALSE,"B"}</definedName>
    <definedName name="ooi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orig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pai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l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 hidden="1">{#N/A,#N/A,FALSE,"МТВ"}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qa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" hidden="1">{"IASTrail",#N/A,FALSE,"IAS"}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pDate">[6]Tr!$C$6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fv" hidden="1">{#N/A,#N/A,FALSE,"МТВ"}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jhjdf" hidden="1">{#N/A,#N/A,FALSE,"МТВ"}</definedName>
    <definedName name="rreg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vy" hidden="1">{#N/A,#N/A,FALSE,"МТВ"}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7n5" hidden="1">{#N/A,#N/A,FALSE,"Aging Summary";#N/A,#N/A,FALSE,"Ratio Analysis";#N/A,#N/A,FALSE,"Test 120 Day Accts";#N/A,#N/A,FALSE,"Tickmarks"}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fhgfg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gth" hidden="1">{#N/A,#N/A,FALSE,"A";#N/A,#N/A,FALSE,"B"}</definedName>
    <definedName name="shthhs" hidden="1">{#N/A,#N/A,FALSE,"A";#N/A,#N/A,FALSE,"B"}</definedName>
    <definedName name="shtyht" hidden="1">{#N/A,#N/A,FALSE,"A";#N/A,#N/A,FALSE,"B"}</definedName>
    <definedName name="Si" hidden="1">{#N/A,#N/A,FALSE,"Сентябрь";#N/A,#N/A,FALSE,"Пояснительная сентябре 99"}</definedName>
    <definedName name="snbyhy" hidden="1">{#N/A,#N/A,FALSE,"A";#N/A,#N/A,FALSE,"B"}</definedName>
    <definedName name="SNPZ" hidden="1">{"IASTrail",#N/A,FALSE,"IAS"}</definedName>
    <definedName name="SocT" hidden="1">{#N/A,#N/A,FALSE,"A";#N/A,#N/A,FALSE,"B"}</definedName>
    <definedName name="srgrsdtg" hidden="1">{#N/A,#N/A,FALSE,"A";#N/A,#N/A,FALSE,"B"}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sss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rtr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extRefCopyRangeCount" hidden="1">3</definedName>
    <definedName name="tfhftsth" hidden="1">{#N/A,#N/A,FALSE,"A";#N/A,#N/A,FALSE,"B"}</definedName>
    <definedName name="tgb" hidden="1">{#N/A,#N/A,FALSE,"МТВ"}</definedName>
    <definedName name="tgh" hidden="1">{#N/A,#N/A,FALSE,"Aging Summary";#N/A,#N/A,FALSE,"Ratio Analysis";#N/A,#N/A,FALSE,"Test 120 Day Accts";#N/A,#N/A,FALSE,"Tickmarks"}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jty" hidden="1">{#N/A,#N/A,FALSE,"A";#N/A,#N/A,FALSE,"B"}</definedName>
    <definedName name="tkxsbs" hidden="1">{#N/A,#N/A,FALSE,"A";#N/A,#N/A,FALSE,"B"}</definedName>
    <definedName name="tmp" hidden="1">{#N/A,#N/A,FALSE,"NBU rates 1999"}</definedName>
    <definedName name="tr" hidden="1">{#N/A,#N/A,FALSE,"МТВ"}</definedName>
    <definedName name="trek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trert" hidden="1">{#N/A,#N/A,TRUE,"Лист1"}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whwrth" hidden="1">{#N/A,#N/A,FALSE,"A";#N/A,#N/A,FALSE,"B"}</definedName>
    <definedName name="ty6ru" hidden="1">{#N/A,#N/A,FALSE,"Sheet5";#N/A,#N/A,FALSE,"Sheet3";#N/A,#N/A,FALSE,"Sheet4";#N/A,#N/A,FALSE,"Sheet1"}</definedName>
    <definedName name="tyhytbg" hidden="1">{#N/A,#N/A,FALSE,"A";#N/A,#N/A,FALSE,"B"}</definedName>
    <definedName name="tyrtyr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jm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sd_1">#REF!</definedName>
    <definedName name="usdavg">[6]Tr!$E$3</definedName>
    <definedName name="uu" hidden="1">{#N/A,#N/A,TRUE,"Лист1"}</definedName>
    <definedName name="u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uytrr" hidden="1">{#N/A,#N/A,TRUE,"Лист1"}</definedName>
    <definedName name="uyyj" hidden="1">{#N/A,#N/A,FALSE,"A";#N/A,#N/A,FALSE,"B"}</definedName>
    <definedName name="var" hidden="1">{#N/A,#N/A,FALSE,"МТВ"}</definedName>
    <definedName name="var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b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brtr" hidden="1">{#N/A,#N/A,FALSE,"A";#N/A,#N/A,FALSE,"B"}</definedName>
    <definedName name="v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vergvx" hidden="1">{#N/A,#N/A,FALSE,"A";#N/A,#N/A,FALSE,"B"}</definedName>
    <definedName name="vgjhgj" hidden="1">{#N/A,#N/A,FALSE,"A";#N/A,#N/A,FALSE,"B"}</definedName>
    <definedName name="vgy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vor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" hidden="1">{#N/A,#N/A,TRUE,"Лист1"}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ewrde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q" hidden="1">{#N/A,#N/A,FALSE,"Сентябрь";#N/A,#N/A,FALSE,"Пояснительная сентябре 99"}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n" hidden="1">{#N/A,#N/A,TRUE,"Лист1"}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Coded._.IAS._.FS." hidden="1">{"IASTrail",#N/A,FALSE,"IAS"}</definedName>
    <definedName name="wrn.End._.of._.Day." hidden="1">{#N/A,#N/A,FALSE,"MM_blotter";#N/A,#N/A,FALSE,"FX Deals";#N/A,#N/A,FALSE,"Depo Deals"}</definedName>
    <definedName name="wrn.ex." hidden="1">{#N/A,#N/A,FALSE,"NBU rates 1999"}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kumkol." hidden="1">{#N/A,#N/A,FALSE,"Сентябрь";#N/A,#N/A,FALSE,"Пояснительная сентябре 99"}</definedName>
    <definedName name="wrn.PL._.Analysis." hidden="1">{"AnalRSA",#N/A,TRUE,"PL-Anal";"AnalIAS",#N/A,TRUE,"PL-Anal"}</definedName>
    <definedName name="wrn.PL._.Report." hidden="1">{"Page1",#N/A,TRUE,"P&amp;LREP";"PAge 2",#N/A,TRUE,"P&amp;LREP";"Page3",#N/A,TRUE,"P&amp;LREP";"Page4",#N/A,TRUE,"P&amp;LREP"}</definedName>
    <definedName name="wrn.print95and96." hidden="1">{"print95",#N/A,FALSE,"1995E.XLS";"print96",#N/A,FALSE,"1996E.XLS"}</definedName>
    <definedName name="wrn.proba." hidden="1">{#N/A,#N/A,FALSE,"Ф_10";#N/A,#N/A,FALSE,"Ф_10v"}</definedName>
    <definedName name="wrn.Reporting." hidden="1">{#N/A,#N/A,FALSE,"A";#N/A,#N/A,FALSE,"B"}</definedName>
    <definedName name="wrn.RSA._.BS._.and._.PL." hidden="1">{"BS1",#N/A,TRUE,"RSA_FS";"BS2",#N/A,TRUE,"RSA_FS";"BS3",#N/A,TRUE,"RSA_FS"}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БЕЛЕБЕЕВСКИЙ._.МОЛОЧНЫЙ._.КОМБИНАТ." hidden="1">{#N/A,#N/A,TRUE,"Лист1"}</definedName>
    <definedName name="wrn.вввв." hidden="1">{#N/A,#N/A,TRUE,"Торги"}</definedName>
    <definedName name="wrn.остаток._.по._.822._.счету." hidden="1">{#N/A,#N/A,FALSE,"Лист1"}</definedName>
    <definedName name="wrn.Расходы._.неуменьшающие._.базу._.налога._.на._.прибыль._.в._.1997." hidden="1">{#N/A,#N/A,FALSE,"Sheet1"}</definedName>
    <definedName name="wrn.Расчет._.налога._.на._.прибыль._.1997." hidden="1">{#N/A,#N/A,FALSE,"Sheet1"}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sx" hidden="1">{#N/A,#N/A,FALSE,"Сентябрь";#N/A,#N/A,FALSE,"Пояснительная сентябре 99"}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0babaaf2d8364296a2f8f18787b44263_634335038172656250" hidden="1">#REF!</definedName>
    <definedName name="WW3aea916ab3444e6e8d62dcf00d2d53b3_634252711517343750" hidden="1">#REF!</definedName>
    <definedName name="WW3df0e638850b4b9082f28e2613be26fb_634255121416165000" hidden="1">#REF!</definedName>
    <definedName name="WW4d2db3a2a6df4daea35ee4ab0bca3393_F3BB" hidden="1">[7]LS!#REF!</definedName>
    <definedName name="WW6cf22225294e4d3380a25601c6e553cb_634252595010156250" hidden="1">#REF!</definedName>
    <definedName name="WW6cf22225294e4d3380a25601c6e553cb_634252595538281250" hidden="1">#REF!</definedName>
    <definedName name="WW6cf22225294e4d3380a25601c6e553cb_634254201232656250" hidden="1">#REF!</definedName>
    <definedName name="WW9135dcfe152644179572444a6b94fa84_634254151774218750" hidden="1">#REF!</definedName>
    <definedName name="WW941cef5c834a42d394ed21d0ddf8add3_634255174081008750" hidden="1">[8]TP!#REF!</definedName>
    <definedName name="WWe93b168e56d34fef83153ade828cc81f_634251789856406250" hidden="1">#REF!</definedName>
    <definedName name="WWe93b168e56d34fef83153ade828cc81f_634251790058437500" hidden="1">#REF!</definedName>
    <definedName name="WWe93b168e56d34fef83153ade828cc81f_634251790389062500" hidden="1">#REF!</definedName>
    <definedName name="www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c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grtgw" hidden="1">{#N/A,#N/A,FALSE,"A";#N/A,#N/A,FALSE,"B"}</definedName>
    <definedName name="XLR_ERRNAMESTR" hidden="1">[9]XLR_NoRangeSheet!$B$5</definedName>
    <definedName name="XLR_VERSION" hidden="1">[9]XLR_NoRangeSheet!$A$5</definedName>
    <definedName name="XLRPARAMS_ACCOUNT_NUM" hidden="1">[9]XLR_NoRangeSheet!$F$6</definedName>
    <definedName name="XLRPARAMS_ALL_SUM_NAT_AMOUNT" hidden="1">[10]XLR_NoRangeSheet!$X$6</definedName>
    <definedName name="XLRPARAMS_BALBEG" hidden="1">[11]XLR_NoRangeSheet!$Q$6</definedName>
    <definedName name="XLRPARAMS_BALEND" hidden="1">[11]XLR_NoRangeSheet!$R$6</definedName>
    <definedName name="XLRPARAMS_Beg_Date" hidden="1">[12]XLR_NoRangeSheet!$B$6</definedName>
    <definedName name="XLRPARAMS_BEG_REPORT_DATE" hidden="1">[13]XLR_NoRangeSheet!$Q$6</definedName>
    <definedName name="XLRPARAMS_EMPL_NAME" hidden="1">[14]XLR_NoRangeSheet!$U$6</definedName>
    <definedName name="XLRPARAMS_End_Date" hidden="1">[12]XLR_NoRangeSheet!$C$6</definedName>
    <definedName name="XLRPARAMS_END_REPORT_DATE" hidden="1">[13]XLR_NoRangeSheet!$R$6</definedName>
    <definedName name="XLRPARAMS_FACE_VALUE" hidden="1">[9]XLR_NoRangeSheet!$H$6</definedName>
    <definedName name="XLRPARAMS_OP_DATE" hidden="1">[15]XLR_NoRangeSheet!$AC$6</definedName>
    <definedName name="XLRPARAMS_OUR_BANK_FULL_NAME" hidden="1">[9]XLR_NoRangeSheet!$D$6</definedName>
    <definedName name="XLRPARAMS_OUR_BANK_NAME" hidden="1">[9]XLR_NoRangeSheet!$C$6</definedName>
    <definedName name="XLRPARAMS_REAL_USER_NAME" hidden="1">[15]XLR_NoRangeSheet!$B$6</definedName>
    <definedName name="XLRPARAMS_REP_DATE" hidden="1">[16]XLR_NoRangeSheet!$Q$6</definedName>
    <definedName name="XLRPARAMS_REP_DATE_STR" hidden="1">[9]XLR_NoRangeSheet!$M$6</definedName>
    <definedName name="XLRPARAMS_REPORT_DATE" hidden="1">[14]XLR_NoRangeSheet!$T$6</definedName>
    <definedName name="XLRPARAMS_SELECT_DATE" hidden="1">[17]XLR_NoRangeSheet!$M$6</definedName>
    <definedName name="XLRPARAMS_TOOL_ISO_CODE" hidden="1">[9]XLR_NoRangeSheet!$G$6</definedName>
    <definedName name="XLRPARAMS_TYPE_NAME" hidden="1">[11]XLR_NoRangeSheet!$P$6</definedName>
    <definedName name="XLRPARAMS_VDATEYEAR" hidden="1">[9]XLR_NoRangeSheet!$N$6</definedName>
    <definedName name="XLRPARAMS_VEUR_COURSE" hidden="1">[9]XLR_NoRangeSheet!$P$6</definedName>
    <definedName name="XLRPARAMS_VUSD_COURSE" hidden="1">[9]XLR_NoRangeSheet!$Q$6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hn" hidden="1">{#N/A,#N/A,FALSE,"Сентябрь";#N/A,#N/A,FALSE,"Пояснительная сентябре 99"}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ugk" hidden="1">{#N/A,#N/A,FALSE,"МТВ"}</definedName>
    <definedName name="yjkyj" hidden="1">{#N/A,#N/A,FALSE,"A";#N/A,#N/A,FALSE,"B"}</definedName>
    <definedName name="yjuj" hidden="1">{#N/A,#N/A,FALSE,"A";#N/A,#N/A,FALSE,"B"}</definedName>
    <definedName name="yre\szccvvlll_ffff" hidden="1">{#N/A,#N/A,TRUE,"Лист1"}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" hidden="1">{#N/A,#N/A,FALSE,"МТВ"}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yuy" hidden="1">{#N/A,#N/A,FALSE,"МТВ"}</definedName>
    <definedName name="yyyyyyy" hidden="1">{#N/A,#N/A,FALSE,"NBU rates 1999"}</definedName>
    <definedName name="Z_40C46F46_345C_4429_B555_9095DD298330_.wvu.Cols" localSheetId="1" hidden="1">ОСД!#REF!</definedName>
    <definedName name="Z_40C46F46_345C_4429_B555_9095DD298330_.wvu.Cols" localSheetId="0" hidden="1">ОФП!#REF!,ОФП!#REF!</definedName>
    <definedName name="Z_40C46F46_345C_4429_B555_9095DD298330_.wvu.Rows" localSheetId="2" hidden="1">ОИСС!#REF!</definedName>
    <definedName name="Z_40C46F46_345C_4429_B555_9095DD298330_.wvu.Rows" localSheetId="1" hidden="1">ОСД!$41:$41,ОСД!$50:$52</definedName>
    <definedName name="Z_54F8E40F_201A_4EA4_854E_99CC4C9C88BC_.wvu.Cols" hidden="1">#N/A</definedName>
    <definedName name="Z_54F8E40F_201A_4EA4_854E_99CC4C9C88BC_.wvu.FilterData" hidden="1">#N/A</definedName>
    <definedName name="Z_54F8E40F_201A_4EA4_854E_99CC4C9C88BC_.wvu.PrintArea" hidden="1">#N/A</definedName>
    <definedName name="Z_54F8E40F_201A_4EA4_854E_99CC4C9C88BC_.wvu.PrintTitles" hidden="1">#N/A</definedName>
    <definedName name="Z_54F8E40F_201A_4EA4_854E_99CC4C9C88BC_.wvu.Rows" hidden="1">#N/A</definedName>
    <definedName name="Z_ADAA52DB_78E4_490F_9B21_AC890B55ABED_.wvu.Cols" localSheetId="2" hidden="1">ОИСС!#REF!</definedName>
    <definedName name="Z_ADAA52DB_78E4_490F_9B21_AC890B55ABED_.wvu.Cols" localSheetId="1" hidden="1">ОСД!#REF!</definedName>
    <definedName name="Z_ADAA52DB_78E4_490F_9B21_AC890B55ABED_.wvu.Cols" localSheetId="0" hidden="1">ОФП!#REF!,ОФП!#REF!</definedName>
    <definedName name="Z_ADAA52DB_78E4_490F_9B21_AC890B55ABED_.wvu.Rows" localSheetId="2" hidden="1">ОИСС!#REF!,ОИСС!#REF!</definedName>
    <definedName name="Z_ADAA52DB_78E4_490F_9B21_AC890B55ABED_.wvu.Rows" localSheetId="1" hidden="1">ОСД!$41:$41,ОСД!$50:$52</definedName>
    <definedName name="Z_ADDEA96A_C783_40FB_8C2C_DD348549C909_.wvu.Cols" localSheetId="3" hidden="1">ОДДС!#REF!,ОДДС!#REF!</definedName>
    <definedName name="Z_ADDEA96A_C783_40FB_8C2C_DD348549C909_.wvu.PrintArea" localSheetId="0" hidden="1">ОФП!$A$1:$D$53</definedName>
    <definedName name="Z_C3DE6FD5_F3F2_400C_A9FD_17A93A96A3FF_.wvu.Cols" localSheetId="3" hidden="1">ОДДС!#REF!</definedName>
    <definedName name="Z_C3DE6FD5_F3F2_400C_A9FD_17A93A96A3FF_.wvu.Cols" localSheetId="1" hidden="1">ОСД!#REF!,ОСД!#REF!</definedName>
    <definedName name="Z_C3DE6FD5_F3F2_400C_A9FD_17A93A96A3FF_.wvu.Cols" localSheetId="0" hidden="1">ОФП!#REF!,ОФП!#REF!</definedName>
    <definedName name="Z_C3DE6FD5_F3F2_400C_A9FD_17A93A96A3FF_.wvu.Rows" localSheetId="3" hidden="1">ОДДС!#REF!</definedName>
    <definedName name="Z_C3DE6FD5_F3F2_400C_A9FD_17A93A96A3FF_.wvu.Rows" localSheetId="2" hidden="1">ОИСС!#REF!,ОИСС!#REF!,ОИСС!#REF!</definedName>
    <definedName name="Z_C3DE6FD5_F3F2_400C_A9FD_17A93A96A3FF_.wvu.Rows" localSheetId="1" hidden="1">ОСД!#REF!</definedName>
    <definedName name="Z_C3DE6FD5_F3F2_400C_A9FD_17A93A96A3FF_.wvu.Rows" localSheetId="0" hidden="1">ОФП!#REF!,ОФП!#REF!</definedName>
    <definedName name="Z_EDBD99D9_8DB1_48A5_8A73_D69FF2C73FE6_.wvu.Cols" localSheetId="2" hidden="1">ОИСС!#REF!</definedName>
    <definedName name="Z_EDBD99D9_8DB1_48A5_8A73_D69FF2C73FE6_.wvu.Cols" localSheetId="1" hidden="1">ОСД!#REF!</definedName>
    <definedName name="Z_EDBD99D9_8DB1_48A5_8A73_D69FF2C73FE6_.wvu.Cols" localSheetId="0" hidden="1">ОФП!#REF!,ОФП!#REF!</definedName>
    <definedName name="Z_EDBD99D9_8DB1_48A5_8A73_D69FF2C73FE6_.wvu.Rows" localSheetId="2" hidden="1">ОИСС!#REF!,ОИСС!#REF!</definedName>
    <definedName name="Z_EDBD99D9_8DB1_48A5_8A73_D69FF2C73FE6_.wvu.Rows" localSheetId="1" hidden="1">ОСД!$41:$41,ОСД!$50:$52</definedName>
    <definedName name="Z_EE2CD0F5_B117_4E05_A3DC_893764E139DC_.wvu.Cols" localSheetId="1" hidden="1">ОСД!#REF!</definedName>
    <definedName name="Z_EE2CD0F5_B117_4E05_A3DC_893764E139DC_.wvu.Cols" localSheetId="0" hidden="1">ОФП!#REF!,ОФП!#REF!</definedName>
    <definedName name="Z_EE2CD0F5_B117_4E05_A3DC_893764E139DC_.wvu.Rows" localSheetId="2" hidden="1">ОИСС!#REF!</definedName>
    <definedName name="Z_EE2CD0F5_B117_4E05_A3DC_893764E139DC_.wvu.Rows" localSheetId="1" hidden="1">ОСД!$41:$41,ОСД!$50:$52</definedName>
    <definedName name="Z_F00EB21C_5551_4CE5_A349_36D0AB88FFFE_.wvu.Cols" localSheetId="3" hidden="1">ОДДС!#REF!</definedName>
    <definedName name="Z_F00EB21C_5551_4CE5_A349_36D0AB88FFFE_.wvu.Cols" localSheetId="2" hidden="1">ОИСС!#REF!,ОИСС!#REF!</definedName>
    <definedName name="Z_F00EB21C_5551_4CE5_A349_36D0AB88FFFE_.wvu.Cols" localSheetId="1" hidden="1">ОСД!#REF!,ОСД!#REF!</definedName>
    <definedName name="Z_F00EB21C_5551_4CE5_A349_36D0AB88FFFE_.wvu.Cols" localSheetId="0" hidden="1">ОФП!#REF!,ОФП!#REF!</definedName>
    <definedName name="Z_F00EB21C_5551_4CE5_A349_36D0AB88FFFE_.wvu.Rows" localSheetId="2" hidden="1">ОИСС!#REF!,ОИСС!#REF!,ОИСС!#REF!</definedName>
    <definedName name="Z_F00EB21C_5551_4CE5_A349_36D0AB88FFFE_.wvu.Rows" localSheetId="1" hidden="1">ОСД!$50:$52</definedName>
    <definedName name="Z_F00EB21C_5551_4CE5_A349_36D0AB88FFFE_.wvu.Rows" localSheetId="0" hidden="1">ОФП!#REF!,ОФП!#REF!</definedName>
    <definedName name="Z_FC380C93_C146_49B0_A2E9_FB6A66140920_.wvu.Cols" localSheetId="3" hidden="1">ОДДС!#REF!,ОДДС!#REF!</definedName>
    <definedName name="Z_FC380C93_C146_49B0_A2E9_FB6A66140920_.wvu.PrintArea" localSheetId="0" hidden="1">ОФП!$A$1:$D$53</definedName>
    <definedName name="z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cvc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se" hidden="1">{#N/A,#N/A,FALSE,"Aging Summary";#N/A,#N/A,FALSE,"Ratio Analysis";#N/A,#N/A,FALSE,"Test 120 Day Accts";#N/A,#N/A,FALSE,"Tickmarks"}</definedName>
    <definedName name="zvmbb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x" hidden="1">{#N/A,#N/A,FALSE,"МТВ"}</definedName>
    <definedName name="zz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" hidden="1">{#N/A,#N/A,FALSE,"МТВ"}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hidden="1">{#N/A,#N/A,FALSE,"Aging Summary";#N/A,#N/A,FALSE,"Ratio Analysis";#N/A,#N/A,FALSE,"Test 120 Day Accts";#N/A,#N/A,FALSE,"Tickmarks"}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ыв" hidden="1">{#N/A,#N/A,FALSE,"Сентябрь";#N/A,#N/A,FALSE,"Пояснительная сентябре 99"}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" hidden="1">{#N/A,#N/A,FALSE,"МТВ"}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ллл" hidden="1">{"print95",#N/A,FALSE,"1995E.XLS";"print96",#N/A,FALSE,"1996E.XLS"}</definedName>
    <definedName name="м" hidden="1">{"IAS Mapping",#N/A,TRUE,"RSA_FS"}</definedName>
    <definedName name="о61005" hidden="1">{"print95",#N/A,FALSE,"1995E.XLS";"print96",#N/A,FALSE,"1996E.XLS"}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р" hidden="1">{#N/A,#N/A,FALSE,"Aging Summary";#N/A,#N/A,FALSE,"Ratio Analysis";#N/A,#N/A,FALSE,"Test 120 Day Accts";#N/A,#N/A,FALSE,"Tickmarks"}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пр" hidden="1">{#N/A,#N/A,FALSE,"Aging Summary";#N/A,#N/A,FALSE,"Ratio Analysis";#N/A,#N/A,FALSE,"Test 120 Day Accts";#N/A,#N/A,FALSE,"Tickmarks"}</definedName>
    <definedName name="рпр" hidden="1">{#N/A,#N/A,TRUE,"Лист1"}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шл" hidden="1">{#N/A,#N/A,FALSE,"Infl_fact"}</definedName>
    <definedName name="ы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ыф" hidden="1">{#N/A,#N/A,FALSE,"A";#N/A,#N/A,FALSE,"B"}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4" l="1"/>
  <c r="C63" i="4"/>
  <c r="D60" i="4"/>
  <c r="C57" i="4"/>
  <c r="C56" i="4"/>
  <c r="C55" i="4"/>
  <c r="C54" i="4"/>
  <c r="D51" i="4"/>
  <c r="C48" i="4"/>
  <c r="C47" i="4"/>
  <c r="C46" i="4"/>
  <c r="C45" i="4"/>
  <c r="C44" i="4"/>
  <c r="C43" i="4"/>
  <c r="C42" i="4"/>
  <c r="C36" i="4"/>
  <c r="C35" i="4"/>
  <c r="C34" i="4"/>
  <c r="C33" i="4"/>
  <c r="C31" i="4"/>
  <c r="C30" i="4"/>
  <c r="C29" i="4"/>
  <c r="C28" i="4"/>
  <c r="C27" i="4"/>
  <c r="C26" i="4"/>
  <c r="D22" i="4"/>
  <c r="D39" i="4" s="1"/>
  <c r="C19" i="4"/>
  <c r="C18" i="4"/>
  <c r="C17" i="4"/>
  <c r="C16" i="4"/>
  <c r="C15" i="4"/>
  <c r="C14" i="4"/>
  <c r="C13" i="4"/>
  <c r="C12" i="4"/>
  <c r="C11" i="4"/>
  <c r="C10" i="4"/>
  <c r="E39" i="3"/>
  <c r="F39" i="3" s="1"/>
  <c r="F38" i="3"/>
  <c r="D35" i="3"/>
  <c r="B35" i="3"/>
  <c r="E32" i="3"/>
  <c r="C32" i="3"/>
  <c r="C35" i="3" s="1"/>
  <c r="C42" i="3" s="1"/>
  <c r="E19" i="3"/>
  <c r="F19" i="3" s="1"/>
  <c r="E15" i="3"/>
  <c r="D15" i="3"/>
  <c r="D22" i="3" s="1"/>
  <c r="C15" i="3"/>
  <c r="C22" i="3" s="1"/>
  <c r="B15" i="3"/>
  <c r="B22" i="3" s="1"/>
  <c r="B28" i="3" s="1"/>
  <c r="F12" i="3"/>
  <c r="F11" i="3"/>
  <c r="F8" i="3"/>
  <c r="C50" i="2"/>
  <c r="D44" i="2"/>
  <c r="C32" i="2"/>
  <c r="C27" i="2"/>
  <c r="C26" i="2"/>
  <c r="C25" i="2"/>
  <c r="C24" i="2"/>
  <c r="C23" i="2"/>
  <c r="C22" i="2"/>
  <c r="C21" i="2"/>
  <c r="C20" i="2"/>
  <c r="C19" i="2"/>
  <c r="C14" i="2"/>
  <c r="D13" i="2"/>
  <c r="D17" i="2" s="1"/>
  <c r="D30" i="2" s="1"/>
  <c r="D35" i="2" s="1"/>
  <c r="D47" i="2" s="1"/>
  <c r="C10" i="2"/>
  <c r="C9" i="2"/>
  <c r="C13" i="2" s="1"/>
  <c r="C52" i="1"/>
  <c r="D46" i="1"/>
  <c r="C43" i="1"/>
  <c r="C42" i="1"/>
  <c r="C41" i="1"/>
  <c r="C40" i="1"/>
  <c r="D36" i="1"/>
  <c r="C33" i="1"/>
  <c r="C32" i="1"/>
  <c r="C31" i="1"/>
  <c r="C30" i="1"/>
  <c r="C29" i="1"/>
  <c r="D25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6" i="1"/>
  <c r="C6" i="2" s="1"/>
  <c r="C6" i="4" s="1"/>
  <c r="D6" i="4" s="1"/>
  <c r="C60" i="4" l="1"/>
  <c r="D66" i="4"/>
  <c r="D70" i="4" s="1"/>
  <c r="C22" i="4"/>
  <c r="C39" i="4" s="1"/>
  <c r="C51" i="4"/>
  <c r="C41" i="2"/>
  <c r="C44" i="2" s="1"/>
  <c r="E22" i="3"/>
  <c r="F22" i="3" s="1"/>
  <c r="F32" i="3"/>
  <c r="C17" i="2"/>
  <c r="C30" i="2" s="1"/>
  <c r="C35" i="2" s="1"/>
  <c r="C46" i="1"/>
  <c r="C25" i="1"/>
  <c r="C36" i="1"/>
  <c r="D49" i="1"/>
  <c r="F28" i="3"/>
  <c r="B42" i="3"/>
  <c r="D42" i="3"/>
  <c r="D6" i="2"/>
  <c r="F15" i="3"/>
  <c r="C66" i="4" l="1"/>
  <c r="C70" i="4" s="1"/>
  <c r="E31" i="3"/>
  <c r="C47" i="2"/>
  <c r="C49" i="1"/>
  <c r="E35" i="3" l="1"/>
  <c r="F31" i="3"/>
  <c r="F35" i="3" l="1"/>
  <c r="F42" i="3" s="1"/>
  <c r="E42" i="3"/>
</calcChain>
</file>

<file path=xl/sharedStrings.xml><?xml version="1.0" encoding="utf-8"?>
<sst xmlns="http://schemas.openxmlformats.org/spreadsheetml/2006/main" count="137" uniqueCount="126">
  <si>
    <t>АО ДБ "Альфа-Банк"</t>
  </si>
  <si>
    <t xml:space="preserve">Отчет о финансовом положении              </t>
  </si>
  <si>
    <t xml:space="preserve">(в тысячах тенге) </t>
  </si>
  <si>
    <t xml:space="preserve">               (неаудировано)</t>
  </si>
  <si>
    <t>(аудировано)</t>
  </si>
  <si>
    <t>АКТИВЫ</t>
  </si>
  <si>
    <t>Денежные средства и эквиваленты денежных средств</t>
  </si>
  <si>
    <t>Средства в других банках</t>
  </si>
  <si>
    <t>Кредиты и авансы клиентам</t>
  </si>
  <si>
    <t>Инвестиции в долговые ценные бумаги:</t>
  </si>
  <si>
    <t>Ценные бумаги, учитываемые  по справедливой стоимости через прочий совокупный доход</t>
  </si>
  <si>
    <t>Ценные бумаги, учитываемые по амортизированной стоимости</t>
  </si>
  <si>
    <t>Договоры обратного РЕПО</t>
  </si>
  <si>
    <t>Отложенный налоговый актив</t>
  </si>
  <si>
    <t>Предоплата текущих обязательств по подоходному налогу</t>
  </si>
  <si>
    <t>Нематериальные активы</t>
  </si>
  <si>
    <t>Основные средства</t>
  </si>
  <si>
    <t>Прочие финансовые активы</t>
  </si>
  <si>
    <t>Прочие активы</t>
  </si>
  <si>
    <t xml:space="preserve">Долгосрочные активы, удерживаемые для продажи </t>
  </si>
  <si>
    <t>ИТОГО АКТИВЫ</t>
  </si>
  <si>
    <t>ОБЯЗАТЕЛЬСТВА</t>
  </si>
  <si>
    <t>Средства других банков</t>
  </si>
  <si>
    <t>Средства клиентов</t>
  </si>
  <si>
    <t xml:space="preserve">Выпущенные долговые ценные бумаги </t>
  </si>
  <si>
    <t>Прочие финансовые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</si>
  <si>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</si>
  <si>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</si>
  <si>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</si>
  <si>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</si>
  <si>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</si>
  <si>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Резерв по переоценке инвестиционных ценных бумаг, через прочий совокупный доход</t>
  </si>
  <si>
    <t>Резерв переоценки зданий</t>
  </si>
  <si>
    <t>ИТОГО СОБСТВЕННЫЙ КАПИТАЛ</t>
  </si>
  <si>
    <t>ИТОГО ОБЯЗАТЕЛЬСТВА И СОБСТВЕННЫЙ КАПИТАЛ</t>
  </si>
  <si>
    <t>Балансовая стоимость одной простой акции, тенге</t>
  </si>
  <si>
    <t xml:space="preserve">Отчет о прибыли или убытке и прочем совокупном доходе         </t>
  </si>
  <si>
    <t>(неаудировано)</t>
  </si>
  <si>
    <t>Процентные доходы, рассчитанные по методу эффективной процентной ставки</t>
  </si>
  <si>
    <t>Процентные и аналогичные расходы</t>
  </si>
  <si>
    <t>Чистая процентная маржа и аналогичные доходы</t>
  </si>
  <si>
    <t>Оценочный резерв под кредитные убытки кредитного портфеля и дебиторской задолженности по финансовой аренде</t>
  </si>
  <si>
    <t>Чистая процентная маржа и аналогичные доходы после создания резерва под кредитные убытки</t>
  </si>
  <si>
    <t>Комиссионные доходы</t>
  </si>
  <si>
    <t>Комиссионные расходы</t>
  </si>
  <si>
    <t>Доходы за вычетом расходов от операций с финансовыми производными инструментами</t>
  </si>
  <si>
    <t>Доходы за вычетом расходов по операциям с иностранной валютой</t>
  </si>
  <si>
    <t>Расходы за вычетом доходов от переоценки иностранной валюты</t>
  </si>
  <si>
    <t>Резерв под обязательства кредитного характера</t>
  </si>
  <si>
    <t>Оценочный резерв под кредитные убытки финансовых активов, кроме кредитного портфеля и дебиторской задолженности по финансовой аренде</t>
  </si>
  <si>
    <t>Прочие операционные доходы</t>
  </si>
  <si>
    <t>Административные и прочие операционные расходы</t>
  </si>
  <si>
    <t>Прибыль до налогообложения</t>
  </si>
  <si>
    <t xml:space="preserve">Расходы по налогу на прибыль </t>
  </si>
  <si>
    <t>Прибыль за год</t>
  </si>
  <si>
    <t>Прочий совокупный убыток:</t>
  </si>
  <si>
    <t>Статьи, которые впоследствии могут быть переклассифицированы в состав прибылей или убытков:</t>
  </si>
  <si>
    <t>Долговые ценные бумаги, оцениваемые по справедливой стоимости через прочий совокупный доход:</t>
  </si>
  <si>
    <t xml:space="preserve"> - Доходы за вычетом расходов за год по инвестициям</t>
  </si>
  <si>
    <t>Прочий совокупный доход / (убыток) за год</t>
  </si>
  <si>
    <t>Итого совокупный доход за год</t>
  </si>
  <si>
    <t xml:space="preserve">Базовая и разводненная прибыль на акцию для прибыли, принадлежащей владельцам Банка </t>
  </si>
  <si>
    <t xml:space="preserve">Отчет об изменениях в составе собственных средств </t>
  </si>
  <si>
    <t>Акционерный капитал</t>
  </si>
  <si>
    <t>Резерв по переоценке ценных бумаг, оцениваемых по справедливой стоимости через прочий совокупный доход</t>
  </si>
  <si>
    <t>Нераспределен-ная прибыль</t>
  </si>
  <si>
    <t>Итого</t>
  </si>
  <si>
    <t>Остаток на 1 января 2019 г.</t>
  </si>
  <si>
    <t>Прибыль \(убыток) за год</t>
  </si>
  <si>
    <t>Прочий совокупный доход</t>
  </si>
  <si>
    <t>Итого совокупный доход, отраженный за отчетный период 2019 г.</t>
  </si>
  <si>
    <t>Основные средства:</t>
  </si>
  <si>
    <t>-Перенос положительной переоценки земли и зданий на нерапределенную прибыль</t>
  </si>
  <si>
    <t>Остаток за 31 марта 2019                           (неаудировано)</t>
  </si>
  <si>
    <t>Остаток на 1 января 2020 (аудировано)</t>
  </si>
  <si>
    <t>Прибыль \(убыток) за отчетный период</t>
  </si>
  <si>
    <t>Итого совокупный доход, отраженный за отчетный период 2020 г.</t>
  </si>
  <si>
    <t>- Перенос положительной переоценки земли и зданий на нерапределенную прибыль</t>
  </si>
  <si>
    <t>Остаток за 31 марта 2020 (неаудировано)</t>
  </si>
  <si>
    <t xml:space="preserve">Отчет о движении денежных средств </t>
  </si>
  <si>
    <t>(в тысячах тенге)</t>
  </si>
  <si>
    <t>Денежные средства от операционной деятельности</t>
  </si>
  <si>
    <t xml:space="preserve">Проценты доходы полученные, рассчитанные по методу эффективной процентной ставки </t>
  </si>
  <si>
    <t xml:space="preserve">Проценты уплаченные </t>
  </si>
  <si>
    <t>Комиссии полученные</t>
  </si>
  <si>
    <t>Комиссии уплаченные</t>
  </si>
  <si>
    <t xml:space="preserve">Доходы, полученные/(Расходы понесенные) от операций с финансовыми производными инструментами </t>
  </si>
  <si>
    <t>Доходы, полученные по операциям с иностранной валютой</t>
  </si>
  <si>
    <t>Прочие полученные операционные доходы</t>
  </si>
  <si>
    <t>Уплаченные расходы на содержание персонала</t>
  </si>
  <si>
    <t>Уплаченные административные и прочие операционные расходы</t>
  </si>
  <si>
    <t>Уплаченный налог на прибыль</t>
  </si>
  <si>
    <t>Денежные средства, полученные от операционной деятельности до изменений в операционных активах и обязательствах</t>
  </si>
  <si>
    <t>Изменение в операционных активах и обязательствах</t>
  </si>
  <si>
    <t>Чистый (прирост)/снижение по:</t>
  </si>
  <si>
    <t>- средствам в других банках</t>
  </si>
  <si>
    <t>- кредитам и авансам клиентам</t>
  </si>
  <si>
    <t>- дебиторской задолженности по финансовой аренде</t>
  </si>
  <si>
    <t>- договорам обратного РЕПО</t>
  </si>
  <si>
    <t>- прочим финансовым активам</t>
  </si>
  <si>
    <t>- прочим активам</t>
  </si>
  <si>
    <t>Чистый прирост/(снижение) по:</t>
  </si>
  <si>
    <t>- средствам других банков</t>
  </si>
  <si>
    <t>- средствам клиентов</t>
  </si>
  <si>
    <t>- прочим финансовым обязательствам</t>
  </si>
  <si>
    <t>- прочим обязательствам</t>
  </si>
  <si>
    <t>Чистые денежные средства, использованные в/(полученные от) операционной деятельности</t>
  </si>
  <si>
    <t>Денежные средства от инвестиционной деятельности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</si>
  <si>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</si>
  <si>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выбытия и погашения долговых ценных бумаг, оцениваемых по справедливой стоимости через прочий совокупный доход</t>
  </si>
  <si>
    <t>Приобретение инвестиций в долговые ценные бумаги, отражаемые по амортизированной стоимости</t>
  </si>
  <si>
    <t>Поступления от погашения долговых ценных бумаг, отражаемых по амортизированной стоимости</t>
  </si>
  <si>
    <t>Приобретение основных средств</t>
  </si>
  <si>
    <t>Поступления от реализации долгосрочных активов, удерживаемых для продажи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</si>
  <si>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</si>
  <si>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</si>
  <si>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</si>
  <si>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Дивиденды уплаченные</t>
  </si>
  <si>
    <t>Погашение основной суммы обязательств по аренде</t>
  </si>
  <si>
    <t>Поступление от выпуска облигаций на внутреннем рынке</t>
  </si>
  <si>
    <t>Погашение облигаций на внутреннем рынке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</si>
  <si>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</si>
  <si>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</si>
  <si>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Чистое (снижение) /увеличение денежных средств и их эквивалентов</t>
  </si>
  <si>
    <t>Денежные средства и эквиваленты денежных средств на начало года</t>
  </si>
  <si>
    <t>Денежные средства и эквиваленты денежных средств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</si>
</sst>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т_н_г_._-;\-* #,##0.00_т_н_г_._-;_-* &quot;-&quot;??_т_н_г_._-;_-@_-"/>
    <numFmt numFmtId="165" formatCode="_-* #,##0_т_н_г_._-;\-* #,##0_т_н_г_._-;_-* &quot;-&quot;??_т_н_г_._-;_-@_-"/>
    <numFmt numFmtId="166" formatCode="[$-F800]dddd\,\ mmmm\ dd\,\ yyyy"/>
    <numFmt numFmtId="167" formatCode="_(* #,##0_);_(* \(#,##0\);_(* &quot;-&quot;_);_(@_)"/>
    <numFmt numFmtId="168" formatCode="_-* #,##0.00[$€]_-;\-* #,##0.00[$€]_-;_-* &quot;-&quot;??[$€]_-;_-@_-"/>
    <numFmt numFmtId="169" formatCode="_(* #,##0.00_);_(* \(#,##0.00\);_(* &quot;-&quot;_);_(@_)"/>
    <numFmt numFmtId="170" formatCode="_(* #,##0_);_(* \(#,##0\);_(* &quot;-&quot;??_);_(@_)"/>
    <numFmt numFmtId="171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168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171" fontId="2" fillId="0" borderId="0" applyFont="0" applyFill="0" applyBorder="0" applyAlignment="0" applyProtection="0"/>
    <xf numFmtId="0" fontId="14" fillId="0" borderId="0"/>
  </cellStyleXfs>
  <cellXfs count="121">
    <xf numFmtId="168" fontId="0" fillId="0" borderId="0" xfId="0"/>
    <xf numFmtId="0" fontId="3" fillId="0" borderId="0" xfId="2" applyFont="1"/>
    <xf numFmtId="165" fontId="4" fillId="0" borderId="0" xfId="1" applyNumberFormat="1" applyFont="1"/>
    <xf numFmtId="0" fontId="4" fillId="0" borderId="0" xfId="2" applyFont="1"/>
    <xf numFmtId="0" fontId="3" fillId="0" borderId="0" xfId="2" applyFont="1" applyAlignment="1">
      <alignment wrapText="1"/>
    </xf>
    <xf numFmtId="0" fontId="4" fillId="0" borderId="0" xfId="2" applyFont="1" applyFill="1"/>
    <xf numFmtId="165" fontId="5" fillId="0" borderId="0" xfId="1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" xfId="2" applyFont="1" applyBorder="1"/>
    <xf numFmtId="166" fontId="9" fillId="0" borderId="1" xfId="4" applyNumberFormat="1" applyFont="1" applyFill="1" applyBorder="1" applyAlignment="1">
      <alignment horizontal="right" vertical="center" wrapText="1"/>
    </xf>
    <xf numFmtId="0" fontId="7" fillId="0" borderId="2" xfId="3" applyFont="1" applyBorder="1" applyAlignment="1">
      <alignment wrapText="1"/>
    </xf>
    <xf numFmtId="165" fontId="7" fillId="0" borderId="2" xfId="1" applyNumberFormat="1" applyFont="1" applyBorder="1" applyAlignment="1">
      <alignment horizontal="right"/>
    </xf>
    <xf numFmtId="0" fontId="9" fillId="0" borderId="0" xfId="3" applyFont="1" applyFill="1" applyAlignment="1">
      <alignment vertical="top" wrapText="1"/>
    </xf>
    <xf numFmtId="0" fontId="9" fillId="0" borderId="0" xfId="3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167" fontId="4" fillId="0" borderId="0" xfId="2" applyNumberFormat="1" applyFont="1" applyFill="1" applyAlignment="1">
      <alignment vertical="top"/>
    </xf>
    <xf numFmtId="0" fontId="4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 vertical="top" wrapText="1"/>
    </xf>
    <xf numFmtId="0" fontId="4" fillId="0" borderId="0" xfId="2" applyFont="1" applyFill="1" applyAlignment="1">
      <alignment vertical="top"/>
    </xf>
    <xf numFmtId="0" fontId="4" fillId="0" borderId="2" xfId="2" applyFont="1" applyBorder="1" applyAlignment="1">
      <alignment vertical="top"/>
    </xf>
    <xf numFmtId="0" fontId="4" fillId="0" borderId="2" xfId="2" applyFont="1" applyFill="1" applyBorder="1" applyAlignment="1">
      <alignment vertical="top"/>
    </xf>
    <xf numFmtId="0" fontId="4" fillId="0" borderId="0" xfId="2" applyFont="1" applyAlignment="1">
      <alignment vertical="top"/>
    </xf>
    <xf numFmtId="0" fontId="9" fillId="0" borderId="0" xfId="2" applyFont="1" applyAlignment="1">
      <alignment vertical="top"/>
    </xf>
    <xf numFmtId="167" fontId="9" fillId="0" borderId="0" xfId="2" applyNumberFormat="1" applyFont="1" applyFill="1" applyAlignment="1">
      <alignment vertical="top"/>
    </xf>
    <xf numFmtId="0" fontId="4" fillId="0" borderId="3" xfId="2" applyFont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9" fillId="0" borderId="3" xfId="3" applyFont="1" applyBorder="1" applyAlignment="1">
      <alignment vertical="top" wrapText="1"/>
    </xf>
    <xf numFmtId="0" fontId="4" fillId="0" borderId="3" xfId="2" applyFont="1" applyBorder="1"/>
    <xf numFmtId="167" fontId="4" fillId="0" borderId="3" xfId="2" applyNumberFormat="1" applyFont="1" applyFill="1" applyBorder="1"/>
    <xf numFmtId="0" fontId="4" fillId="0" borderId="0" xfId="2" applyFont="1" applyBorder="1"/>
    <xf numFmtId="0" fontId="4" fillId="0" borderId="0" xfId="2" applyFont="1" applyFill="1" applyBorder="1"/>
    <xf numFmtId="168" fontId="10" fillId="0" borderId="0" xfId="0" applyFont="1" applyAlignment="1">
      <alignment vertical="center" wrapText="1"/>
    </xf>
    <xf numFmtId="169" fontId="9" fillId="0" borderId="0" xfId="2" applyNumberFormat="1" applyFont="1" applyFill="1" applyAlignment="1">
      <alignment vertical="top"/>
    </xf>
    <xf numFmtId="169" fontId="9" fillId="0" borderId="0" xfId="2" applyNumberFormat="1" applyFont="1" applyFill="1" applyAlignment="1">
      <alignment horizontal="right" vertical="top"/>
    </xf>
    <xf numFmtId="168" fontId="11" fillId="0" borderId="0" xfId="0" applyFont="1"/>
    <xf numFmtId="0" fontId="9" fillId="0" borderId="0" xfId="2" applyFont="1"/>
    <xf numFmtId="165" fontId="3" fillId="0" borderId="0" xfId="1" applyNumberFormat="1" applyFont="1" applyAlignment="1">
      <alignment horizontal="left"/>
    </xf>
    <xf numFmtId="165" fontId="4" fillId="0" borderId="0" xfId="1" applyNumberFormat="1" applyFont="1" applyFill="1" applyAlignment="1">
      <alignment horizontal="left"/>
    </xf>
    <xf numFmtId="0" fontId="4" fillId="0" borderId="0" xfId="2" applyFont="1" applyFill="1" applyAlignment="1">
      <alignment horizontal="left"/>
    </xf>
    <xf numFmtId="168" fontId="11" fillId="0" borderId="0" xfId="0" applyFont="1" applyAlignment="1">
      <alignment horizontal="left"/>
    </xf>
    <xf numFmtId="165" fontId="3" fillId="0" borderId="0" xfId="1" applyNumberFormat="1" applyFont="1" applyAlignment="1">
      <alignment horizontal="left" wrapText="1"/>
    </xf>
    <xf numFmtId="0" fontId="5" fillId="0" borderId="0" xfId="2" applyFont="1" applyAlignment="1">
      <alignment horizontal="center"/>
    </xf>
    <xf numFmtId="168" fontId="11" fillId="0" borderId="1" xfId="0" applyFont="1" applyBorder="1" applyAlignment="1">
      <alignment horizontal="left"/>
    </xf>
    <xf numFmtId="166" fontId="13" fillId="0" borderId="1" xfId="3" applyNumberFormat="1" applyFont="1" applyFill="1" applyBorder="1" applyAlignment="1">
      <alignment horizontal="right" wrapText="1"/>
    </xf>
    <xf numFmtId="166" fontId="13" fillId="0" borderId="1" xfId="3" applyNumberFormat="1" applyFont="1" applyBorder="1" applyAlignment="1">
      <alignment horizontal="right" wrapText="1"/>
    </xf>
    <xf numFmtId="165" fontId="7" fillId="0" borderId="2" xfId="1" applyNumberFormat="1" applyFont="1" applyBorder="1" applyAlignment="1">
      <alignment horizontal="left" wrapText="1"/>
    </xf>
    <xf numFmtId="165" fontId="12" fillId="0" borderId="2" xfId="1" applyNumberFormat="1" applyFont="1" applyFill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 wrapText="1"/>
    </xf>
    <xf numFmtId="165" fontId="12" fillId="0" borderId="0" xfId="1" applyNumberFormat="1" applyFont="1" applyFill="1" applyBorder="1" applyAlignment="1">
      <alignment horizontal="center"/>
    </xf>
    <xf numFmtId="168" fontId="12" fillId="0" borderId="0" xfId="0" applyFont="1" applyBorder="1" applyAlignment="1">
      <alignment horizontal="center"/>
    </xf>
    <xf numFmtId="165" fontId="4" fillId="0" borderId="0" xfId="1" applyNumberFormat="1" applyFont="1" applyAlignment="1">
      <alignment horizontal="left"/>
    </xf>
    <xf numFmtId="167" fontId="4" fillId="0" borderId="0" xfId="2" applyNumberFormat="1" applyFont="1" applyFill="1" applyAlignment="1">
      <alignment horizontal="left"/>
    </xf>
    <xf numFmtId="165" fontId="4" fillId="0" borderId="2" xfId="1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165" fontId="9" fillId="0" borderId="0" xfId="1" applyNumberFormat="1" applyFont="1" applyAlignment="1">
      <alignment horizontal="left"/>
    </xf>
    <xf numFmtId="167" fontId="9" fillId="0" borderId="0" xfId="2" applyNumberFormat="1" applyFont="1" applyFill="1" applyAlignment="1">
      <alignment horizontal="left"/>
    </xf>
    <xf numFmtId="165" fontId="4" fillId="0" borderId="0" xfId="1" applyNumberFormat="1" applyFont="1" applyAlignment="1">
      <alignment horizontal="left" wrapText="1"/>
    </xf>
    <xf numFmtId="165" fontId="9" fillId="0" borderId="0" xfId="1" applyNumberFormat="1" applyFont="1" applyAlignment="1">
      <alignment horizontal="left" wrapText="1"/>
    </xf>
    <xf numFmtId="165" fontId="4" fillId="0" borderId="0" xfId="1" applyNumberFormat="1" applyFont="1" applyFill="1" applyAlignment="1">
      <alignment horizontal="left" wrapText="1"/>
    </xf>
    <xf numFmtId="165" fontId="11" fillId="0" borderId="0" xfId="1" applyNumberFormat="1" applyFont="1" applyAlignment="1">
      <alignment horizontal="left"/>
    </xf>
    <xf numFmtId="165" fontId="4" fillId="0" borderId="3" xfId="1" applyNumberFormat="1" applyFont="1" applyBorder="1" applyAlignment="1">
      <alignment horizontal="left"/>
    </xf>
    <xf numFmtId="167" fontId="4" fillId="0" borderId="3" xfId="2" applyNumberFormat="1" applyFont="1" applyFill="1" applyBorder="1" applyAlignment="1">
      <alignment horizontal="left"/>
    </xf>
    <xf numFmtId="165" fontId="4" fillId="0" borderId="2" xfId="1" applyNumberFormat="1" applyFont="1" applyBorder="1" applyAlignment="1">
      <alignment horizontal="left" wrapText="1"/>
    </xf>
    <xf numFmtId="0" fontId="4" fillId="0" borderId="3" xfId="2" applyFont="1" applyFill="1" applyBorder="1" applyAlignment="1">
      <alignment horizontal="left"/>
    </xf>
    <xf numFmtId="168" fontId="11" fillId="0" borderId="0" xfId="0" applyFont="1" applyFill="1" applyAlignment="1">
      <alignment horizontal="left"/>
    </xf>
    <xf numFmtId="169" fontId="9" fillId="0" borderId="0" xfId="2" applyNumberFormat="1" applyFont="1" applyFill="1" applyAlignment="1">
      <alignment horizontal="left"/>
    </xf>
    <xf numFmtId="169" fontId="9" fillId="0" borderId="0" xfId="2" quotePrefix="1" applyNumberFormat="1" applyFont="1" applyAlignment="1">
      <alignment horizontal="right"/>
    </xf>
    <xf numFmtId="165" fontId="4" fillId="0" borderId="3" xfId="1" applyNumberFormat="1" applyFont="1" applyFill="1" applyBorder="1" applyAlignment="1">
      <alignment horizontal="left"/>
    </xf>
    <xf numFmtId="0" fontId="4" fillId="0" borderId="3" xfId="2" applyFont="1" applyBorder="1" applyAlignment="1">
      <alignment horizontal="left"/>
    </xf>
    <xf numFmtId="165" fontId="11" fillId="0" borderId="0" xfId="1" applyNumberFormat="1" applyFont="1" applyFill="1" applyAlignment="1">
      <alignment horizontal="left"/>
    </xf>
    <xf numFmtId="168" fontId="4" fillId="0" borderId="0" xfId="0" applyFont="1" applyFill="1" applyAlignment="1">
      <alignment horizontal="left"/>
    </xf>
    <xf numFmtId="0" fontId="3" fillId="0" borderId="0" xfId="2" applyFont="1" applyFill="1"/>
    <xf numFmtId="0" fontId="9" fillId="0" borderId="0" xfId="2" applyFont="1" applyFill="1"/>
    <xf numFmtId="0" fontId="7" fillId="0" borderId="4" xfId="2" applyFont="1" applyFill="1" applyBorder="1" applyAlignment="1">
      <alignment wrapText="1"/>
    </xf>
    <xf numFmtId="0" fontId="9" fillId="0" borderId="4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wrapText="1"/>
    </xf>
    <xf numFmtId="170" fontId="9" fillId="0" borderId="0" xfId="2" applyNumberFormat="1" applyFont="1" applyFill="1" applyAlignment="1">
      <alignment vertical="top" wrapText="1"/>
    </xf>
    <xf numFmtId="0" fontId="4" fillId="0" borderId="5" xfId="2" applyFont="1" applyFill="1" applyBorder="1" applyAlignment="1">
      <alignment wrapText="1"/>
    </xf>
    <xf numFmtId="170" fontId="4" fillId="0" borderId="5" xfId="2" applyNumberFormat="1" applyFont="1" applyFill="1" applyBorder="1" applyAlignment="1">
      <alignment wrapText="1"/>
    </xf>
    <xf numFmtId="170" fontId="4" fillId="0" borderId="5" xfId="2" applyNumberFormat="1" applyFont="1" applyFill="1" applyBorder="1" applyAlignment="1">
      <alignment vertical="top" wrapText="1"/>
    </xf>
    <xf numFmtId="170" fontId="4" fillId="0" borderId="0" xfId="2" applyNumberFormat="1" applyFont="1" applyFill="1"/>
    <xf numFmtId="170" fontId="4" fillId="0" borderId="0" xfId="5" applyNumberFormat="1" applyFont="1" applyFill="1" applyAlignment="1">
      <alignment wrapText="1"/>
    </xf>
    <xf numFmtId="170" fontId="4" fillId="0" borderId="0" xfId="5" applyNumberFormat="1" applyFont="1" applyFill="1" applyAlignment="1">
      <alignment vertical="top" wrapText="1"/>
    </xf>
    <xf numFmtId="170" fontId="9" fillId="0" borderId="0" xfId="5" applyNumberFormat="1" applyFont="1" applyFill="1" applyAlignment="1">
      <alignment wrapText="1"/>
    </xf>
    <xf numFmtId="0" fontId="4" fillId="0" borderId="3" xfId="2" applyFont="1" applyFill="1" applyBorder="1" applyAlignment="1">
      <alignment wrapText="1"/>
    </xf>
    <xf numFmtId="170" fontId="4" fillId="0" borderId="3" xfId="2" applyNumberFormat="1" applyFont="1" applyFill="1" applyBorder="1" applyAlignment="1">
      <alignment wrapText="1"/>
    </xf>
    <xf numFmtId="170" fontId="4" fillId="0" borderId="3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wrapText="1"/>
    </xf>
    <xf numFmtId="170" fontId="4" fillId="0" borderId="0" xfId="2" applyNumberFormat="1" applyFont="1" applyFill="1" applyAlignment="1">
      <alignment wrapText="1"/>
    </xf>
    <xf numFmtId="170" fontId="4" fillId="0" borderId="0" xfId="2" applyNumberFormat="1" applyFont="1" applyFill="1" applyAlignment="1">
      <alignment vertical="top" wrapText="1"/>
    </xf>
    <xf numFmtId="170" fontId="9" fillId="0" borderId="0" xfId="2" applyNumberFormat="1" applyFont="1" applyFill="1" applyAlignment="1">
      <alignment wrapText="1"/>
    </xf>
    <xf numFmtId="0" fontId="4" fillId="0" borderId="6" xfId="2" applyFont="1" applyFill="1" applyBorder="1" applyAlignment="1">
      <alignment wrapText="1"/>
    </xf>
    <xf numFmtId="170" fontId="4" fillId="0" borderId="6" xfId="2" applyNumberFormat="1" applyFont="1" applyFill="1" applyBorder="1" applyAlignment="1">
      <alignment wrapText="1"/>
    </xf>
    <xf numFmtId="170" fontId="4" fillId="0" borderId="6" xfId="2" applyNumberFormat="1" applyFont="1" applyFill="1" applyBorder="1" applyAlignment="1">
      <alignment vertical="top" wrapText="1"/>
    </xf>
    <xf numFmtId="0" fontId="4" fillId="0" borderId="0" xfId="2" quotePrefix="1" applyFont="1" applyFill="1" applyAlignment="1">
      <alignment wrapText="1"/>
    </xf>
    <xf numFmtId="0" fontId="4" fillId="0" borderId="0" xfId="2" applyFont="1" applyFill="1" applyBorder="1" applyAlignment="1">
      <alignment wrapText="1"/>
    </xf>
    <xf numFmtId="170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>
      <alignment vertical="top" wrapText="1"/>
    </xf>
    <xf numFmtId="0" fontId="9" fillId="0" borderId="0" xfId="6" applyFont="1"/>
    <xf numFmtId="0" fontId="4" fillId="0" borderId="0" xfId="6" applyFont="1"/>
    <xf numFmtId="0" fontId="15" fillId="0" borderId="0" xfId="6" applyFont="1"/>
    <xf numFmtId="0" fontId="4" fillId="0" borderId="0" xfId="6" applyFont="1" applyBorder="1"/>
    <xf numFmtId="0" fontId="7" fillId="0" borderId="2" xfId="6" applyFont="1" applyBorder="1" applyAlignment="1">
      <alignment horizontal="justify" wrapText="1"/>
    </xf>
    <xf numFmtId="0" fontId="4" fillId="0" borderId="0" xfId="6" applyFont="1" applyAlignment="1">
      <alignment wrapText="1"/>
    </xf>
    <xf numFmtId="170" fontId="4" fillId="0" borderId="0" xfId="6" applyNumberFormat="1" applyFont="1" applyAlignment="1">
      <alignment horizontal="center"/>
    </xf>
    <xf numFmtId="0" fontId="4" fillId="0" borderId="2" xfId="6" applyFont="1" applyBorder="1"/>
    <xf numFmtId="0" fontId="9" fillId="0" borderId="3" xfId="6" applyFont="1" applyBorder="1" applyAlignment="1">
      <alignment vertical="center" wrapText="1"/>
    </xf>
    <xf numFmtId="170" fontId="9" fillId="0" borderId="3" xfId="6" applyNumberFormat="1" applyFont="1" applyBorder="1" applyAlignment="1">
      <alignment horizontal="center"/>
    </xf>
    <xf numFmtId="0" fontId="4" fillId="0" borderId="0" xfId="6" applyFont="1" applyAlignment="1">
      <alignment vertical="center"/>
    </xf>
    <xf numFmtId="0" fontId="7" fillId="0" borderId="0" xfId="6" applyFont="1"/>
    <xf numFmtId="0" fontId="4" fillId="0" borderId="0" xfId="6" quotePrefix="1" applyFont="1"/>
    <xf numFmtId="0" fontId="4" fillId="0" borderId="0" xfId="6" applyFont="1" applyFill="1"/>
    <xf numFmtId="170" fontId="9" fillId="0" borderId="0" xfId="6" applyNumberFormat="1" applyFont="1" applyAlignment="1">
      <alignment horizontal="center"/>
    </xf>
    <xf numFmtId="0" fontId="4" fillId="0" borderId="3" xfId="6" applyFont="1" applyBorder="1"/>
    <xf numFmtId="0" fontId="9" fillId="0" borderId="0" xfId="6" applyFont="1" applyAlignment="1">
      <alignment vertical="center" wrapText="1"/>
    </xf>
    <xf numFmtId="165" fontId="12" fillId="0" borderId="2" xfId="1" applyNumberFormat="1" applyFont="1" applyBorder="1" applyAlignment="1">
      <alignment horizontal="center" wrapText="1"/>
    </xf>
    <xf numFmtId="165" fontId="12" fillId="0" borderId="0" xfId="1" applyNumberFormat="1" applyFont="1" applyBorder="1" applyAlignment="1">
      <alignment horizontal="center" wrapText="1"/>
    </xf>
  </cellXfs>
  <cellStyles count="7">
    <cellStyle name="Comma 21" xfId="5"/>
    <cellStyle name="Normal 13" xfId="2"/>
    <cellStyle name="Normal 38 2" xfId="6"/>
    <cellStyle name="Style 1 2" xfId="4"/>
    <cellStyle name="Обычный" xfId="0" builtinId="0"/>
    <cellStyle name="Обычный_Alfa Bank_ FS_2008_rus_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622442</xdr:colOff>
      <xdr:row>0</xdr:row>
      <xdr:rowOff>64191</xdr:rowOff>
    </xdr:from>
    <xdr:to>
      <xdr:col>3</xdr:col>
      <xdr:colOff>1461013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892" y="64191"/>
          <a:ext cx="232447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468478</xdr:colOff>
      <xdr:row>1</xdr:row>
      <xdr:rowOff>34388</xdr:rowOff>
    </xdr:from>
    <xdr:to>
      <xdr:col>3</xdr:col>
      <xdr:colOff>1173699</xdr:colOff>
      <xdr:row>4</xdr:row>
      <xdr:rowOff>294047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7178" y="196313"/>
          <a:ext cx="2191121" cy="745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5</xdr:col>
      <xdr:colOff>861682</xdr:colOff>
      <xdr:row>3</xdr:row>
      <xdr:rowOff>140657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77125" y="104775"/>
          <a:ext cx="17665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47625</xdr:rowOff>
    </xdr:from>
    <xdr:to>
      <xdr:col>3</xdr:col>
      <xdr:colOff>1204582</xdr:colOff>
      <xdr:row>3</xdr:row>
      <xdr:rowOff>83507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1995157" cy="52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2\homes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74;&#1083;&#1077;&#1095;&#1077;&#1085;&#1085;&#1099;&#1077;%20&#1080;%20&#1074;&#1099;&#1076;&#1072;&#1085;&#1085;&#1099;&#1077;%20&#1084;&#1077;&#1078;&#1073;&#1072;&#1085;&#1082;&#1086;&#1074;&#1089;&#1082;&#1080;&#1077;%20&#1082;&#1088;&#1077;&#1076;&#1080;&#1090;&#1099;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notes6030C8\&#1054;&#1089;&#1090;&#1072;&#1090;&#1082;&#1080;%20&#1074;%20&#1088;&#1072;&#1079;&#1088;&#1077;&#1079;&#1077;%20&#1089;&#1095;&#1077;&#1090;&#1086;&#1074;%20&#1087;&#1086;%20&#1079;&#1072;&#1076;&#1072;&#1085;&#1085;&#1086;&#1084;&#1091;%20&#1090;&#1080;&#1087;&#1091;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MSFO\2006_3\&#1054;&#1090;%20&#1087;&#1086;&#1076;&#1088;&#1072;&#1079;&#1076;&#1077;&#1083;&#1077;&#1085;&#1080;&#1081;\&#1044;&#1045;&#1055;&#1054;&#1047;&#1048;&#1058;&#1067;\&#1054;&#1089;&#1090;&#1072;&#1090;&#1082;&#1080;%20&#1087;&#1086;%20&#1055;&#1050;%20(&#1092;4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yadetdi001\My%20Documents\Projects\Absolut\OBF\&#1054;&#1090;&#1095;&#1077;&#1090;%20&#1087;&#1086;%20&#1082;&#1086;&#1084;&#1080;&#1089;&#1089;&#1080;&#1103;&#1084;_31.12.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\&#1054;&#1090;&#1076;&#1077;&#1083;%20&#1086;&#1090;&#1095;&#1077;&#1090;&#1085;&#1086;&#1089;&#1090;&#1080;\&#1044;&#1072;&#1085;&#1085;&#1099;&#1077;%20&#1076;&#1083;&#1103;%20&#1086;&#1090;&#1095;&#1077;&#1090;&#1086;&#1074;\2006\12\31\&#1102;&#1088;&#1044;&#1077;&#1087;\&#1055;&#1088;&#1086;&#1094;&#1077;&#1085;&#1090;&#1099;%20&#1082;%20&#1091;&#1087;&#1083;&#1072;&#1090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44;&#1080;&#1089;&#1082;&#1086;&#1085;&#1090;%20&#1079;&#1072;%2031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55;&#1088;&#1077;&#1079;&#1077;&#1085;&#1090;&#1072;&#1094;&#1080;&#1086;&#1085;&#1085;&#1072;&#1103;%20&#1086;&#1090;&#1095;&#1077;&#1090;&#1085;&#1086;&#1089;&#1090;&#1100;\PWC_2005\&#1056;&#1072;&#1073;&#1086;&#1095;&#1080;&#1077;%20&#1092;&#1072;&#1081;&#1083;&#1099;\From%20Client\&#1045;&#1078;&#1077;&#1076;&#1085;&#1077;&#1074;&#1085;&#1072;&#1103;%20&#1086;&#1090;&#1095;&#1077;&#1090;&#1085;&#1086;&#1089;&#1090;&#1100;\&#1055;&#1088;&#1080;&#1083;%20&#847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notes6030C8\&#1058;&#1086;&#1090;%20&#1078;&#1077;%20&#1086;&#1090;&#1095;&#1077;&#1090;%20&#1080;&#1079;%20&#1073;&#1072;&#107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36\WINDOWS\TEMP\notesEA312D\BBS.ABS\o&amp;g\Clients\SIDANCO\Models\Sidanco_c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5\12_2015\FS_Alfa-Bank-12_2015.V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77;&#1076;&#1086;&#1084;&#1086;&#1089;&#1090;&#1100;%20&#1072;&#1084;&#1086;&#1088;&#1090;&#1080;&#1079;&#1072;&#1094;&#1080;&#1080;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-bank.kz\root\PersonFolders\&#1054;&#1055;&#1052;&#1060;&#1054;\&#1060;&#1048;&#1053;%20&#1054;&#1058;&#1063;&#1045;&#1058;&#1053;&#1054;&#1057;&#1058;&#1068;\2020\03_2020\Publish\&#1060;&#1054;%20&#1050;&#1074;&#1072;&#1088;&#1090;&#1072;&#1083;&#1100;&#1085;&#1072;&#1103;\FS_Alfa-Bank_03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Documents%20and%20Settings\amussabaye001\Local%20Settings\Application%20Data\Aura\3.0CEE_PROD\Files\5\AF\4d2db3a2-a6df-4dae-a35e-e4ab0bca3393212143129173235140206008\4d2db3a2a6df4daea35ee4ab0bca339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48;&#1053;%20&#1054;&#1058;&#1063;&#1045;&#1058;&#1053;&#1054;&#1057;&#1058;&#1068;\2012\12-2012\&#1060;&#1048;&#1053;%20&#1054;&#1058;&#1063;&#1045;&#1058;&#1053;&#1054;&#1057;&#1058;&#1068;\2011\&#1043;&#1054;&#1044;\Draft%20to%20Client\ALFA_BANK_2011\Alfa-Bank%202010\Interest%20Expense%20(Deposits)\Analytical%20Review%20Procedure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korneva001.CEE\Desktop\Documents\Banks\Absolute\FINAL%202007\12m%202007\&#1053;&#1072;&#1083;&#1086;&#1075;_2007(&#1073;&#1077;&#1079;%20&#1057;&#1055;&#1054;&#1044;)\4%20&#1082;&#1074;_2007\&#1056;&#1072;&#1089;&#1095;&#1077;&#1090;%20&#1087;&#1077;&#1088;&#1077;&#1086;&#1094;&#1077;&#1085;&#1082;&#1080;%20&#1087;&#1086;%20&#1089;&#1086;&#1073;&#1089;&#1090;&#1074;&#1077;&#1085;&#1099;&#1084;%20&#1074;&#1077;&#1082;&#1089;&#1077;&#1083;&#1103;&#1084;%20&#1041;&#1072;&#1085;&#1082;&#1072;%20%20&#1079;&#1072;%203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3"/>
      <sheetName val="XLR_NoRangeSheet"/>
      <sheetName val="Валюта"/>
      <sheetName val="Расчет КПЭ"/>
      <sheetName val="XLRpt_TempSheet"/>
      <sheetName val="A"/>
      <sheetName val="Tabelle2"/>
      <sheetName val="Data"/>
      <sheetName val="Статьи"/>
    </sheetNames>
    <sheetDataSet>
      <sheetData sheetId="0" refreshError="1"/>
      <sheetData sheetId="1" refreshError="1"/>
      <sheetData sheetId="2" refreshError="1">
        <row r="6">
          <cell r="X6">
            <v>11637766324.08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heet1"/>
    </sheetNames>
    <sheetDataSet>
      <sheetData sheetId="0" refreshError="1"/>
      <sheetData sheetId="1" refreshError="1">
        <row r="6">
          <cell r="P6" t="str">
            <v>Евроноты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 refreshError="1">
        <row r="6">
          <cell r="B6" t="str">
            <v>01.09.2006</v>
          </cell>
          <cell r="C6" t="str">
            <v>30.09.2006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>
        <row r="6">
          <cell r="Q6" t="str">
            <v>01.01.2006</v>
          </cell>
          <cell r="R6" t="str">
            <v>15.12.2006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ы к уплате"/>
      <sheetName val="XLR_NoRangeSheet"/>
    </sheetNames>
    <sheetDataSet>
      <sheetData sheetId="0" refreshError="1"/>
      <sheetData sheetId="1" refreshError="1">
        <row r="6">
          <cell r="T6" t="str">
            <v>31.12.2006</v>
          </cell>
          <cell r="U6" t="str">
            <v>НИКУЛИЧЕВА Ю.Ю.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>
        <row r="6">
          <cell r="B6" t="str">
            <v>Булатова М.Е.</v>
          </cell>
          <cell r="AC6" t="str">
            <v>31.12.2007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актив"/>
      <sheetName val="крупные"/>
      <sheetName val="МБК ВЫДАННЫЕ"/>
      <sheetName val="Лист5"/>
      <sheetName val="пассив"/>
      <sheetName val="%пассив"/>
      <sheetName val="МБК ПРИВЛЕЧЕННЫЕ"/>
      <sheetName val="блок"/>
      <sheetName val="БЛОКИРОВКА"/>
      <sheetName val="Лист4"/>
      <sheetName val="СДЕЛКИ ПОСТФИНАНСИРОВАНИЯ"/>
    </sheetNames>
    <sheetDataSet>
      <sheetData sheetId="0"/>
      <sheetData sheetId="1"/>
      <sheetData sheetId="2"/>
      <sheetData sheetId="3" refreshError="1">
        <row r="6">
          <cell r="Q6" t="str">
            <v>01.07.2005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XLR_NoRangeSheet"/>
    </sheetNames>
    <sheetDataSet>
      <sheetData sheetId="0"/>
      <sheetData sheetId="1"/>
      <sheetData sheetId="2" refreshError="1">
        <row r="6">
          <cell r="M6" t="str">
            <v>31.12.2004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"/>
      <sheetName val="US_GAAP$"/>
      <sheetName val="Cons_Journals"/>
      <sheetName val="Off-shore"/>
      <sheetName val="Equiry roll"/>
      <sheetName val="MG test"/>
      <sheetName val="MI &amp; GW2001"/>
      <sheetName val="CF12m2001 US GAAP"/>
      <sheetName val="Ch in RE"/>
      <sheetName val="IAS vs US GAAP"/>
      <sheetName val="DT2001"/>
      <sheetName val="MGproof"/>
      <sheetName val="Bdown"/>
      <sheetName val="AuditTrail"/>
      <sheetName val="Breakdown"/>
      <sheetName val="кре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ФП"/>
      <sheetName val="!ОСД"/>
      <sheetName val="!ОИСС"/>
      <sheetName val="ОДДС"/>
      <sheetName val="700-H 2015"/>
      <sheetName val="Tr"/>
      <sheetName val="Кор"/>
      <sheetName val="700-Н"/>
      <sheetName val="Tr2014"/>
      <sheetName val="Кор2014"/>
      <sheetName val="7!"/>
      <sheetName val="8!"/>
      <sheetName val="9!"/>
      <sheetName val="10!"/>
      <sheetName val="11!"/>
      <sheetName val="11-1!"/>
      <sheetName val="12!"/>
      <sheetName val="13!"/>
      <sheetName val="14!"/>
      <sheetName val="15!"/>
      <sheetName val="16!"/>
      <sheetName val="17!"/>
      <sheetName val="SUPP"/>
      <sheetName val="SUP1"/>
      <sheetName val="18!"/>
      <sheetName val="19!"/>
      <sheetName val="20!"/>
      <sheetName val="21!"/>
      <sheetName val="22!"/>
      <sheetName val="23!"/>
      <sheetName val="24!"/>
      <sheetName val="25!"/>
      <sheetName val="26!"/>
      <sheetName val="27!"/>
      <sheetName val="28"/>
      <sheetName val="29!"/>
      <sheetName val="30!"/>
      <sheetName val="31!"/>
      <sheetName val="32 FRM"/>
      <sheetName val="ПРУДЕНЦ"/>
      <sheetName val="33!"/>
      <sheetName val="34"/>
      <sheetName val="35!"/>
      <sheetName val="36"/>
      <sheetName val="37!"/>
      <sheetName val="38!"/>
      <sheetName val="39!"/>
      <sheetName val="SOFP"/>
      <sheetName val="SOCI "/>
      <sheetName val="КЧП"/>
      <sheetName val="SCE"/>
      <sheetName val="SCF"/>
      <sheetName val="Қжта"/>
      <sheetName val="жкте"/>
      <sheetName val="жққөте"/>
      <sheetName val="аққте"/>
      <sheetName val="Лист1"/>
      <sheetName val="39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340.01</v>
          </cell>
        </row>
      </sheetData>
      <sheetData sheetId="6"/>
      <sheetData sheetId="7"/>
      <sheetData sheetId="8">
        <row r="6">
          <cell r="C6">
            <v>41759</v>
          </cell>
        </row>
      </sheetData>
      <sheetData sheetId="9"/>
      <sheetData sheetId="10">
        <row r="2">
          <cell r="B2" t="str">
            <v xml:space="preserve">Денежные средства и их эквиваленты </v>
          </cell>
        </row>
      </sheetData>
      <sheetData sheetId="11">
        <row r="2">
          <cell r="B2" t="str">
            <v>Средства в других банках</v>
          </cell>
        </row>
      </sheetData>
      <sheetData sheetId="12">
        <row r="2">
          <cell r="B2" t="str">
            <v>Кредиты и авансы клиентам</v>
          </cell>
        </row>
      </sheetData>
      <sheetData sheetId="13">
        <row r="6">
          <cell r="B6" t="str">
            <v>    Дебиторская задолженность по финансовой аренде</v>
          </cell>
        </row>
      </sheetData>
      <sheetData sheetId="14">
        <row r="2">
          <cell r="B2" t="str">
            <v>Инвестиционные ценные бумаги, имеющиеся в наличии для продажи</v>
          </cell>
        </row>
      </sheetData>
      <sheetData sheetId="15">
        <row r="2">
          <cell r="B2" t="str">
            <v>Инвестиционные ценные бумаги, имеющиеся в наличии до погашения</v>
          </cell>
        </row>
      </sheetData>
      <sheetData sheetId="16">
        <row r="2">
          <cell r="B2" t="str">
            <v>Дебиторская задолженность по сделкам репо</v>
          </cell>
        </row>
      </sheetData>
      <sheetData sheetId="17">
        <row r="2">
          <cell r="B2" t="str">
            <v>Основные средства и нематериальные активы</v>
          </cell>
        </row>
      </sheetData>
      <sheetData sheetId="18">
        <row r="2">
          <cell r="B2" t="str">
            <v>Прочие финансовые активы</v>
          </cell>
        </row>
      </sheetData>
      <sheetData sheetId="19">
        <row r="2">
          <cell r="B2" t="str">
            <v>Прочие активы</v>
          </cell>
        </row>
      </sheetData>
      <sheetData sheetId="20">
        <row r="2">
          <cell r="B2" t="str">
            <v>Средства других банков</v>
          </cell>
        </row>
      </sheetData>
      <sheetData sheetId="21">
        <row r="2">
          <cell r="B2" t="str">
            <v>Средства клиентов</v>
          </cell>
        </row>
      </sheetData>
      <sheetData sheetId="22"/>
      <sheetData sheetId="23"/>
      <sheetData sheetId="24">
        <row r="2">
          <cell r="B2" t="str">
            <v xml:space="preserve">Выпущенные долговые ценные бумаги </v>
          </cell>
        </row>
      </sheetData>
      <sheetData sheetId="25">
        <row r="2">
          <cell r="B2" t="str">
            <v>Прочие финансовые обязательства</v>
          </cell>
        </row>
      </sheetData>
      <sheetData sheetId="26">
        <row r="2">
          <cell r="B2" t="str">
            <v>Прочие обязательства</v>
          </cell>
        </row>
      </sheetData>
      <sheetData sheetId="27">
        <row r="2">
          <cell r="B2" t="str">
            <v>Субординированный долг</v>
          </cell>
        </row>
      </sheetData>
      <sheetData sheetId="28">
        <row r="2">
          <cell r="B2" t="str">
            <v>Уставный капитал</v>
          </cell>
        </row>
      </sheetData>
      <sheetData sheetId="29">
        <row r="3">
          <cell r="B3" t="str">
            <v>Расчет балансовой стоимости одной акции</v>
          </cell>
        </row>
      </sheetData>
      <sheetData sheetId="30">
        <row r="2">
          <cell r="B2" t="str">
            <v>Процентные доходы и расходы</v>
          </cell>
        </row>
      </sheetData>
      <sheetData sheetId="31">
        <row r="2">
          <cell r="B2" t="str">
            <v>Комиссионные доходы и расходы</v>
          </cell>
        </row>
      </sheetData>
      <sheetData sheetId="32">
        <row r="2">
          <cell r="B2" t="str">
            <v>Прочие операционные доходы</v>
          </cell>
        </row>
      </sheetData>
      <sheetData sheetId="33">
        <row r="2">
          <cell r="B2" t="str">
            <v>Административные и прочие операционные расходы</v>
          </cell>
        </row>
      </sheetData>
      <sheetData sheetId="34">
        <row r="2">
          <cell r="B2" t="str">
            <v>Подоходный налог</v>
          </cell>
        </row>
      </sheetData>
      <sheetData sheetId="35">
        <row r="2">
          <cell r="B2" t="str">
            <v>Дивиденды</v>
          </cell>
        </row>
      </sheetData>
      <sheetData sheetId="36">
        <row r="2">
          <cell r="A2" t="str">
            <v>Прибыль на акцию</v>
          </cell>
        </row>
      </sheetData>
      <sheetData sheetId="37">
        <row r="2">
          <cell r="B2" t="str">
            <v>Сегментный анализ</v>
          </cell>
        </row>
      </sheetData>
      <sheetData sheetId="38">
        <row r="2">
          <cell r="B2" t="str">
            <v>3 файла в папке FRM</v>
          </cell>
        </row>
      </sheetData>
      <sheetData sheetId="39"/>
      <sheetData sheetId="40">
        <row r="2">
          <cell r="B2" t="str">
            <v>Управление капиталом</v>
          </cell>
        </row>
      </sheetData>
      <sheetData sheetId="41">
        <row r="2">
          <cell r="B2" t="str">
            <v>Взаимозачет финансовых активов и финансовых обязательств</v>
          </cell>
        </row>
      </sheetData>
      <sheetData sheetId="42">
        <row r="2">
          <cell r="B2" t="str">
            <v>Условные обязательства на 30 декабря 2014</v>
          </cell>
        </row>
      </sheetData>
      <sheetData sheetId="43">
        <row r="2">
          <cell r="B2" t="str">
            <v xml:space="preserve">Производные финансовые инструменты </v>
          </cell>
        </row>
      </sheetData>
      <sheetData sheetId="44">
        <row r="2">
          <cell r="B2" t="str">
            <v xml:space="preserve">Справедливая стоимость финансовых инструментов </v>
          </cell>
        </row>
      </sheetData>
      <sheetData sheetId="45">
        <row r="2">
          <cell r="B2" t="str">
            <v xml:space="preserve">Сверка категорий финансовых инструментов с категориями оценки </v>
          </cell>
        </row>
      </sheetData>
      <sheetData sheetId="46">
        <row r="2">
          <cell r="B2" t="str">
            <v>Операции со связанными сторонами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XLR_NoRangeSheet"/>
      <sheetName val="N_11_95"/>
      <sheetName val="Справочники"/>
      <sheetName val="industry"/>
      <sheetName val="Calculation base"/>
      <sheetName val="Дебиторы"/>
      <sheetName val="Лист2"/>
    </sheetNames>
    <sheetDataSet>
      <sheetData sheetId="0">
        <row r="6">
          <cell r="B6" t="str">
            <v>июль</v>
          </cell>
        </row>
      </sheetData>
      <sheetData sheetId="1" refreshError="1">
        <row r="6">
          <cell r="B6" t="str">
            <v>июль</v>
          </cell>
          <cell r="C6" t="str">
            <v>2004</v>
          </cell>
          <cell r="E6">
            <v>0</v>
          </cell>
          <cell r="F6">
            <v>0</v>
          </cell>
          <cell r="G6" t="str">
            <v>Зам.гл.бухгалтера</v>
          </cell>
          <cell r="H6" t="str">
            <v>Науменко Е.Н.</v>
          </cell>
          <cell r="I6" t="str">
            <v>Ст.бухгалтер</v>
          </cell>
          <cell r="J6" t="str">
            <v>Шульц Л.В.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ИСС"/>
      <sheetName val="ОДДС"/>
      <sheetName val="CF Working"/>
      <sheetName val="700-H 2019"/>
      <sheetName val="700-Н_2019"/>
      <sheetName val="Кор"/>
      <sheetName val="Tr"/>
      <sheetName val="SUPP"/>
      <sheetName val="SUP1"/>
      <sheetName val="7"/>
      <sheetName val="8"/>
      <sheetName val="9"/>
      <sheetName val="10"/>
      <sheetName val="11"/>
      <sheetName val="11-1"/>
      <sheetName val="12"/>
      <sheetName val="13"/>
      <sheetName val="13_"/>
      <sheetName val="14"/>
      <sheetName val="15"/>
      <sheetName val="16"/>
      <sheetName val="17"/>
      <sheetName val="18"/>
      <sheetName val="19"/>
      <sheetName val="21"/>
      <sheetName val="20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 FRM"/>
      <sheetName val="33"/>
      <sheetName val="ПРУДЕНЦ"/>
      <sheetName val="34"/>
      <sheetName val="35"/>
      <sheetName val="36"/>
      <sheetName val="37"/>
      <sheetName val="38"/>
      <sheetName val="39"/>
      <sheetName val="SOFP"/>
      <sheetName val="SOCI "/>
      <sheetName val="SCE"/>
      <sheetName val="SCF"/>
      <sheetName val="Қжта"/>
      <sheetName val="жкте"/>
      <sheetName val="жққөте"/>
      <sheetName val="аққте"/>
    </sheetNames>
    <sheetDataSet>
      <sheetData sheetId="0"/>
      <sheetData sheetId="1"/>
      <sheetData sheetId="2"/>
      <sheetData sheetId="3"/>
      <sheetData sheetId="4">
        <row r="4">
          <cell r="X4">
            <v>13867262</v>
          </cell>
        </row>
        <row r="5">
          <cell r="X5">
            <v>-4784303</v>
          </cell>
        </row>
        <row r="6">
          <cell r="X6">
            <v>4505400.1587499995</v>
          </cell>
        </row>
        <row r="7">
          <cell r="X7">
            <v>-1473802</v>
          </cell>
        </row>
        <row r="8">
          <cell r="X8">
            <v>-2941941</v>
          </cell>
        </row>
        <row r="9">
          <cell r="X9">
            <v>2976004</v>
          </cell>
        </row>
        <row r="10">
          <cell r="X10">
            <v>12422</v>
          </cell>
        </row>
        <row r="11">
          <cell r="X11">
            <v>-3957286.8000000007</v>
          </cell>
        </row>
        <row r="12">
          <cell r="X12">
            <v>-3275774.1999999993</v>
          </cell>
        </row>
        <row r="13">
          <cell r="X13">
            <v>-750210</v>
          </cell>
        </row>
        <row r="20">
          <cell r="X20">
            <v>-24476751</v>
          </cell>
        </row>
        <row r="21">
          <cell r="X21">
            <v>-6674301</v>
          </cell>
        </row>
        <row r="22">
          <cell r="X22">
            <v>-8943</v>
          </cell>
        </row>
        <row r="23">
          <cell r="X23">
            <v>2500001</v>
          </cell>
        </row>
        <row r="24">
          <cell r="X24">
            <v>97058.841250000522</v>
          </cell>
        </row>
        <row r="25">
          <cell r="X25">
            <v>-16746320</v>
          </cell>
        </row>
        <row r="28">
          <cell r="X28">
            <v>-21562384</v>
          </cell>
        </row>
        <row r="29">
          <cell r="X29">
            <v>92058653</v>
          </cell>
        </row>
        <row r="30">
          <cell r="X30">
            <v>29419179</v>
          </cell>
        </row>
        <row r="31">
          <cell r="X31">
            <v>672502</v>
          </cell>
        </row>
        <row r="37">
          <cell r="X37">
            <v>-51007141</v>
          </cell>
        </row>
        <row r="38">
          <cell r="X38">
            <v>41389249</v>
          </cell>
        </row>
        <row r="39">
          <cell r="X39">
            <v>-45768943</v>
          </cell>
        </row>
        <row r="40">
          <cell r="X40">
            <v>31753807</v>
          </cell>
        </row>
        <row r="41">
          <cell r="X41">
            <v>-158186</v>
          </cell>
        </row>
        <row r="42">
          <cell r="X42">
            <v>-99964</v>
          </cell>
        </row>
        <row r="43">
          <cell r="X43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9">
          <cell r="X59">
            <v>8901891</v>
          </cell>
        </row>
      </sheetData>
      <sheetData sheetId="5"/>
      <sheetData sheetId="6"/>
      <sheetData sheetId="7"/>
      <sheetData sheetId="8">
        <row r="3">
          <cell r="E3">
            <v>5</v>
          </cell>
        </row>
        <row r="6">
          <cell r="C6">
            <v>43921</v>
          </cell>
        </row>
        <row r="9">
          <cell r="AI9">
            <v>119717886</v>
          </cell>
        </row>
        <row r="33">
          <cell r="AI33">
            <v>48373623</v>
          </cell>
        </row>
        <row r="49">
          <cell r="AI49">
            <v>293664211.50706005</v>
          </cell>
        </row>
        <row r="77">
          <cell r="AI77">
            <v>112290739</v>
          </cell>
        </row>
        <row r="85">
          <cell r="AI85">
            <v>61467583</v>
          </cell>
        </row>
        <row r="91">
          <cell r="AI91">
            <v>0</v>
          </cell>
        </row>
        <row r="95">
          <cell r="AI95">
            <v>421759.85991</v>
          </cell>
        </row>
        <row r="97">
          <cell r="AI97">
            <v>1993419</v>
          </cell>
        </row>
        <row r="102">
          <cell r="AI102">
            <v>11715678</v>
          </cell>
        </row>
        <row r="116">
          <cell r="AI116">
            <v>7038820.5666400008</v>
          </cell>
        </row>
        <row r="146">
          <cell r="AI146">
            <v>1330710</v>
          </cell>
        </row>
        <row r="148">
          <cell r="AI148">
            <v>19147406.714740001</v>
          </cell>
        </row>
        <row r="162">
          <cell r="AI162">
            <v>1795211</v>
          </cell>
        </row>
        <row r="167">
          <cell r="AI167">
            <v>43241228</v>
          </cell>
        </row>
        <row r="187">
          <cell r="AI187">
            <v>484797438.16509998</v>
          </cell>
        </row>
        <row r="210">
          <cell r="AI210">
            <v>15694271</v>
          </cell>
        </row>
        <row r="222">
          <cell r="AI222">
            <v>0</v>
          </cell>
        </row>
        <row r="226">
          <cell r="AI226">
            <v>43318408.172660001</v>
          </cell>
        </row>
        <row r="246">
          <cell r="AI246">
            <v>6329290.3105899999</v>
          </cell>
        </row>
        <row r="260">
          <cell r="AI260">
            <v>5506185</v>
          </cell>
        </row>
        <row r="267">
          <cell r="AI267">
            <v>78032646</v>
          </cell>
        </row>
        <row r="272">
          <cell r="AI272">
            <v>226865</v>
          </cell>
        </row>
        <row r="273">
          <cell r="AI273">
            <v>480006</v>
          </cell>
        </row>
        <row r="281">
          <cell r="AI281">
            <v>15075751</v>
          </cell>
        </row>
        <row r="316">
          <cell r="AI316">
            <v>-5232510</v>
          </cell>
        </row>
        <row r="346">
          <cell r="AI346">
            <v>-2991519</v>
          </cell>
        </row>
        <row r="352">
          <cell r="AI352">
            <v>-68682</v>
          </cell>
        </row>
        <row r="364">
          <cell r="AI364">
            <v>5219422</v>
          </cell>
        </row>
        <row r="378">
          <cell r="AI378">
            <v>-1441603</v>
          </cell>
        </row>
        <row r="397">
          <cell r="AI397">
            <v>-8658360</v>
          </cell>
        </row>
        <row r="407">
          <cell r="AI407">
            <v>2976004</v>
          </cell>
        </row>
        <row r="411">
          <cell r="AI411">
            <v>8901891</v>
          </cell>
        </row>
        <row r="425">
          <cell r="AI425">
            <v>-291804</v>
          </cell>
        </row>
        <row r="429">
          <cell r="AI429">
            <v>12422</v>
          </cell>
        </row>
        <row r="438">
          <cell r="AI438">
            <v>-7233061</v>
          </cell>
        </row>
        <row r="481">
          <cell r="AI481">
            <v>-780315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D16">
            <v>149.98592815463167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8">
          <cell r="C18">
            <v>10.006630196936543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RJE"/>
      <sheetName val="DL"/>
      <sheetName val="Movement"/>
      <sheetName val="PBC=&gt;"/>
      <sheetName val="TB 2011"/>
      <sheetName val="PBC'G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ST deposits"/>
      <sheetName val="LT deposits"/>
      <sheetName val="AnP_current accounts"/>
      <sheetName val="AnP_Guarantee"/>
      <sheetName val="AnP_2208"/>
      <sheetName val="AnP_2721"/>
      <sheetName val="nature"/>
      <sheetName val="cut-off"/>
      <sheetName val="Detailed"/>
      <sheetName val="PBC=&gt;"/>
      <sheetName val="TB_03.02.10"/>
      <sheetName val="TB_2010"/>
      <sheetName val="TB12m_2009"/>
      <sheetName val="Averages_2010"/>
      <sheetName val="Averages_2009"/>
      <sheetName val=" (Jan)"/>
      <sheetName val="(Feb)"/>
      <sheetName val=" (Sept)"/>
      <sheetName val=" (Oct)"/>
      <sheetName val="(Dec)"/>
      <sheetName val="PBC'2721"/>
      <sheetName val="Lead"/>
      <sheetName val="2721"/>
      <sheetName val="Payme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6">
          <cell r="C256">
            <v>17376</v>
          </cell>
        </row>
      </sheetData>
      <sheetData sheetId="13"/>
      <sheetData sheetId="14">
        <row r="112">
          <cell r="D112">
            <v>1904671.2222222222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Расчет переоценки по собственым"/>
      <sheetName val="L1"/>
      <sheetName val="A"/>
      <sheetName val="payab_receiv"/>
    </sheetNames>
    <sheetDataSet>
      <sheetData sheetId="0" refreshError="1"/>
      <sheetData sheetId="1">
        <row r="5">
          <cell r="A5" t="str">
            <v>4.2, Developer  (build 122-D5)</v>
          </cell>
          <cell r="B5" t="e">
            <v>#NAME?</v>
          </cell>
        </row>
        <row r="6">
          <cell r="C6" t="str">
            <v>АКБ "АБСОЛЮТ БАНК" (ЗАО)</v>
          </cell>
          <cell r="D6" t="str">
            <v>АКЦИОНЕРНЫЙ КОММЕРЧЕСКИЙ БАНК "АБСОЛЮТ БАНК" (ЗАКРЫТОЕ АКЦИОНЕРНОЕ ОБЩЕСТВО)</v>
          </cell>
          <cell r="F6" t="str">
            <v>52305840820000022283</v>
          </cell>
          <cell r="G6" t="str">
            <v>840</v>
          </cell>
          <cell r="H6">
            <v>261901.94</v>
          </cell>
          <cell r="M6" t="str">
            <v>31.12.2007</v>
          </cell>
          <cell r="N6">
            <v>39083</v>
          </cell>
          <cell r="P6">
            <v>35.933199999999999</v>
          </cell>
          <cell r="Q6">
            <v>24.546199999999999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53"/>
  <sheetViews>
    <sheetView tabSelected="1" zoomScale="80" zoomScaleNormal="80" workbookViewId="0">
      <pane xSplit="2" ySplit="7" topLeftCell="C8" activePane="bottomRight" state="frozen"/>
      <selection activeCell="F15" sqref="F15"/>
      <selection pane="topRight" activeCell="F15" sqref="F15"/>
      <selection pane="bottomLeft" activeCell="F15" sqref="F15"/>
      <selection pane="bottomRight" activeCell="C1" sqref="C1:D1048576"/>
    </sheetView>
  </sheetViews>
  <sheetFormatPr defaultRowHeight="12.75" x14ac:dyDescent="0.2"/>
  <cols>
    <col min="1" max="1" width="2.42578125" style="3" bestFit="1" customWidth="1"/>
    <col min="2" max="2" width="63" style="3" customWidth="1"/>
    <col min="3" max="3" width="29.140625" style="2" customWidth="1"/>
    <col min="4" max="4" width="29.140625" style="3" customWidth="1"/>
    <col min="5" max="16384" width="9.140625" style="3"/>
  </cols>
  <sheetData>
    <row r="2" spans="2:4" ht="15" customHeight="1" x14ac:dyDescent="0.2">
      <c r="B2" s="1" t="s">
        <v>0</v>
      </c>
    </row>
    <row r="3" spans="2:4" ht="24.75" customHeight="1" x14ac:dyDescent="0.2">
      <c r="B3" s="4" t="s">
        <v>1</v>
      </c>
    </row>
    <row r="4" spans="2:4" ht="15" customHeight="1" x14ac:dyDescent="0.2">
      <c r="B4" s="1"/>
      <c r="D4" s="5"/>
    </row>
    <row r="5" spans="2:4" ht="15" customHeight="1" x14ac:dyDescent="0.2">
      <c r="C5" s="6"/>
      <c r="D5" s="7"/>
    </row>
    <row r="6" spans="2:4" ht="23.25" customHeight="1" x14ac:dyDescent="0.2">
      <c r="B6" s="8"/>
      <c r="C6" s="9">
        <f>[6]Tr!C6</f>
        <v>43921</v>
      </c>
      <c r="D6" s="9">
        <v>43830</v>
      </c>
    </row>
    <row r="7" spans="2:4" x14ac:dyDescent="0.2">
      <c r="B7" s="10" t="s">
        <v>2</v>
      </c>
      <c r="C7" s="11" t="s">
        <v>3</v>
      </c>
      <c r="D7" s="11" t="s">
        <v>4</v>
      </c>
    </row>
    <row r="8" spans="2:4" ht="15" customHeight="1" x14ac:dyDescent="0.2">
      <c r="B8" s="12" t="s">
        <v>5</v>
      </c>
    </row>
    <row r="9" spans="2:4" ht="15" customHeight="1" x14ac:dyDescent="0.2">
      <c r="B9" s="14" t="s">
        <v>6</v>
      </c>
      <c r="C9" s="15">
        <f>ROUND([6]Tr!AI9,0)</f>
        <v>119717886</v>
      </c>
      <c r="D9" s="15">
        <v>75250707</v>
      </c>
    </row>
    <row r="10" spans="2:4" ht="15" customHeight="1" x14ac:dyDescent="0.2">
      <c r="B10" s="14" t="s">
        <v>7</v>
      </c>
      <c r="C10" s="15">
        <f>ROUND([6]Tr!AI33,0)</f>
        <v>48373623</v>
      </c>
      <c r="D10" s="15">
        <v>23688378</v>
      </c>
    </row>
    <row r="11" spans="2:4" ht="15" customHeight="1" x14ac:dyDescent="0.2">
      <c r="B11" s="14" t="s">
        <v>8</v>
      </c>
      <c r="C11" s="15">
        <f>ROUND([6]Tr!AI49,0)</f>
        <v>293664212</v>
      </c>
      <c r="D11" s="15">
        <v>290050253</v>
      </c>
    </row>
    <row r="12" spans="2:4" ht="15" customHeight="1" x14ac:dyDescent="0.2">
      <c r="B12" s="17" t="s">
        <v>9</v>
      </c>
      <c r="C12" s="15"/>
      <c r="D12" s="15"/>
    </row>
    <row r="13" spans="2:4" ht="25.5" x14ac:dyDescent="0.2">
      <c r="B13" s="16" t="s">
        <v>10</v>
      </c>
      <c r="C13" s="15">
        <f>ROUND([6]Tr!AI77,0)</f>
        <v>112290739</v>
      </c>
      <c r="D13" s="15">
        <v>102672847</v>
      </c>
    </row>
    <row r="14" spans="2:4" ht="15" customHeight="1" x14ac:dyDescent="0.2">
      <c r="B14" s="16" t="s">
        <v>11</v>
      </c>
      <c r="C14" s="15">
        <f>ROUND([6]Tr!AI85,0)</f>
        <v>61467583</v>
      </c>
      <c r="D14" s="15">
        <v>46587834</v>
      </c>
    </row>
    <row r="15" spans="2:4" ht="15" customHeight="1" x14ac:dyDescent="0.2">
      <c r="B15" s="14" t="s">
        <v>12</v>
      </c>
      <c r="C15" s="15">
        <f>ROUND([6]Tr!AI91,0)</f>
        <v>0</v>
      </c>
      <c r="D15" s="15">
        <v>2500001</v>
      </c>
    </row>
    <row r="16" spans="2:4" ht="15" customHeight="1" x14ac:dyDescent="0.2">
      <c r="B16" s="14" t="s">
        <v>13</v>
      </c>
      <c r="C16" s="15">
        <f>ROUND(IF([6]Tr!AI146-[6]Tr!AI222&gt;0,ROUND([6]Tr!AI146-[6]Tr!AI222,0),0),0)</f>
        <v>1330710</v>
      </c>
      <c r="D16" s="15">
        <v>1330710</v>
      </c>
    </row>
    <row r="17" spans="2:4" ht="15" customHeight="1" x14ac:dyDescent="0.2">
      <c r="B17" s="14" t="s">
        <v>14</v>
      </c>
      <c r="C17" s="15">
        <f>ROUND([6]Tr!AI95,0)</f>
        <v>421760</v>
      </c>
      <c r="D17" s="15">
        <v>329542</v>
      </c>
    </row>
    <row r="18" spans="2:4" ht="15" customHeight="1" x14ac:dyDescent="0.2">
      <c r="B18" s="14" t="s">
        <v>15</v>
      </c>
      <c r="C18" s="15">
        <f>ROUND([6]Tr!AI97,0)</f>
        <v>1993419</v>
      </c>
      <c r="D18" s="15">
        <v>2051846</v>
      </c>
    </row>
    <row r="19" spans="2:4" ht="15" customHeight="1" x14ac:dyDescent="0.2">
      <c r="B19" s="14" t="s">
        <v>16</v>
      </c>
      <c r="C19" s="15">
        <f>ROUND([6]Tr!AI102,0)</f>
        <v>11715678</v>
      </c>
      <c r="D19" s="15">
        <v>11870424</v>
      </c>
    </row>
    <row r="20" spans="2:4" ht="15" customHeight="1" x14ac:dyDescent="0.2">
      <c r="B20" s="14" t="s">
        <v>17</v>
      </c>
      <c r="C20" s="15">
        <f>ROUND([6]Tr!AI116-[6]Tr!AI146,0)</f>
        <v>5708111</v>
      </c>
      <c r="D20" s="15">
        <v>11023122</v>
      </c>
    </row>
    <row r="21" spans="2:4" ht="15" customHeight="1" x14ac:dyDescent="0.2">
      <c r="B21" s="14" t="s">
        <v>18</v>
      </c>
      <c r="C21" s="15">
        <f>ROUND([6]Tr!AI148,0)</f>
        <v>19147407</v>
      </c>
      <c r="D21" s="15">
        <v>2310644</v>
      </c>
    </row>
    <row r="22" spans="2:4" ht="15" customHeight="1" x14ac:dyDescent="0.2">
      <c r="B22" s="18" t="s">
        <v>19</v>
      </c>
      <c r="C22" s="15">
        <f>ROUND([6]Tr!AI162,0)</f>
        <v>1795211</v>
      </c>
      <c r="D22" s="15">
        <v>1795211</v>
      </c>
    </row>
    <row r="23" spans="2:4" ht="15" customHeight="1" x14ac:dyDescent="0.2">
      <c r="B23" s="19"/>
      <c r="C23" s="20"/>
      <c r="D23" s="20"/>
    </row>
    <row r="24" spans="2:4" ht="15" customHeight="1" x14ac:dyDescent="0.2">
      <c r="B24" s="21"/>
      <c r="C24" s="18"/>
      <c r="D24" s="18"/>
    </row>
    <row r="25" spans="2:4" ht="15" customHeight="1" x14ac:dyDescent="0.2">
      <c r="B25" s="22" t="s">
        <v>20</v>
      </c>
      <c r="C25" s="23">
        <f>ROUND(SUM(C9:C22),0)</f>
        <v>677626339</v>
      </c>
      <c r="D25" s="23">
        <f>SUM(D9:D22)</f>
        <v>571461519</v>
      </c>
    </row>
    <row r="26" spans="2:4" ht="15" customHeight="1" thickBot="1" x14ac:dyDescent="0.25">
      <c r="B26" s="24"/>
      <c r="C26" s="25"/>
      <c r="D26" s="25"/>
    </row>
    <row r="27" spans="2:4" ht="15" customHeight="1" x14ac:dyDescent="0.2">
      <c r="B27" s="21"/>
      <c r="C27" s="18"/>
      <c r="D27" s="18"/>
    </row>
    <row r="28" spans="2:4" ht="15" customHeight="1" x14ac:dyDescent="0.2">
      <c r="B28" s="13" t="s">
        <v>21</v>
      </c>
      <c r="C28" s="18"/>
      <c r="D28" s="18"/>
    </row>
    <row r="29" spans="2:4" ht="15" customHeight="1" x14ac:dyDescent="0.2">
      <c r="B29" s="26" t="s">
        <v>22</v>
      </c>
      <c r="C29" s="15">
        <f>ROUND([6]Tr!AI167,0)</f>
        <v>43241228</v>
      </c>
      <c r="D29" s="15">
        <v>64590235</v>
      </c>
    </row>
    <row r="30" spans="2:4" ht="15" customHeight="1" x14ac:dyDescent="0.2">
      <c r="B30" s="26" t="s">
        <v>23</v>
      </c>
      <c r="C30" s="15">
        <f>ROUND([6]Tr!AI187,0)</f>
        <v>484797438</v>
      </c>
      <c r="D30" s="15">
        <v>392906988</v>
      </c>
    </row>
    <row r="31" spans="2:4" ht="15" customHeight="1" x14ac:dyDescent="0.2">
      <c r="B31" s="26" t="s">
        <v>24</v>
      </c>
      <c r="C31" s="15">
        <f>ROUND([6]Tr!AI210,0)</f>
        <v>15694271</v>
      </c>
      <c r="D31" s="15">
        <v>15291146</v>
      </c>
    </row>
    <row r="32" spans="2:4" ht="15" customHeight="1" x14ac:dyDescent="0.2">
      <c r="B32" s="26" t="s">
        <v>25</v>
      </c>
      <c r="C32" s="15">
        <f>ROUND([6]Tr!AI226,0)</f>
        <v>43318408</v>
      </c>
      <c r="D32" s="15">
        <v>13676931</v>
      </c>
    </row>
    <row r="33" spans="2:4" ht="15" customHeight="1" x14ac:dyDescent="0.2">
      <c r="B33" s="26" t="s">
        <v>26</v>
      </c>
      <c r="C33" s="15">
        <f>ROUND([6]Tr!AI246,0)+2</f>
        <v>6329292</v>
      </c>
      <c r="D33" s="15">
        <v>6382702</v>
      </c>
    </row>
    <row r="34" spans="2:4" ht="15" customHeight="1" x14ac:dyDescent="0.2">
      <c r="B34" s="19"/>
      <c r="C34" s="20"/>
      <c r="D34" s="20"/>
    </row>
    <row r="35" spans="2:4" ht="15" customHeight="1" x14ac:dyDescent="0.2">
      <c r="B35" s="21"/>
      <c r="C35" s="18"/>
      <c r="D35" s="18"/>
    </row>
    <row r="36" spans="2:4" ht="15" customHeight="1" x14ac:dyDescent="0.2">
      <c r="B36" s="13" t="s">
        <v>27</v>
      </c>
      <c r="C36" s="23">
        <f>ROUND(SUM(C29:C33),0)</f>
        <v>593380637</v>
      </c>
      <c r="D36" s="23">
        <f>SUM(D29:D33)</f>
        <v>492848002</v>
      </c>
    </row>
    <row r="37" spans="2:4" ht="15" customHeight="1" thickBot="1" x14ac:dyDescent="0.25">
      <c r="B37" s="24"/>
      <c r="C37" s="25"/>
      <c r="D37" s="25"/>
    </row>
    <row r="38" spans="2:4" ht="15" customHeight="1" x14ac:dyDescent="0.2">
      <c r="B38" s="21"/>
      <c r="C38" s="18"/>
      <c r="D38" s="18"/>
    </row>
    <row r="39" spans="2:4" ht="15" customHeight="1" x14ac:dyDescent="0.2">
      <c r="B39" s="13" t="s">
        <v>28</v>
      </c>
      <c r="C39" s="18"/>
      <c r="D39" s="18"/>
    </row>
    <row r="40" spans="2:4" ht="15" customHeight="1" x14ac:dyDescent="0.2">
      <c r="B40" s="26" t="s">
        <v>29</v>
      </c>
      <c r="C40" s="15">
        <f>ROUND([6]Tr!AI260,0)</f>
        <v>5506185</v>
      </c>
      <c r="D40" s="15">
        <v>5506185</v>
      </c>
    </row>
    <row r="41" spans="2:4" ht="15" customHeight="1" x14ac:dyDescent="0.2">
      <c r="B41" s="26" t="s">
        <v>30</v>
      </c>
      <c r="C41" s="15">
        <f>ROUND([6]Tr!AI267,0)</f>
        <v>78032646</v>
      </c>
      <c r="D41" s="15">
        <v>72545010</v>
      </c>
    </row>
    <row r="42" spans="2:4" ht="25.5" x14ac:dyDescent="0.2">
      <c r="B42" s="26" t="s">
        <v>31</v>
      </c>
      <c r="C42" s="15">
        <f>ROUND([6]Tr!AI273,0)</f>
        <v>480006</v>
      </c>
      <c r="D42" s="15">
        <v>335457</v>
      </c>
    </row>
    <row r="43" spans="2:4" ht="15" customHeight="1" x14ac:dyDescent="0.2">
      <c r="B43" s="26" t="s">
        <v>32</v>
      </c>
      <c r="C43" s="15">
        <f>ROUND([6]Tr!AI272,0)</f>
        <v>226865</v>
      </c>
      <c r="D43" s="15">
        <v>226865</v>
      </c>
    </row>
    <row r="44" spans="2:4" ht="15" customHeight="1" x14ac:dyDescent="0.2">
      <c r="B44" s="19"/>
      <c r="C44" s="20"/>
      <c r="D44" s="20"/>
    </row>
    <row r="45" spans="2:4" ht="15" customHeight="1" x14ac:dyDescent="0.2">
      <c r="B45" s="21"/>
      <c r="C45" s="18"/>
      <c r="D45" s="18"/>
    </row>
    <row r="46" spans="2:4" ht="15" customHeight="1" x14ac:dyDescent="0.2">
      <c r="B46" s="22" t="s">
        <v>33</v>
      </c>
      <c r="C46" s="23">
        <f>ROUND(SUM(C40:C43),0)</f>
        <v>84245702</v>
      </c>
      <c r="D46" s="23">
        <f>SUM(D40:D43)</f>
        <v>78613517</v>
      </c>
    </row>
    <row r="47" spans="2:4" ht="15" customHeight="1" thickBot="1" x14ac:dyDescent="0.25">
      <c r="B47" s="27"/>
      <c r="C47" s="25"/>
      <c r="D47" s="25"/>
    </row>
    <row r="48" spans="2:4" ht="15" customHeight="1" x14ac:dyDescent="0.2">
      <c r="B48" s="21"/>
      <c r="C48" s="18"/>
      <c r="D48" s="18"/>
    </row>
    <row r="49" spans="2:4" ht="15" customHeight="1" x14ac:dyDescent="0.2">
      <c r="B49" s="22" t="s">
        <v>34</v>
      </c>
      <c r="C49" s="23">
        <f>ROUND(C46+C36,0)</f>
        <v>677626339</v>
      </c>
      <c r="D49" s="23">
        <f>D46+D36</f>
        <v>571461519</v>
      </c>
    </row>
    <row r="50" spans="2:4" ht="15" customHeight="1" thickBot="1" x14ac:dyDescent="0.25">
      <c r="B50" s="28"/>
      <c r="C50" s="29"/>
      <c r="D50" s="29"/>
    </row>
    <row r="51" spans="2:4" ht="15" customHeight="1" x14ac:dyDescent="0.2">
      <c r="B51" s="30"/>
      <c r="C51" s="31"/>
      <c r="D51" s="31"/>
    </row>
    <row r="52" spans="2:4" s="35" customFormat="1" x14ac:dyDescent="0.2">
      <c r="B52" s="32" t="s">
        <v>35</v>
      </c>
      <c r="C52" s="33">
        <f>'[6]23'!D16</f>
        <v>149.98592815463167</v>
      </c>
      <c r="D52" s="34">
        <v>139.61000000000001</v>
      </c>
    </row>
    <row r="53" spans="2:4" ht="15" customHeight="1" thickBot="1" x14ac:dyDescent="0.25">
      <c r="B53" s="28"/>
      <c r="C53" s="28"/>
      <c r="D53" s="28"/>
    </row>
  </sheetData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D52"/>
  <sheetViews>
    <sheetView zoomScale="80" zoomScaleNormal="80" workbookViewId="0">
      <pane xSplit="2" ySplit="7" topLeftCell="C8" activePane="bottomRight" state="frozen"/>
      <selection activeCell="F15" sqref="F15"/>
      <selection pane="topRight" activeCell="F15" sqref="F15"/>
      <selection pane="bottomLeft" activeCell="F15" sqref="F15"/>
      <selection pane="bottomRight" activeCell="C1" sqref="C1:D1048576"/>
    </sheetView>
  </sheetViews>
  <sheetFormatPr defaultRowHeight="12.75" x14ac:dyDescent="0.2"/>
  <cols>
    <col min="1" max="1" width="2.42578125" style="40" bestFit="1" customWidth="1"/>
    <col min="2" max="2" width="70.140625" style="61" customWidth="1"/>
    <col min="3" max="3" width="37.42578125" style="71" customWidth="1"/>
    <col min="4" max="4" width="37.42578125" style="72" customWidth="1"/>
    <col min="5" max="16384" width="9.140625" style="40"/>
  </cols>
  <sheetData>
    <row r="2" spans="2:4" x14ac:dyDescent="0.2">
      <c r="B2" s="37" t="s">
        <v>0</v>
      </c>
      <c r="C2" s="38"/>
      <c r="D2" s="39"/>
    </row>
    <row r="3" spans="2:4" x14ac:dyDescent="0.2">
      <c r="B3" s="41" t="s">
        <v>36</v>
      </c>
      <c r="C3" s="38"/>
      <c r="D3" s="39"/>
    </row>
    <row r="4" spans="2:4" x14ac:dyDescent="0.2">
      <c r="B4" s="37"/>
      <c r="C4" s="6"/>
      <c r="D4" s="42"/>
    </row>
    <row r="5" spans="2:4" ht="38.25" customHeight="1" x14ac:dyDescent="0.2">
      <c r="B5" s="37"/>
      <c r="C5" s="119"/>
      <c r="D5" s="119"/>
    </row>
    <row r="6" spans="2:4" x14ac:dyDescent="0.2">
      <c r="B6" s="43"/>
      <c r="C6" s="44">
        <f>ОФП!C6</f>
        <v>43921</v>
      </c>
      <c r="D6" s="45">
        <f>C6-366</f>
        <v>43555</v>
      </c>
    </row>
    <row r="7" spans="2:4" x14ac:dyDescent="0.2">
      <c r="B7" s="46" t="s">
        <v>2</v>
      </c>
      <c r="C7" s="47" t="s">
        <v>37</v>
      </c>
      <c r="D7" s="48" t="s">
        <v>37</v>
      </c>
    </row>
    <row r="8" spans="2:4" x14ac:dyDescent="0.2">
      <c r="B8" s="49"/>
      <c r="C8" s="50"/>
      <c r="D8" s="51"/>
    </row>
    <row r="9" spans="2:4" x14ac:dyDescent="0.2">
      <c r="B9" s="52" t="s">
        <v>38</v>
      </c>
      <c r="C9" s="53">
        <f>ROUND([6]Tr!AI281,0)</f>
        <v>15075751</v>
      </c>
      <c r="D9" s="53">
        <v>10056273</v>
      </c>
    </row>
    <row r="10" spans="2:4" x14ac:dyDescent="0.2">
      <c r="B10" s="52" t="s">
        <v>39</v>
      </c>
      <c r="C10" s="53">
        <f>ROUND([6]Tr!AI316,0)</f>
        <v>-5232510</v>
      </c>
      <c r="D10" s="53">
        <v>-2641626</v>
      </c>
    </row>
    <row r="11" spans="2:4" x14ac:dyDescent="0.2">
      <c r="B11" s="54"/>
      <c r="C11" s="55"/>
      <c r="D11" s="55"/>
    </row>
    <row r="12" spans="2:4" x14ac:dyDescent="0.2">
      <c r="B12" s="52"/>
      <c r="C12" s="53"/>
      <c r="D12" s="53"/>
    </row>
    <row r="13" spans="2:4" x14ac:dyDescent="0.2">
      <c r="B13" s="56" t="s">
        <v>40</v>
      </c>
      <c r="C13" s="57">
        <f>ROUND(SUM(C9:C10),0)</f>
        <v>9843241</v>
      </c>
      <c r="D13" s="57">
        <f>SUM(D9:D10)</f>
        <v>7414647</v>
      </c>
    </row>
    <row r="14" spans="2:4" ht="25.5" x14ac:dyDescent="0.2">
      <c r="B14" s="58" t="s">
        <v>41</v>
      </c>
      <c r="C14" s="53">
        <f>ROUND([6]Tr!AI346,0)</f>
        <v>-2991519</v>
      </c>
      <c r="D14" s="53">
        <v>-1319705</v>
      </c>
    </row>
    <row r="15" spans="2:4" x14ac:dyDescent="0.2">
      <c r="B15" s="54"/>
      <c r="C15" s="55"/>
      <c r="D15" s="55"/>
    </row>
    <row r="16" spans="2:4" x14ac:dyDescent="0.2">
      <c r="B16" s="52"/>
      <c r="C16" s="53"/>
      <c r="D16" s="53"/>
    </row>
    <row r="17" spans="2:4" ht="25.5" x14ac:dyDescent="0.2">
      <c r="B17" s="59" t="s">
        <v>42</v>
      </c>
      <c r="C17" s="57">
        <f>ROUND(SUM(C13:C14),0)</f>
        <v>6851722</v>
      </c>
      <c r="D17" s="57">
        <f>SUM(D13:D14)</f>
        <v>6094942</v>
      </c>
    </row>
    <row r="18" spans="2:4" x14ac:dyDescent="0.2">
      <c r="B18" s="52"/>
      <c r="C18" s="53"/>
      <c r="D18" s="53"/>
    </row>
    <row r="19" spans="2:4" x14ac:dyDescent="0.2">
      <c r="B19" s="52" t="s">
        <v>43</v>
      </c>
      <c r="C19" s="53">
        <f>ROUND([6]Tr!AI364,0)</f>
        <v>5219422</v>
      </c>
      <c r="D19" s="53">
        <v>3464672</v>
      </c>
    </row>
    <row r="20" spans="2:4" x14ac:dyDescent="0.2">
      <c r="B20" s="38" t="s">
        <v>44</v>
      </c>
      <c r="C20" s="53">
        <f>ROUND([6]Tr!AI378,0)</f>
        <v>-1441603</v>
      </c>
      <c r="D20" s="53">
        <v>-1253594</v>
      </c>
    </row>
    <row r="21" spans="2:4" ht="25.5" x14ac:dyDescent="0.2">
      <c r="B21" s="60" t="s">
        <v>45</v>
      </c>
      <c r="C21" s="53">
        <f>ROUND([6]Tr!AI397,0)</f>
        <v>-8658360</v>
      </c>
      <c r="D21" s="53">
        <v>1315144</v>
      </c>
    </row>
    <row r="22" spans="2:4" x14ac:dyDescent="0.2">
      <c r="B22" s="38" t="s">
        <v>46</v>
      </c>
      <c r="C22" s="53">
        <f>ROUND([6]Tr!AI407,0)</f>
        <v>2976004</v>
      </c>
      <c r="D22" s="53">
        <v>1308556</v>
      </c>
    </row>
    <row r="23" spans="2:4" x14ac:dyDescent="0.2">
      <c r="B23" s="38" t="s">
        <v>47</v>
      </c>
      <c r="C23" s="53">
        <f>ROUND([6]Tr!AI411,0)</f>
        <v>8901891</v>
      </c>
      <c r="D23" s="53">
        <v>-396925</v>
      </c>
    </row>
    <row r="24" spans="2:4" x14ac:dyDescent="0.2">
      <c r="B24" s="38" t="s">
        <v>48</v>
      </c>
      <c r="C24" s="53">
        <f>ROUND([6]Tr!AI425,0)</f>
        <v>-291804</v>
      </c>
      <c r="D24" s="53">
        <v>152908</v>
      </c>
    </row>
    <row r="25" spans="2:4" ht="25.5" x14ac:dyDescent="0.2">
      <c r="B25" s="60" t="s">
        <v>49</v>
      </c>
      <c r="C25" s="53">
        <f>ROUND([6]Tr!AI352,0)</f>
        <v>-68682</v>
      </c>
      <c r="D25" s="53">
        <v>0</v>
      </c>
    </row>
    <row r="26" spans="2:4" x14ac:dyDescent="0.2">
      <c r="B26" s="38" t="s">
        <v>50</v>
      </c>
      <c r="C26" s="53">
        <f>ROUND([6]Tr!AI429,0)</f>
        <v>12422</v>
      </c>
      <c r="D26" s="53">
        <v>114452</v>
      </c>
    </row>
    <row r="27" spans="2:4" x14ac:dyDescent="0.2">
      <c r="B27" s="38" t="s">
        <v>51</v>
      </c>
      <c r="C27" s="53">
        <f>ROUND([6]Tr!AI438,0)</f>
        <v>-7233061</v>
      </c>
      <c r="D27" s="53">
        <v>-5748865</v>
      </c>
    </row>
    <row r="28" spans="2:4" x14ac:dyDescent="0.2">
      <c r="B28" s="54"/>
      <c r="C28" s="55"/>
      <c r="D28" s="55"/>
    </row>
    <row r="29" spans="2:4" x14ac:dyDescent="0.2">
      <c r="B29" s="52"/>
      <c r="C29" s="53"/>
      <c r="D29" s="53"/>
    </row>
    <row r="30" spans="2:4" x14ac:dyDescent="0.2">
      <c r="B30" s="56" t="s">
        <v>52</v>
      </c>
      <c r="C30" s="57">
        <f>SUM(C17:C27)</f>
        <v>6267951</v>
      </c>
      <c r="D30" s="57">
        <f>SUM(D17:D27)</f>
        <v>5051290</v>
      </c>
    </row>
    <row r="31" spans="2:4" x14ac:dyDescent="0.2">
      <c r="B31" s="52"/>
      <c r="C31" s="53"/>
      <c r="D31" s="53"/>
    </row>
    <row r="32" spans="2:4" x14ac:dyDescent="0.2">
      <c r="B32" s="52" t="s">
        <v>53</v>
      </c>
      <c r="C32" s="53">
        <f>ROUND([6]Tr!AI481,0)</f>
        <v>-780315</v>
      </c>
      <c r="D32" s="53">
        <v>-550000</v>
      </c>
    </row>
    <row r="33" spans="2:4" x14ac:dyDescent="0.2">
      <c r="B33" s="54"/>
      <c r="C33" s="55"/>
      <c r="D33" s="55"/>
    </row>
    <row r="34" spans="2:4" x14ac:dyDescent="0.2">
      <c r="B34" s="52"/>
      <c r="C34" s="53"/>
      <c r="D34" s="53"/>
    </row>
    <row r="35" spans="2:4" x14ac:dyDescent="0.2">
      <c r="B35" s="56" t="s">
        <v>54</v>
      </c>
      <c r="C35" s="57">
        <f>SUM(C30:C32)</f>
        <v>5487636</v>
      </c>
      <c r="D35" s="57">
        <f>SUM(D30:D32)</f>
        <v>4501290</v>
      </c>
    </row>
    <row r="36" spans="2:4" ht="13.5" thickBot="1" x14ac:dyDescent="0.25">
      <c r="B36" s="62"/>
      <c r="C36" s="63"/>
      <c r="D36" s="63"/>
    </row>
    <row r="37" spans="2:4" x14ac:dyDescent="0.2">
      <c r="B37" s="52"/>
      <c r="C37" s="53"/>
      <c r="D37" s="53"/>
    </row>
    <row r="38" spans="2:4" x14ac:dyDescent="0.2">
      <c r="B38" s="56" t="s">
        <v>55</v>
      </c>
      <c r="C38" s="53"/>
      <c r="D38" s="53"/>
    </row>
    <row r="39" spans="2:4" ht="25.5" x14ac:dyDescent="0.2">
      <c r="B39" s="58" t="s">
        <v>56</v>
      </c>
      <c r="C39" s="53"/>
      <c r="D39" s="53"/>
    </row>
    <row r="40" spans="2:4" ht="25.5" x14ac:dyDescent="0.2">
      <c r="B40" s="58" t="s">
        <v>57</v>
      </c>
      <c r="C40" s="53"/>
      <c r="D40" s="53"/>
    </row>
    <row r="41" spans="2:4" x14ac:dyDescent="0.2">
      <c r="B41" s="58" t="s">
        <v>58</v>
      </c>
      <c r="C41" s="53">
        <f>ОИСС!C32-C42</f>
        <v>144549</v>
      </c>
      <c r="D41" s="53">
        <v>81855</v>
      </c>
    </row>
    <row r="42" spans="2:4" x14ac:dyDescent="0.2">
      <c r="B42" s="64"/>
      <c r="C42" s="55"/>
      <c r="D42" s="55"/>
    </row>
    <row r="43" spans="2:4" x14ac:dyDescent="0.2">
      <c r="B43" s="52"/>
      <c r="C43" s="53"/>
      <c r="D43" s="53"/>
    </row>
    <row r="44" spans="2:4" x14ac:dyDescent="0.2">
      <c r="B44" s="56" t="s">
        <v>59</v>
      </c>
      <c r="C44" s="57">
        <f>SUM(C40:C43)</f>
        <v>144549</v>
      </c>
      <c r="D44" s="57">
        <f>SUM(D40:D43)</f>
        <v>81855</v>
      </c>
    </row>
    <row r="45" spans="2:4" ht="13.5" thickBot="1" x14ac:dyDescent="0.25">
      <c r="B45" s="62"/>
      <c r="C45" s="63"/>
      <c r="D45" s="63"/>
    </row>
    <row r="46" spans="2:4" x14ac:dyDescent="0.2">
      <c r="B46" s="52"/>
      <c r="C46" s="53"/>
      <c r="D46" s="53"/>
    </row>
    <row r="47" spans="2:4" x14ac:dyDescent="0.2">
      <c r="B47" s="56" t="s">
        <v>60</v>
      </c>
      <c r="C47" s="57">
        <f>C44+C35</f>
        <v>5632185</v>
      </c>
      <c r="D47" s="57">
        <f>D44+D35</f>
        <v>4583145</v>
      </c>
    </row>
    <row r="48" spans="2:4" ht="13.5" thickBot="1" x14ac:dyDescent="0.25">
      <c r="B48" s="62"/>
      <c r="C48" s="65"/>
      <c r="D48" s="65"/>
    </row>
    <row r="49" spans="2:4" x14ac:dyDescent="0.2">
      <c r="C49" s="66"/>
      <c r="D49" s="40"/>
    </row>
    <row r="50" spans="2:4" ht="25.5" x14ac:dyDescent="0.2">
      <c r="B50" s="59" t="s">
        <v>61</v>
      </c>
      <c r="C50" s="67">
        <f>'[6]30'!C18</f>
        <v>10.006630196936543</v>
      </c>
      <c r="D50" s="68">
        <v>8.2100000000000009</v>
      </c>
    </row>
    <row r="51" spans="2:4" ht="13.5" thickBot="1" x14ac:dyDescent="0.25">
      <c r="B51" s="62"/>
      <c r="C51" s="69"/>
      <c r="D51" s="70"/>
    </row>
    <row r="52" spans="2:4" x14ac:dyDescent="0.2">
      <c r="D52" s="40"/>
    </row>
  </sheetData>
  <mergeCells count="1">
    <mergeCell ref="C5:D5"/>
  </mergeCells>
  <pageMargins left="0.75" right="0.75" top="1" bottom="1" header="0.5" footer="0.5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F44"/>
  <sheetViews>
    <sheetView zoomScale="80" zoomScaleNormal="80" workbookViewId="0">
      <pane ySplit="6" topLeftCell="A7" activePane="bottomLeft" state="frozen"/>
      <selection activeCell="F15" sqref="F15"/>
      <selection pane="bottomLeft"/>
    </sheetView>
  </sheetViews>
  <sheetFormatPr defaultColWidth="9.140625" defaultRowHeight="12.75" x14ac:dyDescent="0.2"/>
  <cols>
    <col min="1" max="1" width="40.5703125" style="5" customWidth="1"/>
    <col min="2" max="2" width="14.28515625" style="5" customWidth="1"/>
    <col min="3" max="3" width="23.28515625" style="5" customWidth="1"/>
    <col min="4" max="4" width="15.85546875" style="5" customWidth="1"/>
    <col min="5" max="5" width="16.5703125" style="5" customWidth="1"/>
    <col min="6" max="6" width="13.28515625" style="5" bestFit="1" customWidth="1"/>
    <col min="7" max="16384" width="9.140625" style="3"/>
  </cols>
  <sheetData>
    <row r="4" spans="1:6" x14ac:dyDescent="0.2">
      <c r="A4" s="73" t="s">
        <v>0</v>
      </c>
    </row>
    <row r="5" spans="1:6" x14ac:dyDescent="0.2">
      <c r="A5" s="74" t="s">
        <v>62</v>
      </c>
    </row>
    <row r="6" spans="1:6" ht="89.25" x14ac:dyDescent="0.2">
      <c r="A6" s="75" t="s">
        <v>2</v>
      </c>
      <c r="B6" s="76" t="s">
        <v>63</v>
      </c>
      <c r="C6" s="76" t="s">
        <v>64</v>
      </c>
      <c r="D6" s="76" t="s">
        <v>32</v>
      </c>
      <c r="E6" s="76" t="s">
        <v>65</v>
      </c>
      <c r="F6" s="76" t="s">
        <v>66</v>
      </c>
    </row>
    <row r="7" spans="1:6" x14ac:dyDescent="0.2">
      <c r="A7" s="77"/>
      <c r="B7" s="78"/>
      <c r="C7" s="78"/>
      <c r="D7" s="78"/>
      <c r="E7" s="78"/>
      <c r="F7" s="78"/>
    </row>
    <row r="8" spans="1:6" x14ac:dyDescent="0.2">
      <c r="A8" s="79" t="s">
        <v>67</v>
      </c>
      <c r="B8" s="80">
        <v>5506185</v>
      </c>
      <c r="C8" s="80">
        <v>-169714</v>
      </c>
      <c r="D8" s="80">
        <v>249364</v>
      </c>
      <c r="E8" s="80">
        <v>59231937</v>
      </c>
      <c r="F8" s="80">
        <f>SUM(B8:E8)</f>
        <v>64817772</v>
      </c>
    </row>
    <row r="9" spans="1:6" ht="13.5" thickBot="1" x14ac:dyDescent="0.25">
      <c r="A9" s="81"/>
      <c r="B9" s="82"/>
      <c r="C9" s="82"/>
      <c r="D9" s="82"/>
      <c r="E9" s="83"/>
      <c r="F9" s="82"/>
    </row>
    <row r="10" spans="1:6" ht="13.5" thickTop="1" x14ac:dyDescent="0.2">
      <c r="B10" s="84"/>
      <c r="C10" s="84"/>
      <c r="D10" s="84"/>
      <c r="E10" s="84"/>
      <c r="F10" s="84"/>
    </row>
    <row r="11" spans="1:6" x14ac:dyDescent="0.2">
      <c r="A11" s="5" t="s">
        <v>68</v>
      </c>
      <c r="B11" s="85">
        <v>0</v>
      </c>
      <c r="C11" s="85">
        <v>0</v>
      </c>
      <c r="D11" s="85">
        <v>0</v>
      </c>
      <c r="E11" s="86">
        <v>4501290</v>
      </c>
      <c r="F11" s="87">
        <f>SUM(B11:E11)</f>
        <v>4501290</v>
      </c>
    </row>
    <row r="12" spans="1:6" x14ac:dyDescent="0.2">
      <c r="A12" s="5" t="s">
        <v>69</v>
      </c>
      <c r="B12" s="85">
        <v>0</v>
      </c>
      <c r="C12" s="85">
        <v>81855</v>
      </c>
      <c r="D12" s="85">
        <v>0</v>
      </c>
      <c r="E12" s="86">
        <v>0</v>
      </c>
      <c r="F12" s="87">
        <f>SUM(B12:E12)</f>
        <v>81855</v>
      </c>
    </row>
    <row r="13" spans="1:6" ht="13.5" thickBot="1" x14ac:dyDescent="0.25">
      <c r="A13" s="88"/>
      <c r="B13" s="89"/>
      <c r="C13" s="89"/>
      <c r="D13" s="89"/>
      <c r="E13" s="90"/>
      <c r="F13" s="89"/>
    </row>
    <row r="14" spans="1:6" x14ac:dyDescent="0.2">
      <c r="A14" s="91"/>
      <c r="B14" s="92"/>
      <c r="C14" s="92"/>
      <c r="D14" s="92"/>
      <c r="E14" s="93"/>
      <c r="F14" s="92"/>
    </row>
    <row r="15" spans="1:6" s="36" customFormat="1" ht="25.5" x14ac:dyDescent="0.2">
      <c r="A15" s="79" t="s">
        <v>70</v>
      </c>
      <c r="B15" s="94">
        <f>SUM(B11:B12)</f>
        <v>0</v>
      </c>
      <c r="C15" s="94">
        <f>SUM(C11:C12)</f>
        <v>81855</v>
      </c>
      <c r="D15" s="94">
        <f>SUM(D11:D12)</f>
        <v>0</v>
      </c>
      <c r="E15" s="94">
        <f>SUM(E11:E12)</f>
        <v>4501290</v>
      </c>
      <c r="F15" s="94">
        <f>SUM(B15:E15)</f>
        <v>4583145</v>
      </c>
    </row>
    <row r="16" spans="1:6" ht="13.5" thickBot="1" x14ac:dyDescent="0.25">
      <c r="A16" s="91"/>
      <c r="B16" s="92"/>
      <c r="C16" s="92"/>
      <c r="D16" s="92"/>
      <c r="E16" s="93"/>
      <c r="F16" s="92"/>
    </row>
    <row r="17" spans="1:6" x14ac:dyDescent="0.2">
      <c r="A17" s="95"/>
      <c r="B17" s="96"/>
      <c r="C17" s="96"/>
      <c r="D17" s="96"/>
      <c r="E17" s="97"/>
      <c r="F17" s="96"/>
    </row>
    <row r="18" spans="1:6" x14ac:dyDescent="0.2">
      <c r="A18" s="5" t="s">
        <v>71</v>
      </c>
      <c r="B18" s="92"/>
      <c r="C18" s="92"/>
      <c r="D18" s="92"/>
      <c r="E18" s="93"/>
      <c r="F18" s="94"/>
    </row>
    <row r="19" spans="1:6" ht="25.5" x14ac:dyDescent="0.2">
      <c r="A19" s="98" t="s">
        <v>72</v>
      </c>
      <c r="B19" s="85">
        <v>0</v>
      </c>
      <c r="C19" s="85">
        <v>0</v>
      </c>
      <c r="D19" s="85">
        <v>-7932</v>
      </c>
      <c r="E19" s="92">
        <f>-D19</f>
        <v>7932</v>
      </c>
      <c r="F19" s="94">
        <f>SUM(B19:E19)</f>
        <v>0</v>
      </c>
    </row>
    <row r="20" spans="1:6" s="5" customFormat="1" ht="13.5" thickBot="1" x14ac:dyDescent="0.25">
      <c r="A20" s="88"/>
      <c r="B20" s="89"/>
      <c r="C20" s="89"/>
      <c r="D20" s="89"/>
      <c r="E20" s="90"/>
      <c r="F20" s="89"/>
    </row>
    <row r="21" spans="1:6" s="5" customFormat="1" x14ac:dyDescent="0.2">
      <c r="A21" s="99"/>
      <c r="B21" s="100"/>
      <c r="C21" s="100"/>
      <c r="D21" s="100"/>
      <c r="E21" s="101"/>
      <c r="F21" s="100"/>
    </row>
    <row r="22" spans="1:6" s="5" customFormat="1" ht="25.5" x14ac:dyDescent="0.2">
      <c r="A22" s="79" t="s">
        <v>73</v>
      </c>
      <c r="B22" s="80">
        <f>SUM(B15:B19,B8)</f>
        <v>5506185</v>
      </c>
      <c r="C22" s="80">
        <f>SUM(C15:C19,C8)</f>
        <v>-87859</v>
      </c>
      <c r="D22" s="80">
        <f>SUM(D15:D19,D8)</f>
        <v>241432</v>
      </c>
      <c r="E22" s="80">
        <f>SUM(E15:E19,E8)</f>
        <v>63741159</v>
      </c>
      <c r="F22" s="80">
        <f>SUM(B22:E22)</f>
        <v>69400917</v>
      </c>
    </row>
    <row r="23" spans="1:6" ht="13.5" thickBot="1" x14ac:dyDescent="0.25">
      <c r="A23" s="81"/>
      <c r="B23" s="82"/>
      <c r="C23" s="82"/>
      <c r="D23" s="82"/>
      <c r="E23" s="83"/>
      <c r="F23" s="82"/>
    </row>
    <row r="24" spans="1:6" ht="13.5" thickTop="1" x14ac:dyDescent="0.2">
      <c r="A24" s="99"/>
      <c r="B24" s="100"/>
      <c r="C24" s="100"/>
      <c r="D24" s="100"/>
      <c r="E24" s="101"/>
      <c r="F24" s="100"/>
    </row>
    <row r="25" spans="1:6" x14ac:dyDescent="0.2">
      <c r="A25" s="99"/>
      <c r="B25" s="100"/>
      <c r="C25" s="100"/>
      <c r="D25" s="100"/>
      <c r="E25" s="101"/>
      <c r="F25" s="100"/>
    </row>
    <row r="26" spans="1:6" x14ac:dyDescent="0.2">
      <c r="A26" s="99"/>
      <c r="B26" s="100"/>
      <c r="C26" s="100"/>
      <c r="D26" s="100"/>
      <c r="E26" s="101"/>
      <c r="F26" s="100"/>
    </row>
    <row r="27" spans="1:6" x14ac:dyDescent="0.2">
      <c r="A27" s="99"/>
      <c r="B27" s="100"/>
      <c r="C27" s="100"/>
      <c r="D27" s="100"/>
      <c r="E27" s="101"/>
      <c r="F27" s="100"/>
    </row>
    <row r="28" spans="1:6" x14ac:dyDescent="0.2">
      <c r="A28" s="79" t="s">
        <v>74</v>
      </c>
      <c r="B28" s="80">
        <f>B22</f>
        <v>5506185</v>
      </c>
      <c r="C28" s="80">
        <v>335457</v>
      </c>
      <c r="D28" s="80">
        <v>226865</v>
      </c>
      <c r="E28" s="80">
        <v>72545010</v>
      </c>
      <c r="F28" s="80">
        <f>SUM(B28:E28)</f>
        <v>78613517</v>
      </c>
    </row>
    <row r="29" spans="1:6" ht="13.5" thickBot="1" x14ac:dyDescent="0.25">
      <c r="A29" s="81"/>
      <c r="B29" s="82"/>
      <c r="C29" s="82"/>
      <c r="D29" s="82"/>
      <c r="E29" s="83"/>
      <c r="F29" s="82"/>
    </row>
    <row r="30" spans="1:6" ht="13.5" thickTop="1" x14ac:dyDescent="0.2">
      <c r="B30" s="84"/>
      <c r="C30" s="84"/>
      <c r="D30" s="84"/>
      <c r="E30" s="84"/>
      <c r="F30" s="84"/>
    </row>
    <row r="31" spans="1:6" x14ac:dyDescent="0.2">
      <c r="A31" s="5" t="s">
        <v>75</v>
      </c>
      <c r="B31" s="85">
        <v>0</v>
      </c>
      <c r="C31" s="85">
        <v>0</v>
      </c>
      <c r="D31" s="85">
        <v>0</v>
      </c>
      <c r="E31" s="92">
        <f>ОСД!C35</f>
        <v>5487636</v>
      </c>
      <c r="F31" s="87">
        <f>SUM(B31:E31)</f>
        <v>5487636</v>
      </c>
    </row>
    <row r="32" spans="1:6" x14ac:dyDescent="0.2">
      <c r="A32" s="5" t="s">
        <v>69</v>
      </c>
      <c r="B32" s="85">
        <v>0</v>
      </c>
      <c r="C32" s="92">
        <f>-C28+[6]Tr!AI273</f>
        <v>144549</v>
      </c>
      <c r="D32" s="85">
        <v>0</v>
      </c>
      <c r="E32" s="86">
        <f>-D32</f>
        <v>0</v>
      </c>
      <c r="F32" s="87">
        <f>SUM(B32:E32)</f>
        <v>144549</v>
      </c>
    </row>
    <row r="33" spans="1:6" ht="13.5" thickBot="1" x14ac:dyDescent="0.25">
      <c r="A33" s="88"/>
      <c r="B33" s="89"/>
      <c r="C33" s="89"/>
      <c r="D33" s="89"/>
      <c r="E33" s="90"/>
      <c r="F33" s="89"/>
    </row>
    <row r="34" spans="1:6" x14ac:dyDescent="0.2">
      <c r="A34" s="91"/>
      <c r="B34" s="92"/>
      <c r="C34" s="92"/>
      <c r="D34" s="92"/>
      <c r="E34" s="93"/>
      <c r="F34" s="92"/>
    </row>
    <row r="35" spans="1:6" ht="25.5" x14ac:dyDescent="0.2">
      <c r="A35" s="79" t="s">
        <v>76</v>
      </c>
      <c r="B35" s="94">
        <f>SUM(B31:B32)</f>
        <v>0</v>
      </c>
      <c r="C35" s="94">
        <f>SUM(C31:C32)</f>
        <v>144549</v>
      </c>
      <c r="D35" s="94">
        <f>SUM(D31:D32)</f>
        <v>0</v>
      </c>
      <c r="E35" s="94">
        <f>SUM(E31:E32)</f>
        <v>5487636</v>
      </c>
      <c r="F35" s="94">
        <f>SUM(B35:E35)</f>
        <v>5632185</v>
      </c>
    </row>
    <row r="36" spans="1:6" ht="13.5" thickBot="1" x14ac:dyDescent="0.25">
      <c r="A36" s="91"/>
      <c r="B36" s="92"/>
      <c r="C36" s="92"/>
      <c r="D36" s="92"/>
      <c r="E36" s="93"/>
      <c r="F36" s="92"/>
    </row>
    <row r="37" spans="1:6" x14ac:dyDescent="0.2">
      <c r="A37" s="95"/>
      <c r="B37" s="96"/>
      <c r="C37" s="96"/>
      <c r="D37" s="96"/>
      <c r="E37" s="97"/>
      <c r="F37" s="96"/>
    </row>
    <row r="38" spans="1:6" x14ac:dyDescent="0.2">
      <c r="A38" s="5" t="s">
        <v>71</v>
      </c>
      <c r="B38" s="92"/>
      <c r="C38" s="92"/>
      <c r="D38" s="92"/>
      <c r="E38" s="93"/>
      <c r="F38" s="94">
        <f>SUM(B38:E38)</f>
        <v>0</v>
      </c>
    </row>
    <row r="39" spans="1:6" ht="25.5" x14ac:dyDescent="0.2">
      <c r="A39" s="98" t="s">
        <v>77</v>
      </c>
      <c r="B39" s="85">
        <v>0</v>
      </c>
      <c r="C39" s="85">
        <v>0</v>
      </c>
      <c r="D39" s="85">
        <v>0</v>
      </c>
      <c r="E39" s="92">
        <f>-D39</f>
        <v>0</v>
      </c>
      <c r="F39" s="94">
        <f>SUM(B39:E39)</f>
        <v>0</v>
      </c>
    </row>
    <row r="40" spans="1:6" s="5" customFormat="1" ht="13.5" thickBot="1" x14ac:dyDescent="0.25">
      <c r="A40" s="88"/>
      <c r="B40" s="89"/>
      <c r="C40" s="89"/>
      <c r="D40" s="89"/>
      <c r="E40" s="90"/>
      <c r="F40" s="89"/>
    </row>
    <row r="41" spans="1:6" s="5" customFormat="1" x14ac:dyDescent="0.2">
      <c r="A41" s="91"/>
      <c r="B41" s="94"/>
      <c r="C41" s="94"/>
      <c r="D41" s="94"/>
      <c r="E41" s="80"/>
      <c r="F41" s="94"/>
    </row>
    <row r="42" spans="1:6" s="5" customFormat="1" ht="25.5" x14ac:dyDescent="0.2">
      <c r="A42" s="79" t="s">
        <v>78</v>
      </c>
      <c r="B42" s="80">
        <f>SUM(B35:B39,B28)</f>
        <v>5506185</v>
      </c>
      <c r="C42" s="80">
        <f>SUM(C35:C39,C28)</f>
        <v>480006</v>
      </c>
      <c r="D42" s="80">
        <f>SUM(D35:D39,D28)</f>
        <v>226865</v>
      </c>
      <c r="E42" s="80">
        <f>SUM(E35:E39,E28)</f>
        <v>78032646</v>
      </c>
      <c r="F42" s="80">
        <f>SUM(F35:F39,F28)</f>
        <v>84245702</v>
      </c>
    </row>
    <row r="43" spans="1:6" s="5" customFormat="1" ht="13.5" thickBot="1" x14ac:dyDescent="0.25">
      <c r="A43" s="81"/>
      <c r="B43" s="82"/>
      <c r="C43" s="82"/>
      <c r="D43" s="82"/>
      <c r="E43" s="83"/>
      <c r="F43" s="82"/>
    </row>
    <row r="44" spans="1:6" s="5" customFormat="1" ht="13.5" thickTop="1" x14ac:dyDescent="0.2">
      <c r="A44" s="99"/>
      <c r="B44" s="100"/>
      <c r="C44" s="100"/>
      <c r="D44" s="100"/>
      <c r="E44" s="101"/>
      <c r="F44" s="100"/>
    </row>
  </sheetData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71"/>
  <sheetViews>
    <sheetView zoomScale="80" zoomScaleNormal="80" workbookViewId="0">
      <pane xSplit="2" ySplit="7" topLeftCell="C8" activePane="bottomRight" state="frozen"/>
      <selection activeCell="F15" sqref="F15"/>
      <selection pane="topRight" activeCell="F15" sqref="F15"/>
      <selection pane="bottomLeft" activeCell="F15" sqref="F15"/>
      <selection pane="bottomRight" activeCell="C1" sqref="C1:D1048576"/>
    </sheetView>
  </sheetViews>
  <sheetFormatPr defaultRowHeight="12.75" x14ac:dyDescent="0.2"/>
  <cols>
    <col min="1" max="1" width="2.42578125" style="103" bestFit="1" customWidth="1"/>
    <col min="2" max="2" width="80" style="103" customWidth="1"/>
    <col min="3" max="4" width="30.85546875" style="103" customWidth="1"/>
    <col min="5" max="16384" width="9.140625" style="103"/>
  </cols>
  <sheetData>
    <row r="1" spans="2:4" s="3" customFormat="1" x14ac:dyDescent="0.2">
      <c r="B1" s="36" t="s">
        <v>0</v>
      </c>
    </row>
    <row r="2" spans="2:4" x14ac:dyDescent="0.2">
      <c r="B2" s="102" t="s">
        <v>79</v>
      </c>
    </row>
    <row r="3" spans="2:4" x14ac:dyDescent="0.2">
      <c r="B3" s="104"/>
    </row>
    <row r="5" spans="2:4" ht="30" customHeight="1" x14ac:dyDescent="0.2">
      <c r="B5" s="105"/>
      <c r="C5" s="120"/>
      <c r="D5" s="120"/>
    </row>
    <row r="6" spans="2:4" ht="30" customHeight="1" x14ac:dyDescent="0.2">
      <c r="B6" s="105"/>
      <c r="C6" s="45">
        <f>ОСД!C6</f>
        <v>43921</v>
      </c>
      <c r="D6" s="45">
        <f>C6-366</f>
        <v>43555</v>
      </c>
    </row>
    <row r="7" spans="2:4" x14ac:dyDescent="0.2">
      <c r="B7" s="106" t="s">
        <v>80</v>
      </c>
      <c r="C7" s="48" t="s">
        <v>37</v>
      </c>
      <c r="D7" s="48" t="s">
        <v>37</v>
      </c>
    </row>
    <row r="9" spans="2:4" x14ac:dyDescent="0.2">
      <c r="B9" s="102" t="s">
        <v>81</v>
      </c>
      <c r="C9" s="102"/>
      <c r="D9" s="102"/>
    </row>
    <row r="10" spans="2:4" ht="25.5" x14ac:dyDescent="0.2">
      <c r="B10" s="107" t="s">
        <v>82</v>
      </c>
      <c r="C10" s="108">
        <f>'[6]CF Working'!X4</f>
        <v>13867262</v>
      </c>
      <c r="D10" s="108">
        <v>9342271</v>
      </c>
    </row>
    <row r="11" spans="2:4" x14ac:dyDescent="0.2">
      <c r="B11" s="103" t="s">
        <v>83</v>
      </c>
      <c r="C11" s="108">
        <f>'[6]CF Working'!X5</f>
        <v>-4784303</v>
      </c>
      <c r="D11" s="108">
        <v>-2636290</v>
      </c>
    </row>
    <row r="12" spans="2:4" x14ac:dyDescent="0.2">
      <c r="B12" s="103" t="s">
        <v>84</v>
      </c>
      <c r="C12" s="108">
        <f>'[6]CF Working'!X6</f>
        <v>4505400.1587499995</v>
      </c>
      <c r="D12" s="108">
        <v>3438100</v>
      </c>
    </row>
    <row r="13" spans="2:4" x14ac:dyDescent="0.2">
      <c r="B13" s="103" t="s">
        <v>85</v>
      </c>
      <c r="C13" s="108">
        <f>'[6]CF Working'!X7</f>
        <v>-1473802</v>
      </c>
      <c r="D13" s="108">
        <v>-1234572</v>
      </c>
    </row>
    <row r="14" spans="2:4" ht="25.5" x14ac:dyDescent="0.2">
      <c r="B14" s="107" t="s">
        <v>86</v>
      </c>
      <c r="C14" s="108">
        <f>'[6]CF Working'!X8</f>
        <v>-2941941</v>
      </c>
      <c r="D14" s="108">
        <v>1144974</v>
      </c>
    </row>
    <row r="15" spans="2:4" x14ac:dyDescent="0.2">
      <c r="B15" s="103" t="s">
        <v>87</v>
      </c>
      <c r="C15" s="108">
        <f>'[6]CF Working'!X9</f>
        <v>2976004</v>
      </c>
      <c r="D15" s="108">
        <v>1308556</v>
      </c>
    </row>
    <row r="16" spans="2:4" x14ac:dyDescent="0.2">
      <c r="B16" s="103" t="s">
        <v>88</v>
      </c>
      <c r="C16" s="108">
        <f>'[6]CF Working'!X10</f>
        <v>12422</v>
      </c>
      <c r="D16" s="108">
        <v>115485</v>
      </c>
    </row>
    <row r="17" spans="2:4" x14ac:dyDescent="0.2">
      <c r="B17" s="103" t="s">
        <v>89</v>
      </c>
      <c r="C17" s="108">
        <f>'[6]CF Working'!X11</f>
        <v>-3957286.8000000007</v>
      </c>
      <c r="D17" s="108">
        <v>-2637971</v>
      </c>
    </row>
    <row r="18" spans="2:4" x14ac:dyDescent="0.2">
      <c r="B18" s="103" t="s">
        <v>90</v>
      </c>
      <c r="C18" s="108">
        <f>'[6]CF Working'!X12</f>
        <v>-3275774.1999999993</v>
      </c>
      <c r="D18" s="108">
        <v>-2921877</v>
      </c>
    </row>
    <row r="19" spans="2:4" x14ac:dyDescent="0.2">
      <c r="B19" s="103" t="s">
        <v>91</v>
      </c>
      <c r="C19" s="108">
        <f>'[6]CF Working'!X13</f>
        <v>-750210</v>
      </c>
      <c r="D19" s="108">
        <v>-700000</v>
      </c>
    </row>
    <row r="20" spans="2:4" x14ac:dyDescent="0.2">
      <c r="B20" s="109"/>
      <c r="C20" s="109"/>
      <c r="D20" s="109"/>
    </row>
    <row r="22" spans="2:4" s="112" customFormat="1" ht="27" customHeight="1" thickBot="1" x14ac:dyDescent="0.25">
      <c r="B22" s="110" t="s">
        <v>92</v>
      </c>
      <c r="C22" s="111">
        <f>SUM(C10:C20)</f>
        <v>4177771.1587499995</v>
      </c>
      <c r="D22" s="111">
        <f>SUM(D10:D20)</f>
        <v>5218676</v>
      </c>
    </row>
    <row r="24" spans="2:4" x14ac:dyDescent="0.2">
      <c r="B24" s="102" t="s">
        <v>93</v>
      </c>
      <c r="C24" s="102"/>
      <c r="D24" s="102"/>
    </row>
    <row r="25" spans="2:4" x14ac:dyDescent="0.2">
      <c r="B25" s="113" t="s">
        <v>94</v>
      </c>
      <c r="C25" s="102"/>
      <c r="D25" s="102"/>
    </row>
    <row r="26" spans="2:4" x14ac:dyDescent="0.2">
      <c r="B26" s="114" t="s">
        <v>95</v>
      </c>
      <c r="C26" s="108">
        <f>'[6]CF Working'!X20</f>
        <v>-24476751</v>
      </c>
      <c r="D26" s="108">
        <v>-849338</v>
      </c>
    </row>
    <row r="27" spans="2:4" x14ac:dyDescent="0.2">
      <c r="B27" s="103" t="s">
        <v>96</v>
      </c>
      <c r="C27" s="108">
        <f>'[6]CF Working'!X21</f>
        <v>-6674301</v>
      </c>
      <c r="D27" s="108">
        <v>2161075</v>
      </c>
    </row>
    <row r="28" spans="2:4" x14ac:dyDescent="0.2">
      <c r="B28" s="103" t="s">
        <v>97</v>
      </c>
      <c r="C28" s="108">
        <f>'[6]CF Working'!X22</f>
        <v>-8943</v>
      </c>
      <c r="D28" s="108">
        <v>1756</v>
      </c>
    </row>
    <row r="29" spans="2:4" x14ac:dyDescent="0.2">
      <c r="B29" s="114" t="s">
        <v>98</v>
      </c>
      <c r="C29" s="108">
        <f>'[6]CF Working'!X23</f>
        <v>2500001</v>
      </c>
      <c r="D29" s="108">
        <v>14000000</v>
      </c>
    </row>
    <row r="30" spans="2:4" x14ac:dyDescent="0.2">
      <c r="B30" s="103" t="s">
        <v>99</v>
      </c>
      <c r="C30" s="108">
        <f>'[6]CF Working'!X24</f>
        <v>97058.841250000522</v>
      </c>
      <c r="D30" s="108">
        <v>6272627</v>
      </c>
    </row>
    <row r="31" spans="2:4" x14ac:dyDescent="0.2">
      <c r="B31" s="103" t="s">
        <v>100</v>
      </c>
      <c r="C31" s="108">
        <f>'[6]CF Working'!X25</f>
        <v>-16746320</v>
      </c>
      <c r="D31" s="108">
        <v>-3457336</v>
      </c>
    </row>
    <row r="32" spans="2:4" x14ac:dyDescent="0.2">
      <c r="B32" s="103" t="s">
        <v>101</v>
      </c>
      <c r="C32" s="108"/>
      <c r="D32" s="108"/>
    </row>
    <row r="33" spans="2:4" x14ac:dyDescent="0.2">
      <c r="B33" s="103" t="s">
        <v>102</v>
      </c>
      <c r="C33" s="108">
        <f>'[6]CF Working'!X28</f>
        <v>-21562384</v>
      </c>
      <c r="D33" s="108">
        <v>9080680</v>
      </c>
    </row>
    <row r="34" spans="2:4" x14ac:dyDescent="0.2">
      <c r="B34" s="103" t="s">
        <v>103</v>
      </c>
      <c r="C34" s="108">
        <f>'[6]CF Working'!X29</f>
        <v>92058653</v>
      </c>
      <c r="D34" s="108">
        <v>-27483858</v>
      </c>
    </row>
    <row r="35" spans="2:4" x14ac:dyDescent="0.2">
      <c r="B35" s="103" t="s">
        <v>104</v>
      </c>
      <c r="C35" s="108">
        <f>'[6]CF Working'!X30</f>
        <v>29419179</v>
      </c>
      <c r="D35" s="108">
        <v>2175287</v>
      </c>
    </row>
    <row r="36" spans="2:4" x14ac:dyDescent="0.2">
      <c r="B36" s="103" t="s">
        <v>105</v>
      </c>
      <c r="C36" s="108">
        <f>'[6]CF Working'!X31</f>
        <v>672502</v>
      </c>
      <c r="D36" s="108">
        <v>3444889</v>
      </c>
    </row>
    <row r="37" spans="2:4" x14ac:dyDescent="0.2">
      <c r="B37" s="109"/>
      <c r="C37" s="109"/>
      <c r="D37" s="109"/>
    </row>
    <row r="39" spans="2:4" s="112" customFormat="1" ht="26.25" customHeight="1" thickBot="1" x14ac:dyDescent="0.25">
      <c r="B39" s="110" t="s">
        <v>106</v>
      </c>
      <c r="C39" s="111">
        <f>SUM(C22:C36)</f>
        <v>59456466</v>
      </c>
      <c r="D39" s="111">
        <f>SUM(D22:D36)</f>
        <v>10564458</v>
      </c>
    </row>
    <row r="41" spans="2:4" x14ac:dyDescent="0.2">
      <c r="B41" s="102" t="s">
        <v>107</v>
      </c>
      <c r="C41" s="102"/>
      <c r="D41" s="102"/>
    </row>
    <row r="42" spans="2:4" ht="25.5" x14ac:dyDescent="0.2">
      <c r="B42" s="107" t="s">
        <v>108</v>
      </c>
      <c r="C42" s="108">
        <f>'[6]CF Working'!X37</f>
        <v>-51007141</v>
      </c>
      <c r="D42" s="108">
        <v>3169662</v>
      </c>
    </row>
    <row r="43" spans="2:4" ht="25.5" x14ac:dyDescent="0.2">
      <c r="B43" s="107" t="s">
        <v>109</v>
      </c>
      <c r="C43" s="108">
        <f>'[6]CF Working'!X38</f>
        <v>41389249</v>
      </c>
      <c r="D43" s="108">
        <v>6779855</v>
      </c>
    </row>
    <row r="44" spans="2:4" ht="25.5" x14ac:dyDescent="0.2">
      <c r="B44" s="107" t="s">
        <v>110</v>
      </c>
      <c r="C44" s="108">
        <f>'[6]CF Working'!X39</f>
        <v>-45768943</v>
      </c>
      <c r="D44" s="108">
        <v>-189184916</v>
      </c>
    </row>
    <row r="45" spans="2:4" ht="24" customHeight="1" x14ac:dyDescent="0.2">
      <c r="B45" s="107" t="s">
        <v>111</v>
      </c>
      <c r="C45" s="108">
        <f>'[6]CF Working'!X40</f>
        <v>31753807</v>
      </c>
      <c r="D45" s="108">
        <v>169503253</v>
      </c>
    </row>
    <row r="46" spans="2:4" x14ac:dyDescent="0.2">
      <c r="B46" s="107" t="s">
        <v>112</v>
      </c>
      <c r="C46" s="108">
        <f>'[6]CF Working'!X41</f>
        <v>-158186</v>
      </c>
      <c r="D46" s="108">
        <v>-397666</v>
      </c>
    </row>
    <row r="47" spans="2:4" x14ac:dyDescent="0.2">
      <c r="B47" s="107" t="s">
        <v>113</v>
      </c>
      <c r="C47" s="108">
        <f>'[6]CF Working'!X43</f>
        <v>0</v>
      </c>
      <c r="D47" s="108">
        <v>-245496</v>
      </c>
    </row>
    <row r="48" spans="2:4" x14ac:dyDescent="0.2">
      <c r="B48" s="115" t="s">
        <v>114</v>
      </c>
      <c r="C48" s="108">
        <f>'[6]CF Working'!X42</f>
        <v>-99964</v>
      </c>
      <c r="D48" s="108">
        <v>-93085</v>
      </c>
    </row>
    <row r="49" spans="2:4" x14ac:dyDescent="0.2">
      <c r="B49" s="109"/>
      <c r="C49" s="109"/>
      <c r="D49" s="109"/>
    </row>
    <row r="51" spans="2:4" s="112" customFormat="1" ht="36" customHeight="1" thickBot="1" x14ac:dyDescent="0.25">
      <c r="B51" s="110" t="s">
        <v>115</v>
      </c>
      <c r="C51" s="111">
        <f>SUM(C42:C48)</f>
        <v>-23891178</v>
      </c>
      <c r="D51" s="111">
        <f>SUM(D42:D48)</f>
        <v>-10468393</v>
      </c>
    </row>
    <row r="53" spans="2:4" x14ac:dyDescent="0.2">
      <c r="B53" s="102" t="s">
        <v>116</v>
      </c>
      <c r="C53" s="102"/>
      <c r="D53" s="102"/>
    </row>
    <row r="54" spans="2:4" x14ac:dyDescent="0.2">
      <c r="B54" s="103" t="s">
        <v>117</v>
      </c>
      <c r="C54" s="108">
        <f>'[6]CF Working'!X51</f>
        <v>0</v>
      </c>
      <c r="D54" s="108">
        <v>0</v>
      </c>
    </row>
    <row r="55" spans="2:4" x14ac:dyDescent="0.2">
      <c r="B55" s="103" t="s">
        <v>118</v>
      </c>
      <c r="C55" s="108">
        <f>'[6]CF Working'!X50</f>
        <v>0</v>
      </c>
      <c r="D55" s="108">
        <v>0</v>
      </c>
    </row>
    <row r="56" spans="2:4" x14ac:dyDescent="0.2">
      <c r="B56" s="103" t="s">
        <v>119</v>
      </c>
      <c r="C56" s="108">
        <f>'[6]CF Working'!X52</f>
        <v>0</v>
      </c>
      <c r="D56" s="108">
        <v>0</v>
      </c>
    </row>
    <row r="57" spans="2:4" x14ac:dyDescent="0.2">
      <c r="B57" s="103" t="s">
        <v>120</v>
      </c>
      <c r="C57" s="108">
        <f>'[6]CF Working'!X53</f>
        <v>0</v>
      </c>
      <c r="D57" s="108">
        <v>0</v>
      </c>
    </row>
    <row r="58" spans="2:4" x14ac:dyDescent="0.2">
      <c r="B58" s="109"/>
      <c r="C58" s="109"/>
      <c r="D58" s="109"/>
    </row>
    <row r="60" spans="2:4" x14ac:dyDescent="0.2">
      <c r="B60" s="102" t="s">
        <v>121</v>
      </c>
      <c r="C60" s="116">
        <f>SUM(C54:C57)</f>
        <v>0</v>
      </c>
      <c r="D60" s="116">
        <f>SUM(D54:D57)</f>
        <v>0</v>
      </c>
    </row>
    <row r="61" spans="2:4" ht="13.5" thickBot="1" x14ac:dyDescent="0.25">
      <c r="B61" s="117"/>
      <c r="C61" s="117"/>
      <c r="D61" s="117"/>
    </row>
    <row r="63" spans="2:4" s="112" customFormat="1" ht="25.5" customHeight="1" x14ac:dyDescent="0.2">
      <c r="B63" s="118" t="s">
        <v>122</v>
      </c>
      <c r="C63" s="116">
        <f>'[6]CF Working'!X59</f>
        <v>8901891</v>
      </c>
      <c r="D63" s="116">
        <v>-397580</v>
      </c>
    </row>
    <row r="64" spans="2:4" ht="13.5" thickBot="1" x14ac:dyDescent="0.25">
      <c r="B64" s="117"/>
      <c r="C64" s="117"/>
      <c r="D64" s="117"/>
    </row>
    <row r="66" spans="2:4" x14ac:dyDescent="0.2">
      <c r="B66" s="102" t="s">
        <v>123</v>
      </c>
      <c r="C66" s="116">
        <f>C39+C51+C60+C63</f>
        <v>44467179</v>
      </c>
      <c r="D66" s="116">
        <f>D39+D51+D60+D63</f>
        <v>-301515</v>
      </c>
    </row>
    <row r="67" spans="2:4" x14ac:dyDescent="0.2">
      <c r="B67" s="102" t="s">
        <v>124</v>
      </c>
      <c r="C67" s="116">
        <f>ОФП!D9</f>
        <v>75250707</v>
      </c>
      <c r="D67" s="116">
        <v>40130689</v>
      </c>
    </row>
    <row r="68" spans="2:4" x14ac:dyDescent="0.2">
      <c r="B68" s="109"/>
      <c r="C68" s="109"/>
      <c r="D68" s="109"/>
    </row>
    <row r="70" spans="2:4" x14ac:dyDescent="0.2">
      <c r="B70" s="102" t="s">
        <v>125</v>
      </c>
      <c r="C70" s="116">
        <f>C66+C67</f>
        <v>119717886</v>
      </c>
      <c r="D70" s="116">
        <f>D66+D67</f>
        <v>39829174</v>
      </c>
    </row>
    <row r="71" spans="2:4" ht="13.5" thickBot="1" x14ac:dyDescent="0.25">
      <c r="B71" s="117"/>
      <c r="C71" s="117"/>
      <c r="D71" s="117"/>
    </row>
  </sheetData>
  <mergeCells count="1">
    <mergeCell ref="C5:D5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ОИСС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Безель (Pavel Bezel)</dc:creator>
  <cp:lastModifiedBy>Курумбаева Гульнара Кускеновна (Gulnara Kurumbayeva)</cp:lastModifiedBy>
  <dcterms:created xsi:type="dcterms:W3CDTF">2020-05-14T07:35:42Z</dcterms:created>
  <dcterms:modified xsi:type="dcterms:W3CDTF">2020-05-14T08:05:35Z</dcterms:modified>
</cp:coreProperties>
</file>