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3125" windowHeight="10725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'Ф3'!$B$4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<sst xmlns="http://schemas.openxmlformats.org/spreadsheetml/2006/main" count="159" uniqueCount="113">
  <si>
    <t>Прочие долгосрочные активы</t>
  </si>
  <si>
    <t xml:space="preserve">Дебиторская задолженность </t>
  </si>
  <si>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</si>
  <si>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</si>
  <si>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</si>
  <si>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</si>
  <si>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</si>
  <si>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</si>
  <si>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</si>
  <si>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</si>
  <si>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</si>
  <si>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</si>
  <si>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</si>
  <si>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Кредиторская задолженность</t>
  </si>
  <si>
    <t>Акционерный капитал</t>
  </si>
  <si>
    <t>Нераспределенная прибыль</t>
  </si>
  <si>
    <t>Резервы по обязательствам и расходам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</si>
  <si>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</si>
  <si>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</si>
  <si>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</si>
  <si>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</si>
  <si>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Финансовые расходы</t>
  </si>
  <si>
    <t>Финансовые доходы</t>
  </si>
  <si>
    <t>Движение денежных средств от операционной</t>
  </si>
  <si>
    <t>деятельности до изменений в оборотном капитале</t>
  </si>
  <si>
    <t>Уменьшение товарно-материальных запасов</t>
  </si>
  <si>
    <t xml:space="preserve">Денежные средства, полученные от операционной деятельности </t>
  </si>
  <si>
    <t>Подоходный налог уплаченный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</si>
  <si>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</si>
  <si>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</si>
  <si>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</si>
  <si>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</si>
  <si>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Поступление займов</t>
  </si>
  <si>
    <t>Погашение займов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</si>
  <si>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</si>
  <si>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</si>
  <si>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</si>
  <si>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</si>
  <si>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</si>
  <si>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</si>
  <si>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</si>
  <si>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</si>
  <si>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>Резерв на восстановление золоотвалов</t>
  </si>
  <si>
    <t>Обязательство по вознаграждениям работникам</t>
  </si>
  <si>
    <t>Обязательство по отсроченному подоходному налогу</t>
  </si>
  <si>
    <t xml:space="preserve">Итого долгосрочные обязательства </t>
  </si>
  <si>
    <t xml:space="preserve">Прочие налоги к уплате </t>
  </si>
  <si>
    <t>-</t>
  </si>
  <si>
    <t>ИТОГО ОБЯЗАТЕЛЬСТВА</t>
  </si>
  <si>
    <t>ИТОГО ОБЯЗАТЕЛЬСТВА И КАПИТАЛ</t>
  </si>
  <si>
    <t>Мухамед-Рахимов Н.Т.</t>
  </si>
  <si>
    <t>Председатель Правления</t>
  </si>
  <si>
    <t>Нукушева Ж.О.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</si>
  <si>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</si>
  <si>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</si>
  <si>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</si>
  <si>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</si>
  <si>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</si>
  <si>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</si>
  <si>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</si>
  <si>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Операционная прибыль</t>
  </si>
  <si>
    <t>Расходы по подоходному налогу</t>
  </si>
  <si>
    <t>Прибыль за период</t>
  </si>
  <si>
    <t>Уменьшение дебиторской задолженности</t>
  </si>
  <si>
    <t>Уменьшение кредиторской задолженности</t>
  </si>
  <si>
    <t>Предоплата по текущему корпоративному подоходному налогу</t>
  </si>
  <si>
    <t>АО "АЛМАТИНСКИЕ ЭЛЕКТРИЧЕСКИЕ СТАНЦИИ"</t>
  </si>
  <si>
    <t>Чистые денежные средства, использованные в инвестиционной деятельности</t>
  </si>
  <si>
    <t xml:space="preserve">       Нукушева Ж.О.</t>
  </si>
  <si>
    <t xml:space="preserve">       Главный бухгалтер</t>
  </si>
  <si>
    <t>Прочие резервы</t>
  </si>
  <si>
    <t>___________________________________</t>
  </si>
  <si>
    <t>_____________________________</t>
  </si>
  <si>
    <t>_________________________________</t>
  </si>
  <si>
    <t xml:space="preserve">Приобретение основных средств </t>
  </si>
  <si>
    <t>Чистые денежные средства, полученные от финансовой деятельности</t>
  </si>
  <si>
    <t>Чистое увеличение/(уменьшение) денежных средств и их эквивалентов</t>
  </si>
  <si>
    <t>Увеличение налогов к уплате</t>
  </si>
  <si>
    <t xml:space="preserve">Прочий совокупный доход </t>
  </si>
  <si>
    <t>Итого совокупный доход за год</t>
  </si>
  <si>
    <t>Эмиссия акций</t>
  </si>
  <si>
    <t>Дивиденды объявленные</t>
  </si>
  <si>
    <t>Прибыль за год</t>
  </si>
  <si>
    <t>Прочий совокупный убыток за год</t>
  </si>
  <si>
    <t>Убыток от выбытия основных средств</t>
  </si>
  <si>
    <t>Денежные средства и их эквиваленты на начало года</t>
  </si>
  <si>
    <t>Денежные средства и их эквиваленты на конец года</t>
  </si>
  <si>
    <t>________________________________</t>
  </si>
  <si>
    <t>___________________________</t>
  </si>
  <si>
    <t>Прим</t>
  </si>
  <si>
    <t>________________________</t>
  </si>
  <si>
    <t>Дивиденды акционерам</t>
  </si>
  <si>
    <t>Влияние обменных курсов валют к тенге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</si>
  <si>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</si>
  <si>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</si>
  <si>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</si>
  <si>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</si>
  <si>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Прочий совокупный убыток</t>
  </si>
  <si>
    <t>Итого совокупный доход за период</t>
  </si>
  <si>
    <t>Стоимость текущих услуг</t>
  </si>
  <si>
    <t xml:space="preserve">Остаток на 31 марта 2016г. </t>
  </si>
  <si>
    <t>Три месяца, закончившиеся 31 марта 2016г.</t>
  </si>
  <si>
    <t>Остаток на 1 января 2016г.</t>
  </si>
  <si>
    <t xml:space="preserve">Остаток на 31 декабря 2016г. </t>
  </si>
  <si>
    <t xml:space="preserve">Остаток на 31 марта 2017г. </t>
  </si>
  <si>
    <t>Три месяца, закончившиеся 31 марта 2017г.</t>
  </si>
  <si>
    <t>31 марта 2017г.</t>
  </si>
  <si>
    <t>31 декабря 2016г.</t>
  </si>
  <si>
    <t>Активы (или выбывающие группы), предназначенные для продажи</t>
  </si>
  <si>
    <t>На 31 марта 2017 года базовая прибыль на 1 простую акцию - 1,14 тыс.тг (на 31 марта 2016 года  - 0,76тыс.тг).</t>
  </si>
  <si>
    <t>Балансовая стоимость одной простой  акции, рассчитанная на основании данных финансовой отчетности на 31 марта 2017г составила 18,88 тыс.тг</t>
  </si>
  <si>
    <t xml:space="preserve">Реализация основных средств </t>
  </si>
  <si>
    <t>Изменения в прочих краткосрочных обязательствах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</si>
</sst>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8"/>
      <name val="Arial Cyr"/>
      <family val="0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42" fillId="0" borderId="8" xfId="0" applyNumberFormat="1" applyFont="1" applyFill="1" applyBorder="1" applyAlignment="1">
      <alignment wrapText="1"/>
    </xf>
    <xf numFmtId="3" fontId="42" fillId="0" borderId="18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2" fillId="0" borderId="22" xfId="0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20" xfId="0" applyFont="1" applyFill="1" applyBorder="1" applyAlignment="1">
      <alignment horizontal="left" wrapText="1" indent="1"/>
    </xf>
    <xf numFmtId="3" fontId="23" fillId="0" borderId="7" xfId="0" applyNumberFormat="1" applyFont="1" applyFill="1" applyBorder="1" applyAlignment="1">
      <alignment horizontal="right" wrapText="1"/>
    </xf>
    <xf numFmtId="3" fontId="23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wrapText="1" inden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3" fontId="2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/>
    </xf>
    <xf numFmtId="3" fontId="5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3" fillId="27" borderId="0" xfId="0" applyFont="1" applyFill="1" applyAlignment="1">
      <alignment wrapText="1"/>
    </xf>
    <xf numFmtId="0" fontId="5" fillId="27" borderId="0" xfId="0" applyFont="1" applyFill="1" applyBorder="1" applyAlignment="1">
      <alignment wrapText="1"/>
    </xf>
    <xf numFmtId="3" fontId="5" fillId="27" borderId="0" xfId="0" applyNumberFormat="1" applyFont="1" applyFill="1" applyBorder="1" applyAlignment="1">
      <alignment wrapText="1"/>
    </xf>
    <xf numFmtId="0" fontId="3" fillId="27" borderId="0" xfId="0" applyFont="1" applyFill="1" applyBorder="1" applyAlignment="1">
      <alignment wrapText="1"/>
    </xf>
    <xf numFmtId="0" fontId="0" fillId="27" borderId="0" xfId="0" applyFill="1" applyAlignment="1">
      <alignment/>
    </xf>
    <xf numFmtId="3" fontId="42" fillId="0" borderId="23" xfId="0" applyNumberFormat="1" applyFont="1" applyFill="1" applyBorder="1" applyAlignment="1">
      <alignment wrapText="1"/>
    </xf>
    <xf numFmtId="0" fontId="42" fillId="0" borderId="24" xfId="0" applyFont="1" applyFill="1" applyBorder="1" applyAlignment="1">
      <alignment wrapText="1"/>
    </xf>
    <xf numFmtId="3" fontId="42" fillId="0" borderId="25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8"/>
  <sheetViews>
    <sheetView zoomScalePageLayoutView="0" workbookViewId="0" topLeftCell="A12">
      <selection activeCell="G45" sqref="G45"/>
    </sheetView>
  </sheetViews>
  <sheetFormatPr defaultColWidth="9.00390625" defaultRowHeight="12.75"/>
  <cols>
    <col min="1" max="1" width="46.00390625" style="1" customWidth="1"/>
    <col min="2" max="2" width="5.625" style="105" customWidth="1"/>
    <col min="3" max="3" width="20.25390625" style="1" customWidth="1"/>
    <col min="4" max="4" width="20.875" style="1" customWidth="1"/>
    <col min="5" max="6" width="9.125" style="1" customWidth="1"/>
    <col min="7" max="7" width="13.875" style="106" customWidth="1"/>
    <col min="8" max="8" width="12.75390625" style="1" customWidth="1"/>
    <col min="9" max="16384" width="9.125" style="1" customWidth="1"/>
  </cols>
  <sheetData>
    <row r="1" spans="1:2" ht="12.75">
      <c r="A1" s="17" t="s">
        <v>66</v>
      </c>
      <c r="B1" s="101"/>
    </row>
    <row r="2" spans="1:2" ht="12.75">
      <c r="A2" s="17" t="s">
        <v>93</v>
      </c>
      <c r="B2" s="101"/>
    </row>
    <row r="3" spans="1:2" ht="12.75">
      <c r="A3" s="17"/>
      <c r="B3" s="101"/>
    </row>
    <row r="4" spans="1:4" ht="12.75">
      <c r="A4" s="18" t="s">
        <v>54</v>
      </c>
      <c r="B4" s="102" t="s">
        <v>89</v>
      </c>
      <c r="C4" s="70" t="s">
        <v>106</v>
      </c>
      <c r="D4" s="70" t="s">
        <v>107</v>
      </c>
    </row>
    <row r="6" spans="1:4" ht="17.25" customHeight="1">
      <c r="A6" s="19" t="s">
        <v>34</v>
      </c>
      <c r="B6" s="12"/>
      <c r="C6" s="19"/>
      <c r="D6" s="19"/>
    </row>
    <row r="7" spans="1:4" ht="7.5" customHeight="1">
      <c r="A7" s="19"/>
      <c r="B7" s="12"/>
      <c r="C7" s="19"/>
      <c r="D7" s="19"/>
    </row>
    <row r="8" spans="1:4" ht="12.75" customHeight="1">
      <c r="A8" s="19" t="s">
        <v>2</v>
      </c>
      <c r="B8" s="93"/>
      <c r="C8" s="19"/>
      <c r="D8" s="19"/>
    </row>
    <row r="9" spans="1:4" ht="12.75" customHeight="1">
      <c r="A9" s="13" t="s">
        <v>9</v>
      </c>
      <c r="B9" s="94">
        <v>6</v>
      </c>
      <c r="C9" s="20">
        <v>84886167.42695999</v>
      </c>
      <c r="D9" s="20">
        <v>86368675.85653001</v>
      </c>
    </row>
    <row r="10" spans="1:4" ht="12.75" customHeight="1">
      <c r="A10" s="13" t="s">
        <v>10</v>
      </c>
      <c r="B10" s="94">
        <v>6</v>
      </c>
      <c r="C10" s="20">
        <v>161945.06168000004</v>
      </c>
      <c r="D10" s="20">
        <v>178217.82718000002</v>
      </c>
    </row>
    <row r="11" spans="1:4" ht="12.75" customHeight="1">
      <c r="A11" s="13" t="s">
        <v>0</v>
      </c>
      <c r="B11" s="94">
        <v>7</v>
      </c>
      <c r="C11" s="20">
        <v>192412.26319</v>
      </c>
      <c r="D11" s="20">
        <v>192412.26319</v>
      </c>
    </row>
    <row r="12" spans="1:4" ht="18.75" customHeight="1">
      <c r="A12" s="21" t="s">
        <v>36</v>
      </c>
      <c r="B12" s="95"/>
      <c r="C12" s="22">
        <f>SUM(C9:C11)</f>
        <v>85240524.75183</v>
      </c>
      <c r="D12" s="23">
        <f>SUM(D9:D11)</f>
        <v>86739305.94690001</v>
      </c>
    </row>
    <row r="13" spans="1:4" ht="12.75">
      <c r="A13" s="13"/>
      <c r="B13" s="94"/>
      <c r="C13" s="20"/>
      <c r="D13" s="20"/>
    </row>
    <row r="14" spans="1:4" ht="12.75" customHeight="1">
      <c r="A14" s="19" t="s">
        <v>4</v>
      </c>
      <c r="B14" s="93"/>
      <c r="C14" s="20"/>
      <c r="D14" s="20"/>
    </row>
    <row r="15" spans="1:4" ht="12.75" customHeight="1">
      <c r="A15" s="13" t="s">
        <v>6</v>
      </c>
      <c r="B15" s="94">
        <v>8</v>
      </c>
      <c r="C15" s="20">
        <v>3700403.7684699995</v>
      </c>
      <c r="D15" s="20">
        <v>3434531.7468600003</v>
      </c>
    </row>
    <row r="16" spans="1:4" ht="12.75" customHeight="1">
      <c r="A16" s="13" t="s">
        <v>1</v>
      </c>
      <c r="B16" s="94">
        <v>14</v>
      </c>
      <c r="C16" s="20">
        <v>7334190.412180001</v>
      </c>
      <c r="D16" s="20">
        <v>5661217.30898</v>
      </c>
    </row>
    <row r="17" spans="1:4" ht="15" customHeight="1">
      <c r="A17" s="13" t="s">
        <v>8</v>
      </c>
      <c r="B17" s="94">
        <v>4</v>
      </c>
      <c r="C17" s="20">
        <v>2322373.34585</v>
      </c>
      <c r="D17" s="20">
        <v>2668529.8142199996</v>
      </c>
    </row>
    <row r="18" spans="1:4" ht="24" customHeight="1">
      <c r="A18" s="13" t="s">
        <v>65</v>
      </c>
      <c r="B18" s="94">
        <v>5</v>
      </c>
      <c r="C18" s="28">
        <v>382117.86757999996</v>
      </c>
      <c r="D18" s="20">
        <v>382117.86757999996</v>
      </c>
    </row>
    <row r="19" spans="1:4" ht="19.5" customHeight="1">
      <c r="A19" s="21" t="s">
        <v>37</v>
      </c>
      <c r="B19" s="95"/>
      <c r="C19" s="22">
        <f>SUM(C15:C18)</f>
        <v>13739085.39408</v>
      </c>
      <c r="D19" s="23">
        <f>SUM(D15:D18)</f>
        <v>12146396.73764</v>
      </c>
    </row>
    <row r="20" spans="1:4" ht="27.75" customHeight="1" thickBot="1">
      <c r="A20" s="13" t="s">
        <v>108</v>
      </c>
      <c r="B20" s="93"/>
      <c r="C20" s="20">
        <v>68366.94593999999</v>
      </c>
      <c r="D20" s="20">
        <v>246724.93515</v>
      </c>
    </row>
    <row r="21" spans="1:4" ht="17.25" customHeight="1" thickBot="1">
      <c r="A21" s="25" t="s">
        <v>38</v>
      </c>
      <c r="B21" s="96"/>
      <c r="C21" s="26">
        <f>C12+C19+C20</f>
        <v>99047977.09185</v>
      </c>
      <c r="D21" s="27">
        <f>D12+D19+D20</f>
        <v>99132427.61969</v>
      </c>
    </row>
    <row r="22" spans="1:4" ht="9" customHeight="1">
      <c r="A22" s="13"/>
      <c r="B22" s="94"/>
      <c r="C22" s="20"/>
      <c r="D22" s="20"/>
    </row>
    <row r="23" spans="1:4" ht="12.75">
      <c r="A23" s="19" t="s">
        <v>39</v>
      </c>
      <c r="B23" s="93"/>
      <c r="C23" s="24"/>
      <c r="D23" s="24"/>
    </row>
    <row r="24" spans="1:4" ht="9" customHeight="1">
      <c r="A24" s="13"/>
      <c r="B24" s="94"/>
      <c r="C24" s="20"/>
      <c r="D24" s="20"/>
    </row>
    <row r="25" spans="1:4" ht="12.75" customHeight="1">
      <c r="A25" s="13" t="s">
        <v>14</v>
      </c>
      <c r="B25" s="94">
        <v>18</v>
      </c>
      <c r="C25" s="20">
        <v>30212475</v>
      </c>
      <c r="D25" s="20">
        <v>30212475</v>
      </c>
    </row>
    <row r="26" spans="1:4" ht="12.75" customHeight="1">
      <c r="A26" s="13" t="s">
        <v>15</v>
      </c>
      <c r="B26" s="94"/>
      <c r="C26" s="20">
        <v>25451996.745619997</v>
      </c>
      <c r="D26" s="20">
        <v>22115848.83089</v>
      </c>
    </row>
    <row r="27" spans="1:8" ht="13.5" customHeight="1" thickBot="1">
      <c r="A27" s="13" t="s">
        <v>70</v>
      </c>
      <c r="B27" s="94"/>
      <c r="C27" s="20">
        <v>-125636.033</v>
      </c>
      <c r="D27" s="20">
        <v>-141055.58</v>
      </c>
      <c r="F27" s="40"/>
      <c r="H27" s="40"/>
    </row>
    <row r="28" spans="1:4" ht="18" customHeight="1" thickBot="1">
      <c r="A28" s="25" t="s">
        <v>40</v>
      </c>
      <c r="B28" s="96"/>
      <c r="C28" s="26">
        <f>SUM(C25:C27)</f>
        <v>55538835.71262</v>
      </c>
      <c r="D28" s="27">
        <f>SUM(D25:D27)</f>
        <v>52187268.25089</v>
      </c>
    </row>
    <row r="29" spans="1:4" ht="12.75">
      <c r="A29" s="13"/>
      <c r="B29" s="94"/>
      <c r="C29" s="20"/>
      <c r="D29" s="20"/>
    </row>
    <row r="30" spans="1:4" ht="12.75" customHeight="1">
      <c r="A30" s="19" t="s">
        <v>41</v>
      </c>
      <c r="B30" s="93"/>
      <c r="C30" s="20"/>
      <c r="D30" s="20"/>
    </row>
    <row r="31" spans="1:4" ht="8.25" customHeight="1">
      <c r="A31" s="13"/>
      <c r="B31" s="94"/>
      <c r="C31" s="20"/>
      <c r="D31" s="20"/>
    </row>
    <row r="32" spans="1:4" ht="12.75" customHeight="1">
      <c r="A32" s="19" t="s">
        <v>3</v>
      </c>
      <c r="B32" s="93"/>
      <c r="C32" s="20"/>
      <c r="D32" s="20"/>
    </row>
    <row r="33" spans="1:4" ht="14.25" customHeight="1">
      <c r="A33" s="13" t="s">
        <v>42</v>
      </c>
      <c r="B33" s="94"/>
      <c r="C33" s="20">
        <v>918634.376</v>
      </c>
      <c r="D33" s="20">
        <v>918634.376</v>
      </c>
    </row>
    <row r="34" spans="1:4" ht="12.75">
      <c r="A34" s="13" t="s">
        <v>11</v>
      </c>
      <c r="B34" s="94">
        <v>15</v>
      </c>
      <c r="C34" s="20">
        <v>23849339.588519998</v>
      </c>
      <c r="D34" s="20">
        <v>29042530.95831</v>
      </c>
    </row>
    <row r="35" spans="1:4" ht="13.5" customHeight="1">
      <c r="A35" s="13" t="s">
        <v>43</v>
      </c>
      <c r="B35" s="94"/>
      <c r="C35" s="20">
        <v>799248.266</v>
      </c>
      <c r="D35" s="20">
        <v>806780.839</v>
      </c>
    </row>
    <row r="36" spans="1:4" ht="14.25" customHeight="1">
      <c r="A36" s="115" t="s">
        <v>44</v>
      </c>
      <c r="B36" s="94">
        <v>16</v>
      </c>
      <c r="C36" s="20">
        <v>4301102.126</v>
      </c>
      <c r="D36" s="20">
        <v>3416200.5200300007</v>
      </c>
    </row>
    <row r="37" spans="1:8" ht="16.5" customHeight="1">
      <c r="A37" s="21" t="s">
        <v>45</v>
      </c>
      <c r="B37" s="95"/>
      <c r="C37" s="22">
        <f>SUM(C33:C36)</f>
        <v>29868324.356519997</v>
      </c>
      <c r="D37" s="23">
        <f>SUM(D33:D36)</f>
        <v>34184146.69334</v>
      </c>
      <c r="G37" s="106">
        <f>C21-C10-C47</f>
        <v>55376890.65094</v>
      </c>
      <c r="H37" s="106">
        <f>D21-D10-D47</f>
        <v>52009050.42371</v>
      </c>
    </row>
    <row r="38" spans="1:8" ht="9.75" customHeight="1">
      <c r="A38" s="13"/>
      <c r="B38" s="94"/>
      <c r="C38" s="20"/>
      <c r="D38" s="20"/>
      <c r="G38" s="106">
        <v>2933250</v>
      </c>
      <c r="H38" s="106">
        <v>2933250</v>
      </c>
    </row>
    <row r="39" spans="1:8" ht="12.75" customHeight="1">
      <c r="A39" s="19" t="s">
        <v>5</v>
      </c>
      <c r="B39" s="93"/>
      <c r="C39" s="20"/>
      <c r="D39" s="20"/>
      <c r="G39" s="106">
        <f>G37/G38</f>
        <v>18.879021785030258</v>
      </c>
      <c r="H39" s="106">
        <f>H37/H38</f>
        <v>17.730861816657292</v>
      </c>
    </row>
    <row r="40" spans="1:4" ht="12.75">
      <c r="A40" s="13" t="s">
        <v>11</v>
      </c>
      <c r="B40" s="94">
        <v>15</v>
      </c>
      <c r="C40" s="20">
        <v>8243215.91938</v>
      </c>
      <c r="D40" s="20">
        <v>6340789.845489999</v>
      </c>
    </row>
    <row r="41" spans="1:4" ht="12.75" customHeight="1">
      <c r="A41" s="13" t="s">
        <v>13</v>
      </c>
      <c r="B41" s="94">
        <v>14</v>
      </c>
      <c r="C41" s="20">
        <v>4244705.92698</v>
      </c>
      <c r="D41" s="20">
        <v>5348585.7875500005</v>
      </c>
    </row>
    <row r="42" spans="1:4" ht="15" customHeight="1">
      <c r="A42" s="13" t="s">
        <v>43</v>
      </c>
      <c r="B42" s="94"/>
      <c r="C42" s="20">
        <v>492046.66621</v>
      </c>
      <c r="D42" s="20">
        <v>537925.4724699999</v>
      </c>
    </row>
    <row r="43" spans="1:7" ht="15" customHeight="1">
      <c r="A43" s="13" t="s">
        <v>16</v>
      </c>
      <c r="B43" s="94"/>
      <c r="C43" s="20">
        <v>660848.51014</v>
      </c>
      <c r="D43" s="20">
        <v>533711.56995</v>
      </c>
      <c r="G43" s="106">
        <f>C21-C45-C37-C10</f>
        <v>55376890.65094001</v>
      </c>
    </row>
    <row r="44" spans="1:7" ht="12.75" customHeight="1">
      <c r="A44" s="13" t="s">
        <v>46</v>
      </c>
      <c r="B44" s="94"/>
      <c r="C44" s="20"/>
      <c r="D44" s="20"/>
      <c r="G44" s="106">
        <f>G43/G38</f>
        <v>18.87902178503026</v>
      </c>
    </row>
    <row r="45" spans="1:4" ht="20.25" customHeight="1">
      <c r="A45" s="21" t="s">
        <v>7</v>
      </c>
      <c r="B45" s="95"/>
      <c r="C45" s="22">
        <f>SUM(C40:C44)</f>
        <v>13640817.02271</v>
      </c>
      <c r="D45" s="23">
        <f>SUM(D40:D44)</f>
        <v>12761012.67546</v>
      </c>
    </row>
    <row r="46" spans="1:4" ht="6.75" customHeight="1">
      <c r="A46" s="19"/>
      <c r="B46" s="93"/>
      <c r="C46" s="24"/>
      <c r="D46" s="24"/>
    </row>
    <row r="47" spans="1:4" ht="12.75" customHeight="1">
      <c r="A47" s="21" t="s">
        <v>48</v>
      </c>
      <c r="B47" s="95"/>
      <c r="C47" s="22">
        <f>C37+C45</f>
        <v>43509141.37922999</v>
      </c>
      <c r="D47" s="23">
        <f>D37+D45</f>
        <v>46945159.3688</v>
      </c>
    </row>
    <row r="48" spans="1:4" ht="9" customHeight="1" thickBot="1">
      <c r="A48" s="19"/>
      <c r="B48" s="93"/>
      <c r="C48" s="24"/>
      <c r="D48" s="24"/>
    </row>
    <row r="49" spans="1:8" ht="22.5" customHeight="1" thickBot="1">
      <c r="A49" s="25" t="s">
        <v>49</v>
      </c>
      <c r="B49" s="96"/>
      <c r="C49" s="26">
        <f>C28+C37+C45</f>
        <v>99047977.09184998</v>
      </c>
      <c r="D49" s="27">
        <f>D28+D37+D45</f>
        <v>99132427.61969</v>
      </c>
      <c r="H49" s="106"/>
    </row>
    <row r="50" spans="1:4" ht="9" customHeight="1">
      <c r="A50" s="19"/>
      <c r="B50" s="19"/>
      <c r="C50" s="24"/>
      <c r="D50" s="24"/>
    </row>
    <row r="51" spans="1:4" ht="47.25" customHeight="1">
      <c r="A51" s="14" t="s">
        <v>110</v>
      </c>
      <c r="B51" s="14"/>
      <c r="C51" s="114"/>
      <c r="D51" s="114"/>
    </row>
    <row r="52" spans="1:4" ht="16.5" customHeight="1">
      <c r="A52" s="14"/>
      <c r="B52" s="14"/>
      <c r="C52" s="71"/>
      <c r="D52" s="13"/>
    </row>
    <row r="53" spans="1:5" ht="20.25" customHeight="1">
      <c r="A53" s="29" t="s">
        <v>71</v>
      </c>
      <c r="B53" s="29"/>
      <c r="C53" s="29"/>
      <c r="D53" s="124" t="s">
        <v>90</v>
      </c>
      <c r="E53" s="124"/>
    </row>
    <row r="54" spans="1:4" ht="15">
      <c r="A54" s="15" t="s">
        <v>50</v>
      </c>
      <c r="B54" s="38"/>
      <c r="C54" s="30"/>
      <c r="D54" s="15" t="s">
        <v>52</v>
      </c>
    </row>
    <row r="55" spans="1:4" ht="33" customHeight="1">
      <c r="A55" s="15" t="s">
        <v>51</v>
      </c>
      <c r="B55" s="38"/>
      <c r="C55" s="30"/>
      <c r="D55" s="31" t="s">
        <v>53</v>
      </c>
    </row>
    <row r="56" spans="1:4" ht="12.75" customHeight="1">
      <c r="A56" s="32"/>
      <c r="B56" s="103"/>
      <c r="C56" s="14"/>
      <c r="D56" s="14"/>
    </row>
    <row r="57" spans="1:4" ht="12.75" customHeight="1">
      <c r="A57" s="32"/>
      <c r="B57" s="103"/>
      <c r="C57" s="14"/>
      <c r="D57" s="14"/>
    </row>
    <row r="58" spans="1:4" ht="15">
      <c r="A58" s="33"/>
      <c r="B58" s="104"/>
      <c r="C58" s="33"/>
      <c r="D58" s="33"/>
    </row>
  </sheetData>
  <sheetProtection/>
  <mergeCells count="1">
    <mergeCell ref="D53:E53"/>
  </mergeCells>
  <printOptions/>
  <pageMargins left="1.01" right="0.38" top="0.39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zoomScalePageLayoutView="0" workbookViewId="0" topLeftCell="A10">
      <selection activeCell="G33" sqref="G33"/>
    </sheetView>
  </sheetViews>
  <sheetFormatPr defaultColWidth="9.00390625" defaultRowHeight="12.75"/>
  <cols>
    <col min="1" max="1" width="34.125" style="1" customWidth="1"/>
    <col min="2" max="2" width="5.875" style="1" customWidth="1"/>
    <col min="3" max="4" width="21.75390625" style="1" customWidth="1"/>
    <col min="5" max="16384" width="9.125" style="1" customWidth="1"/>
  </cols>
  <sheetData>
    <row r="1" spans="1:2" ht="12.75">
      <c r="A1" s="17" t="s">
        <v>66</v>
      </c>
      <c r="B1" s="17"/>
    </row>
    <row r="2" spans="1:2" ht="12.75">
      <c r="A2" s="17" t="s">
        <v>94</v>
      </c>
      <c r="B2" s="17"/>
    </row>
    <row r="3" spans="1:4" ht="46.5" customHeight="1">
      <c r="A3" s="125" t="s">
        <v>54</v>
      </c>
      <c r="B3" s="69"/>
      <c r="C3" s="70" t="s">
        <v>105</v>
      </c>
      <c r="D3" s="70" t="s">
        <v>101</v>
      </c>
    </row>
    <row r="4" spans="1:4" ht="30.75" customHeight="1" thickBot="1">
      <c r="A4" s="126"/>
      <c r="B4" s="34" t="s">
        <v>89</v>
      </c>
      <c r="C4" s="34"/>
      <c r="D4" s="34"/>
    </row>
    <row r="5" spans="1:4" ht="12.75">
      <c r="A5" s="14"/>
      <c r="B5" s="14"/>
      <c r="C5" s="29"/>
      <c r="D5" s="29"/>
    </row>
    <row r="6" spans="1:4" ht="12.75" customHeight="1">
      <c r="A6" s="14" t="s">
        <v>55</v>
      </c>
      <c r="B6" s="97">
        <v>9</v>
      </c>
      <c r="C6" s="35">
        <v>20112158.58102</v>
      </c>
      <c r="D6" s="35">
        <v>17712461</v>
      </c>
    </row>
    <row r="7" spans="1:4" ht="12.75">
      <c r="A7" s="14" t="s">
        <v>56</v>
      </c>
      <c r="B7" s="97">
        <v>10</v>
      </c>
      <c r="C7" s="35">
        <v>-16577374.64206</v>
      </c>
      <c r="D7" s="35">
        <v>-14086575</v>
      </c>
    </row>
    <row r="8" spans="1:4" ht="13.5" thickBot="1">
      <c r="A8" s="36"/>
      <c r="B8" s="98"/>
      <c r="C8" s="37"/>
      <c r="D8" s="37"/>
    </row>
    <row r="9" spans="1:4" ht="12.75" customHeight="1">
      <c r="A9" s="38"/>
      <c r="B9" s="99"/>
      <c r="C9" s="39"/>
      <c r="D9" s="39"/>
    </row>
    <row r="10" spans="1:4" ht="12.75" customHeight="1">
      <c r="A10" s="38" t="s">
        <v>57</v>
      </c>
      <c r="B10" s="99"/>
      <c r="C10" s="39">
        <f>SUM(C6:C7)</f>
        <v>3534783.938960001</v>
      </c>
      <c r="D10" s="39">
        <f>SUM(D6:D7)</f>
        <v>3625886</v>
      </c>
    </row>
    <row r="11" spans="1:4" ht="12.75" customHeight="1">
      <c r="A11" s="14"/>
      <c r="B11" s="97"/>
      <c r="C11" s="35"/>
      <c r="D11" s="35"/>
    </row>
    <row r="12" spans="1:4" ht="12.75" customHeight="1">
      <c r="A12" s="14" t="s">
        <v>58</v>
      </c>
      <c r="B12" s="97"/>
      <c r="C12" s="35">
        <v>270530.84995</v>
      </c>
      <c r="D12" s="35">
        <v>8479</v>
      </c>
    </row>
    <row r="13" spans="1:4" ht="12.75" customHeight="1">
      <c r="A13" s="14" t="s">
        <v>35</v>
      </c>
      <c r="B13" s="97">
        <v>11</v>
      </c>
      <c r="C13" s="35">
        <v>-402310.12881</v>
      </c>
      <c r="D13" s="35">
        <v>-396014.4</v>
      </c>
    </row>
    <row r="14" spans="1:4" ht="12.75" customHeight="1">
      <c r="A14" s="14" t="s">
        <v>59</v>
      </c>
      <c r="B14" s="97"/>
      <c r="C14" s="35">
        <v>-183541.37303</v>
      </c>
      <c r="D14" s="35">
        <v>-1944.4</v>
      </c>
    </row>
    <row r="15" spans="1:4" ht="13.5" customHeight="1" thickBot="1">
      <c r="A15" s="36"/>
      <c r="B15" s="98"/>
      <c r="C15" s="37"/>
      <c r="D15" s="37"/>
    </row>
    <row r="16" spans="1:4" ht="12.75" customHeight="1">
      <c r="A16" s="38"/>
      <c r="B16" s="99"/>
      <c r="C16" s="39"/>
      <c r="D16" s="39"/>
    </row>
    <row r="17" spans="1:4" ht="12.75" customHeight="1">
      <c r="A17" s="38" t="s">
        <v>60</v>
      </c>
      <c r="B17" s="99"/>
      <c r="C17" s="39">
        <f>SUM(C10:C14)</f>
        <v>3219463.287070001</v>
      </c>
      <c r="D17" s="39">
        <f>SUM(D10:D14)</f>
        <v>3236406.2</v>
      </c>
    </row>
    <row r="18" spans="1:4" ht="12.75" customHeight="1">
      <c r="A18" s="14"/>
      <c r="B18" s="97"/>
      <c r="C18" s="35"/>
      <c r="D18" s="35"/>
    </row>
    <row r="19" spans="1:4" ht="12.75" customHeight="1">
      <c r="A19" s="14" t="s">
        <v>22</v>
      </c>
      <c r="B19" s="97">
        <v>12</v>
      </c>
      <c r="C19" s="35">
        <v>1694491.81478</v>
      </c>
      <c r="D19" s="35">
        <v>2462117</v>
      </c>
    </row>
    <row r="20" spans="1:4" ht="12.75" customHeight="1">
      <c r="A20" s="14" t="s">
        <v>21</v>
      </c>
      <c r="B20" s="97">
        <v>13</v>
      </c>
      <c r="C20" s="35">
        <v>-692905.58115</v>
      </c>
      <c r="D20" s="35">
        <v>-2944915</v>
      </c>
    </row>
    <row r="21" spans="1:4" ht="13.5" customHeight="1" thickBot="1">
      <c r="A21" s="36"/>
      <c r="B21" s="98"/>
      <c r="C21" s="37"/>
      <c r="D21" s="37"/>
    </row>
    <row r="22" spans="1:4" ht="12.75" customHeight="1">
      <c r="A22" s="38"/>
      <c r="B22" s="99"/>
      <c r="C22" s="39"/>
      <c r="D22" s="39"/>
    </row>
    <row r="23" spans="1:4" ht="12.75" customHeight="1">
      <c r="A23" s="38" t="s">
        <v>18</v>
      </c>
      <c r="B23" s="99"/>
      <c r="C23" s="39">
        <f>SUM(C17:C20)</f>
        <v>4221049.520700001</v>
      </c>
      <c r="D23" s="39">
        <f>SUM(D17:D20)</f>
        <v>2753608.2</v>
      </c>
    </row>
    <row r="24" spans="1:4" ht="8.25" customHeight="1">
      <c r="A24" s="14"/>
      <c r="B24" s="97"/>
      <c r="C24" s="35"/>
      <c r="D24" s="35"/>
    </row>
    <row r="25" spans="1:4" ht="12.75" customHeight="1">
      <c r="A25" s="14" t="s">
        <v>61</v>
      </c>
      <c r="B25" s="97"/>
      <c r="C25" s="35">
        <v>-884901.60597</v>
      </c>
      <c r="D25" s="35">
        <v>-529643</v>
      </c>
    </row>
    <row r="26" spans="1:4" ht="13.5" customHeight="1" thickBot="1">
      <c r="A26" s="36"/>
      <c r="B26" s="98"/>
      <c r="C26" s="37"/>
      <c r="D26" s="37"/>
    </row>
    <row r="27" spans="1:4" ht="12.75" customHeight="1">
      <c r="A27" s="38"/>
      <c r="B27" s="99"/>
      <c r="C27" s="39"/>
      <c r="D27" s="39"/>
    </row>
    <row r="28" spans="1:9" ht="12.75" customHeight="1">
      <c r="A28" s="38" t="s">
        <v>62</v>
      </c>
      <c r="B28" s="99"/>
      <c r="C28" s="39">
        <f>SUM(C23:C25)</f>
        <v>3336147.9147300012</v>
      </c>
      <c r="D28" s="39">
        <f>SUM(D23:D25)-1</f>
        <v>2223964.2</v>
      </c>
      <c r="H28" s="1">
        <f>C28/2933250</f>
        <v>1.1373554639836363</v>
      </c>
      <c r="I28" s="1">
        <f>D28/2933250</f>
        <v>0.7581911531577602</v>
      </c>
    </row>
    <row r="29" spans="1:4" ht="13.5" thickBot="1">
      <c r="A29" s="41"/>
      <c r="B29" s="100"/>
      <c r="C29" s="42"/>
      <c r="D29" s="42"/>
    </row>
    <row r="30" spans="1:4" ht="13.5" customHeight="1" thickTop="1">
      <c r="A30" s="38"/>
      <c r="B30" s="99"/>
      <c r="C30" s="39"/>
      <c r="D30" s="39"/>
    </row>
    <row r="31" spans="1:4" ht="12.75" customHeight="1">
      <c r="A31" s="14" t="s">
        <v>83</v>
      </c>
      <c r="B31" s="97"/>
      <c r="C31" s="43">
        <v>15419.547</v>
      </c>
      <c r="D31" s="43"/>
    </row>
    <row r="32" spans="1:4" ht="13.5" customHeight="1" thickBot="1">
      <c r="A32" s="36"/>
      <c r="B32" s="98"/>
      <c r="C32" s="37"/>
      <c r="D32" s="37"/>
    </row>
    <row r="33" spans="1:4" ht="12.75" customHeight="1">
      <c r="A33" s="38"/>
      <c r="B33" s="99"/>
      <c r="C33" s="39"/>
      <c r="D33" s="39"/>
    </row>
    <row r="34" spans="1:4" ht="12.75" customHeight="1">
      <c r="A34" s="38" t="s">
        <v>79</v>
      </c>
      <c r="B34" s="99"/>
      <c r="C34" s="39">
        <f>C28+C31</f>
        <v>3351567.461730001</v>
      </c>
      <c r="D34" s="39">
        <f>D28+D31-1</f>
        <v>2223963.2</v>
      </c>
    </row>
    <row r="35" spans="1:4" ht="13.5" customHeight="1" thickBot="1">
      <c r="A35" s="41"/>
      <c r="B35" s="100"/>
      <c r="C35" s="44"/>
      <c r="D35" s="44"/>
    </row>
    <row r="36" spans="1:2" ht="13.5" customHeight="1" thickTop="1">
      <c r="A36" s="45"/>
      <c r="B36" s="45"/>
    </row>
    <row r="37" spans="1:2" ht="12.75" customHeight="1">
      <c r="A37" s="46" t="s">
        <v>109</v>
      </c>
      <c r="B37" s="46"/>
    </row>
    <row r="38" spans="1:2" ht="12.75" customHeight="1">
      <c r="A38" s="45"/>
      <c r="B38" s="45"/>
    </row>
    <row r="39" spans="1:2" ht="12.75" customHeight="1">
      <c r="A39" s="45"/>
      <c r="B39" s="45"/>
    </row>
    <row r="40" spans="1:2" ht="12.75" customHeight="1">
      <c r="A40" s="45"/>
      <c r="B40" s="45"/>
    </row>
    <row r="41" spans="1:8" ht="24" customHeight="1">
      <c r="A41" s="29" t="s">
        <v>73</v>
      </c>
      <c r="B41" s="29"/>
      <c r="D41" s="124" t="s">
        <v>72</v>
      </c>
      <c r="E41" s="124"/>
      <c r="H41" s="113"/>
    </row>
    <row r="42" spans="1:4" ht="15">
      <c r="A42" s="15" t="s">
        <v>50</v>
      </c>
      <c r="B42" s="15"/>
      <c r="C42" s="30"/>
      <c r="D42" s="15" t="s">
        <v>52</v>
      </c>
    </row>
    <row r="43" spans="1:4" ht="30" customHeight="1">
      <c r="A43" s="15" t="s">
        <v>51</v>
      </c>
      <c r="B43" s="15"/>
      <c r="C43" s="30"/>
      <c r="D43" s="31" t="s">
        <v>53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96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3"/>
  <sheetViews>
    <sheetView zoomScalePageLayoutView="0" workbookViewId="0" topLeftCell="A26">
      <selection activeCell="D45" sqref="D45"/>
    </sheetView>
  </sheetViews>
  <sheetFormatPr defaultColWidth="9.00390625" defaultRowHeight="12.75"/>
  <cols>
    <col min="1" max="1" width="2.625" style="1" customWidth="1"/>
    <col min="2" max="2" width="45.625" style="1" customWidth="1"/>
    <col min="3" max="4" width="18.875" style="1" customWidth="1"/>
    <col min="5" max="5" width="9.125" style="1" customWidth="1"/>
    <col min="6" max="6" width="10.125" style="1" bestFit="1" customWidth="1"/>
    <col min="7" max="7" width="9.75390625" style="1" bestFit="1" customWidth="1"/>
    <col min="8" max="16384" width="9.125" style="1" customWidth="1"/>
  </cols>
  <sheetData>
    <row r="1" ht="12.75">
      <c r="A1" s="17" t="s">
        <v>66</v>
      </c>
    </row>
    <row r="2" ht="14.25" customHeight="1">
      <c r="A2" s="17" t="s">
        <v>95</v>
      </c>
    </row>
    <row r="3" ht="12" customHeight="1"/>
    <row r="4" spans="1:5" ht="36" customHeight="1">
      <c r="A4" s="29"/>
      <c r="B4" s="47" t="s">
        <v>54</v>
      </c>
      <c r="C4" s="92" t="s">
        <v>105</v>
      </c>
      <c r="D4" s="92" t="s">
        <v>101</v>
      </c>
      <c r="E4" s="29"/>
    </row>
    <row r="5" spans="1:5" ht="12.75">
      <c r="A5" s="29"/>
      <c r="B5" s="48"/>
      <c r="C5" s="2"/>
      <c r="D5" s="2"/>
      <c r="E5" s="29"/>
    </row>
    <row r="6" spans="1:5" ht="22.5" customHeight="1">
      <c r="A6" s="29"/>
      <c r="B6" s="8" t="s">
        <v>17</v>
      </c>
      <c r="C6" s="3"/>
      <c r="D6" s="3"/>
      <c r="E6" s="29"/>
    </row>
    <row r="7" spans="1:5" ht="9" customHeight="1">
      <c r="A7" s="29"/>
      <c r="B7" s="4"/>
      <c r="C7" s="4"/>
      <c r="D7" s="4"/>
      <c r="E7" s="29"/>
    </row>
    <row r="8" spans="1:5" ht="12.75" customHeight="1">
      <c r="A8" s="29"/>
      <c r="B8" s="3" t="s">
        <v>18</v>
      </c>
      <c r="C8" s="5">
        <v>4221049.5207</v>
      </c>
      <c r="D8" s="5">
        <v>2753607</v>
      </c>
      <c r="E8" s="29"/>
    </row>
    <row r="9" spans="1:5" ht="12.75">
      <c r="A9" s="29"/>
      <c r="B9" s="49"/>
      <c r="C9" s="6"/>
      <c r="D9" s="6"/>
      <c r="E9" s="29"/>
    </row>
    <row r="10" spans="1:5" ht="12.75" customHeight="1">
      <c r="A10" s="29"/>
      <c r="B10" s="3" t="s">
        <v>19</v>
      </c>
      <c r="C10" s="3"/>
      <c r="D10" s="3"/>
      <c r="E10" s="29"/>
    </row>
    <row r="11" spans="1:5" ht="9.75" customHeight="1">
      <c r="A11" s="29"/>
      <c r="B11" s="4"/>
      <c r="C11" s="4"/>
      <c r="D11" s="4"/>
      <c r="E11" s="29"/>
    </row>
    <row r="12" spans="1:5" ht="15" customHeight="1">
      <c r="A12" s="29"/>
      <c r="B12" s="3" t="s">
        <v>20</v>
      </c>
      <c r="C12" s="5">
        <v>1672330.26731</v>
      </c>
      <c r="D12" s="5">
        <v>1555071.4</v>
      </c>
      <c r="E12" s="29"/>
    </row>
    <row r="13" spans="1:5" ht="15" customHeight="1">
      <c r="A13" s="29"/>
      <c r="B13" s="3" t="s">
        <v>84</v>
      </c>
      <c r="C13" s="5">
        <v>336.74889</v>
      </c>
      <c r="D13" s="5">
        <v>386.4</v>
      </c>
      <c r="E13" s="29"/>
    </row>
    <row r="14" spans="1:5" ht="25.5" customHeight="1">
      <c r="A14" s="29"/>
      <c r="B14" s="3" t="s">
        <v>99</v>
      </c>
      <c r="C14" s="5"/>
      <c r="D14" s="5"/>
      <c r="E14" s="29"/>
    </row>
    <row r="15" spans="1:5" ht="12.75" customHeight="1">
      <c r="A15" s="29"/>
      <c r="B15" s="3" t="s">
        <v>21</v>
      </c>
      <c r="C15" s="5">
        <v>-1001586.23363</v>
      </c>
      <c r="D15" s="5">
        <v>482799.4</v>
      </c>
      <c r="E15" s="29"/>
    </row>
    <row r="16" spans="1:8" ht="22.5" customHeight="1">
      <c r="A16" s="29"/>
      <c r="B16" s="8" t="s">
        <v>23</v>
      </c>
      <c r="C16" s="7">
        <f>SUM(C8:C15)</f>
        <v>4892130.303270001</v>
      </c>
      <c r="D16" s="7">
        <f>SUM(D8:D15)</f>
        <v>4791864.200000001</v>
      </c>
      <c r="E16" s="29"/>
      <c r="F16" s="40"/>
      <c r="G16" s="40"/>
      <c r="H16" s="40"/>
    </row>
    <row r="17" spans="1:5" ht="14.25" customHeight="1">
      <c r="A17" s="29"/>
      <c r="B17" s="8" t="s">
        <v>24</v>
      </c>
      <c r="C17" s="8"/>
      <c r="D17" s="8"/>
      <c r="E17" s="29"/>
    </row>
    <row r="18" spans="1:5" ht="15" customHeight="1">
      <c r="A18" s="29"/>
      <c r="B18" s="3" t="s">
        <v>63</v>
      </c>
      <c r="C18" s="5">
        <v>-827459.30458</v>
      </c>
      <c r="D18" s="5">
        <v>1480538</v>
      </c>
      <c r="E18" s="29"/>
    </row>
    <row r="19" spans="1:5" ht="15" customHeight="1">
      <c r="A19" s="29"/>
      <c r="B19" s="3" t="s">
        <v>25</v>
      </c>
      <c r="C19" s="5">
        <v>-265872.02161</v>
      </c>
      <c r="D19" s="5">
        <v>-207834</v>
      </c>
      <c r="E19" s="29"/>
    </row>
    <row r="20" spans="1:5" ht="15" customHeight="1">
      <c r="A20" s="29"/>
      <c r="B20" s="3" t="s">
        <v>64</v>
      </c>
      <c r="C20" s="5">
        <v>-1478813</v>
      </c>
      <c r="D20" s="5">
        <v>-2439947</v>
      </c>
      <c r="E20" s="29"/>
    </row>
    <row r="21" spans="1:5" ht="15" customHeight="1">
      <c r="A21" s="29"/>
      <c r="B21" s="3" t="s">
        <v>77</v>
      </c>
      <c r="C21" s="5">
        <v>-39976.1</v>
      </c>
      <c r="D21" s="5">
        <v>177693</v>
      </c>
      <c r="E21" s="29"/>
    </row>
    <row r="22" spans="1:5" s="120" customFormat="1" ht="12.75">
      <c r="A22" s="116"/>
      <c r="B22" s="117" t="s">
        <v>112</v>
      </c>
      <c r="C22" s="118">
        <v>-243588</v>
      </c>
      <c r="D22" s="119">
        <v>-187528</v>
      </c>
      <c r="E22" s="116"/>
    </row>
    <row r="23" spans="1:7" ht="24" customHeight="1">
      <c r="A23" s="29"/>
      <c r="B23" s="8" t="s">
        <v>26</v>
      </c>
      <c r="C23" s="7">
        <f>SUM(C16:C22)</f>
        <v>2036421.8770800005</v>
      </c>
      <c r="D23" s="7">
        <f>SUM(D16:D22)</f>
        <v>3614786.200000001</v>
      </c>
      <c r="E23" s="29"/>
      <c r="G23" s="40"/>
    </row>
    <row r="24" spans="1:5" ht="12.75" customHeight="1">
      <c r="A24" s="29"/>
      <c r="B24" s="3" t="s">
        <v>27</v>
      </c>
      <c r="C24" s="9"/>
      <c r="D24" s="5"/>
      <c r="E24" s="29"/>
    </row>
    <row r="25" spans="1:5" ht="12.75" customHeight="1">
      <c r="A25" s="29"/>
      <c r="B25" s="3" t="s">
        <v>28</v>
      </c>
      <c r="C25" s="5">
        <v>-575281.22954</v>
      </c>
      <c r="D25" s="5">
        <v>-677986.5</v>
      </c>
      <c r="E25" s="29"/>
    </row>
    <row r="26" spans="1:5" ht="12.75">
      <c r="A26" s="29"/>
      <c r="B26" s="13"/>
      <c r="C26" s="4"/>
      <c r="D26" s="4"/>
      <c r="E26" s="29"/>
    </row>
    <row r="27" spans="1:7" ht="26.25" customHeight="1">
      <c r="A27" s="29"/>
      <c r="B27" s="50" t="s">
        <v>29</v>
      </c>
      <c r="C27" s="10">
        <f>SUM(C23:C25)</f>
        <v>1461140.6475400005</v>
      </c>
      <c r="D27" s="11">
        <f>SUM(D23:D25)</f>
        <v>2936799.700000001</v>
      </c>
      <c r="E27" s="29"/>
      <c r="F27" s="40"/>
      <c r="G27" s="40"/>
    </row>
    <row r="28" spans="1:5" ht="12.75">
      <c r="A28" s="29"/>
      <c r="B28" s="13"/>
      <c r="C28" s="4"/>
      <c r="D28" s="4"/>
      <c r="E28" s="29"/>
    </row>
    <row r="29" spans="1:5" ht="22.5" customHeight="1">
      <c r="A29" s="29"/>
      <c r="B29" s="8" t="s">
        <v>30</v>
      </c>
      <c r="C29" s="3"/>
      <c r="D29" s="3"/>
      <c r="E29" s="29"/>
    </row>
    <row r="30" spans="1:5" ht="15" customHeight="1">
      <c r="A30" s="29"/>
      <c r="B30" s="3" t="s">
        <v>111</v>
      </c>
      <c r="C30" s="5">
        <v>169213.5</v>
      </c>
      <c r="D30" s="5"/>
      <c r="E30" s="29"/>
    </row>
    <row r="31" spans="1:5" ht="15" customHeight="1">
      <c r="A31" s="29"/>
      <c r="B31" s="3" t="s">
        <v>74</v>
      </c>
      <c r="C31" s="9">
        <v>-259939.40827</v>
      </c>
      <c r="D31" s="9">
        <v>-1269178</v>
      </c>
      <c r="E31" s="29"/>
    </row>
    <row r="32" spans="1:5" ht="10.5" customHeight="1">
      <c r="A32" s="29"/>
      <c r="B32" s="13"/>
      <c r="C32" s="4"/>
      <c r="D32" s="4"/>
      <c r="E32" s="29"/>
    </row>
    <row r="33" spans="1:5" ht="23.25" customHeight="1">
      <c r="A33" s="29"/>
      <c r="B33" s="50" t="s">
        <v>67</v>
      </c>
      <c r="C33" s="10">
        <f>SUM(C30:C31)</f>
        <v>-90725.90827000001</v>
      </c>
      <c r="D33" s="11">
        <f>SUM(D30:D31)</f>
        <v>-1269178</v>
      </c>
      <c r="E33" s="29"/>
    </row>
    <row r="34" spans="1:5" ht="12.75">
      <c r="A34" s="29"/>
      <c r="B34" s="13"/>
      <c r="C34" s="4"/>
      <c r="D34" s="4"/>
      <c r="E34" s="29"/>
    </row>
    <row r="35" spans="1:5" ht="22.5" customHeight="1">
      <c r="A35" s="29"/>
      <c r="B35" s="8" t="s">
        <v>31</v>
      </c>
      <c r="C35" s="3"/>
      <c r="D35" s="3"/>
      <c r="E35" s="29"/>
    </row>
    <row r="36" spans="1:5" ht="12.75" customHeight="1">
      <c r="A36" s="29"/>
      <c r="B36" s="3" t="s">
        <v>32</v>
      </c>
      <c r="C36" s="5">
        <v>1000000</v>
      </c>
      <c r="D36" s="5">
        <v>4064179</v>
      </c>
      <c r="E36" s="29"/>
    </row>
    <row r="37" spans="1:5" ht="12.75" customHeight="1">
      <c r="A37" s="29"/>
      <c r="B37" s="3" t="s">
        <v>33</v>
      </c>
      <c r="C37" s="5">
        <v>-2716571.21072</v>
      </c>
      <c r="D37" s="5">
        <v>-7428172.8</v>
      </c>
      <c r="E37" s="29"/>
    </row>
    <row r="38" spans="1:5" ht="12.75">
      <c r="A38" s="29"/>
      <c r="B38" s="13"/>
      <c r="C38" s="4"/>
      <c r="D38" s="4"/>
      <c r="E38" s="29"/>
    </row>
    <row r="39" spans="1:5" ht="26.25" customHeight="1">
      <c r="A39" s="29"/>
      <c r="B39" s="50" t="s">
        <v>75</v>
      </c>
      <c r="C39" s="10">
        <f>SUM(C36:C37)</f>
        <v>-1716571.2107199999</v>
      </c>
      <c r="D39" s="11">
        <f>SUM(D36:D37)</f>
        <v>-3363993.8</v>
      </c>
      <c r="E39" s="29"/>
    </row>
    <row r="40" spans="1:5" s="110" customFormat="1" ht="11.25">
      <c r="A40" s="108"/>
      <c r="B40" s="109" t="s">
        <v>92</v>
      </c>
      <c r="C40" s="111"/>
      <c r="D40" s="3">
        <v>-4</v>
      </c>
      <c r="E40" s="108"/>
    </row>
    <row r="41" spans="1:5" ht="24.75" customHeight="1">
      <c r="A41" s="29"/>
      <c r="B41" s="50" t="s">
        <v>76</v>
      </c>
      <c r="C41" s="10">
        <f>C27+C33+C39+C40</f>
        <v>-346156.4714499994</v>
      </c>
      <c r="D41" s="11">
        <f>D27+D33+D39+D40</f>
        <v>-1696376.0999999987</v>
      </c>
      <c r="E41" s="29"/>
    </row>
    <row r="42" spans="1:5" ht="9" customHeight="1">
      <c r="A42" s="29"/>
      <c r="B42" s="4"/>
      <c r="C42" s="4"/>
      <c r="D42" s="4"/>
      <c r="E42" s="29"/>
    </row>
    <row r="43" spans="1:5" ht="24.75" customHeight="1">
      <c r="A43" s="29"/>
      <c r="B43" s="50" t="s">
        <v>85</v>
      </c>
      <c r="C43" s="10">
        <v>2668529.8142199996</v>
      </c>
      <c r="D43" s="11">
        <v>3856048</v>
      </c>
      <c r="E43" s="29"/>
    </row>
    <row r="44" spans="1:8" ht="26.25" customHeight="1">
      <c r="A44" s="29"/>
      <c r="B44" s="122" t="s">
        <v>86</v>
      </c>
      <c r="C44" s="121">
        <f>C41+C43-1</f>
        <v>2322372.34277</v>
      </c>
      <c r="D44" s="123">
        <f>D41+D43-1</f>
        <v>2159670.9000000013</v>
      </c>
      <c r="E44" s="29"/>
      <c r="H44" s="40"/>
    </row>
    <row r="45" spans="1:5" ht="12.75">
      <c r="A45" s="29"/>
      <c r="B45" s="19"/>
      <c r="C45" s="12"/>
      <c r="D45" s="12"/>
      <c r="E45" s="29"/>
    </row>
    <row r="46" spans="1:5" ht="12.75">
      <c r="A46" s="14"/>
      <c r="B46" s="14"/>
      <c r="C46" s="13"/>
      <c r="D46" s="112"/>
      <c r="E46" s="14"/>
    </row>
    <row r="47" spans="1:5" ht="12.75">
      <c r="A47" s="14"/>
      <c r="B47" s="14"/>
      <c r="C47" s="13"/>
      <c r="D47" s="14"/>
      <c r="E47" s="14"/>
    </row>
    <row r="48" spans="1:5" ht="18" customHeight="1">
      <c r="A48" s="14"/>
      <c r="B48" s="29" t="s">
        <v>73</v>
      </c>
      <c r="D48" s="128" t="s">
        <v>88</v>
      </c>
      <c r="E48" s="128"/>
    </row>
    <row r="49" spans="1:5" ht="15">
      <c r="A49" s="33"/>
      <c r="B49" s="15" t="s">
        <v>50</v>
      </c>
      <c r="D49" s="15" t="s">
        <v>52</v>
      </c>
      <c r="E49" s="33"/>
    </row>
    <row r="50" spans="1:5" ht="30" customHeight="1">
      <c r="A50" s="45"/>
      <c r="B50" s="15" t="s">
        <v>51</v>
      </c>
      <c r="D50" s="127" t="s">
        <v>53</v>
      </c>
      <c r="E50" s="127"/>
    </row>
    <row r="51" spans="1:4" ht="12.75">
      <c r="A51" s="51"/>
      <c r="B51" s="16"/>
      <c r="C51" s="16"/>
      <c r="D51" s="16"/>
    </row>
    <row r="52" spans="1:4" ht="12.75">
      <c r="A52" s="52"/>
      <c r="B52" s="19"/>
      <c r="C52" s="16"/>
      <c r="D52" s="16"/>
    </row>
    <row r="53" spans="1:4" ht="12.75">
      <c r="A53" s="52"/>
      <c r="B53" s="19"/>
      <c r="C53" s="16"/>
      <c r="D53" s="16"/>
    </row>
  </sheetData>
  <sheetProtection/>
  <mergeCells count="2">
    <mergeCell ref="D50:E50"/>
    <mergeCell ref="D48:E48"/>
  </mergeCells>
  <printOptions/>
  <pageMargins left="0.7874015748031497" right="0.35433070866141736" top="0.2362204724409449" bottom="0.2755905511811024" header="0.1968503937007874" footer="0.1968503937007874"/>
  <pageSetup horizontalDpi="600" verticalDpi="600" orientation="portrait" paperSize="9" scale="9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zoomScalePageLayoutView="0" workbookViewId="0" topLeftCell="A7">
      <selection activeCell="E29" sqref="E29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106" customWidth="1"/>
    <col min="9" max="9" width="13.00390625" style="106" customWidth="1"/>
    <col min="10" max="16384" width="9.125" style="1" customWidth="1"/>
  </cols>
  <sheetData>
    <row r="1" ht="13.5" customHeight="1">
      <c r="A1" s="17" t="s">
        <v>66</v>
      </c>
    </row>
    <row r="2" ht="14.25" customHeight="1">
      <c r="A2" s="17" t="s">
        <v>96</v>
      </c>
    </row>
    <row r="3" ht="15.75" customHeight="1">
      <c r="A3" s="17"/>
    </row>
    <row r="4" spans="1:5" ht="25.5">
      <c r="A4" s="47" t="s">
        <v>54</v>
      </c>
      <c r="B4" s="53" t="s">
        <v>14</v>
      </c>
      <c r="C4" s="53" t="s">
        <v>70</v>
      </c>
      <c r="D4" s="54" t="s">
        <v>15</v>
      </c>
      <c r="E4" s="54" t="s">
        <v>12</v>
      </c>
    </row>
    <row r="5" spans="1:5" ht="12.75">
      <c r="A5" s="47"/>
      <c r="B5" s="55"/>
      <c r="C5" s="55"/>
      <c r="D5" s="55"/>
      <c r="E5" s="55"/>
    </row>
    <row r="6" spans="1:5" ht="13.5" thickBot="1">
      <c r="A6" s="47"/>
      <c r="B6" s="55"/>
      <c r="C6" s="55"/>
      <c r="D6" s="55"/>
      <c r="E6" s="55"/>
    </row>
    <row r="7" spans="1:9" s="59" customFormat="1" ht="15" customHeight="1" thickBot="1">
      <c r="A7" s="56" t="s">
        <v>102</v>
      </c>
      <c r="B7" s="57">
        <v>30212475</v>
      </c>
      <c r="C7" s="57">
        <v>-164796.425</v>
      </c>
      <c r="D7" s="57">
        <v>16188804.65727</v>
      </c>
      <c r="E7" s="58">
        <f>B7+C7+D7</f>
        <v>46236483.23227</v>
      </c>
      <c r="H7" s="107"/>
      <c r="I7" s="107"/>
    </row>
    <row r="8" spans="1:5" ht="12.75">
      <c r="A8" s="60"/>
      <c r="B8" s="28"/>
      <c r="C8" s="28"/>
      <c r="D8" s="28"/>
      <c r="E8" s="61"/>
    </row>
    <row r="9" spans="1:5" ht="12.75">
      <c r="A9" s="60" t="s">
        <v>82</v>
      </c>
      <c r="B9" s="28" t="s">
        <v>47</v>
      </c>
      <c r="C9" s="28" t="s">
        <v>47</v>
      </c>
      <c r="D9" s="28">
        <v>2223963.97016</v>
      </c>
      <c r="E9" s="28">
        <f>SUM(B9:D9)</f>
        <v>2223963.97016</v>
      </c>
    </row>
    <row r="10" spans="1:5" ht="12.75">
      <c r="A10" s="60" t="s">
        <v>97</v>
      </c>
      <c r="B10" s="28" t="s">
        <v>47</v>
      </c>
      <c r="C10" s="28" t="s">
        <v>47</v>
      </c>
      <c r="D10" s="28" t="s">
        <v>47</v>
      </c>
      <c r="E10" s="61" t="s">
        <v>47</v>
      </c>
    </row>
    <row r="11" spans="1:5" ht="12.75">
      <c r="A11" s="60"/>
      <c r="B11" s="28"/>
      <c r="C11" s="28"/>
      <c r="D11" s="28"/>
      <c r="E11" s="61"/>
    </row>
    <row r="12" spans="1:9" s="59" customFormat="1" ht="18" customHeight="1">
      <c r="A12" s="62" t="s">
        <v>98</v>
      </c>
      <c r="B12" s="63"/>
      <c r="C12" s="63"/>
      <c r="D12" s="63">
        <f>D9</f>
        <v>2223963.97016</v>
      </c>
      <c r="E12" s="64">
        <f>SUM(B12:D12)</f>
        <v>2223963.97016</v>
      </c>
      <c r="H12" s="107"/>
      <c r="I12" s="107"/>
    </row>
    <row r="13" spans="1:5" ht="12.75">
      <c r="A13" s="60"/>
      <c r="B13" s="28"/>
      <c r="C13" s="28"/>
      <c r="D13" s="28"/>
      <c r="E13" s="28"/>
    </row>
    <row r="14" spans="1:5" ht="12.75">
      <c r="A14" s="60" t="s">
        <v>80</v>
      </c>
      <c r="B14" s="28" t="s">
        <v>47</v>
      </c>
      <c r="C14" s="28" t="s">
        <v>47</v>
      </c>
      <c r="D14" s="28" t="s">
        <v>47</v>
      </c>
      <c r="E14" s="28" t="s">
        <v>47</v>
      </c>
    </row>
    <row r="15" spans="1:5" ht="12.75">
      <c r="A15" s="60" t="s">
        <v>91</v>
      </c>
      <c r="B15" s="28"/>
      <c r="C15" s="28"/>
      <c r="D15" s="28"/>
      <c r="E15" s="28"/>
    </row>
    <row r="16" spans="1:5" ht="13.5" thickBot="1">
      <c r="A16" s="60"/>
      <c r="B16" s="28"/>
      <c r="C16" s="28"/>
      <c r="D16" s="28"/>
      <c r="E16" s="61"/>
    </row>
    <row r="17" spans="1:9" s="59" customFormat="1" ht="15" customHeight="1" thickBot="1">
      <c r="A17" s="56" t="s">
        <v>100</v>
      </c>
      <c r="B17" s="57">
        <f>B7+B12</f>
        <v>30212475</v>
      </c>
      <c r="C17" s="57">
        <f>C7+C12</f>
        <v>-164796.425</v>
      </c>
      <c r="D17" s="57">
        <f>D7+D12</f>
        <v>18412768.62743</v>
      </c>
      <c r="E17" s="58">
        <f>E7+E12+E15</f>
        <v>48460447.20243</v>
      </c>
      <c r="H17" s="107"/>
      <c r="I17" s="107"/>
    </row>
    <row r="18" spans="1:9" s="59" customFormat="1" ht="15" customHeight="1" thickBot="1">
      <c r="A18" s="84"/>
      <c r="B18" s="85"/>
      <c r="C18" s="85"/>
      <c r="D18" s="85"/>
      <c r="E18" s="85"/>
      <c r="H18" s="107"/>
      <c r="I18" s="107"/>
    </row>
    <row r="19" spans="1:9" s="59" customFormat="1" ht="15" customHeight="1" thickBot="1">
      <c r="A19" s="56" t="s">
        <v>103</v>
      </c>
      <c r="B19" s="57">
        <v>30212475</v>
      </c>
      <c r="C19" s="57">
        <v>-141055.58</v>
      </c>
      <c r="D19" s="57">
        <v>22115848.83089</v>
      </c>
      <c r="E19" s="58">
        <f>SUM(B19:D19)</f>
        <v>52187268.25089</v>
      </c>
      <c r="H19" s="107"/>
      <c r="I19" s="107"/>
    </row>
    <row r="20" spans="1:5" ht="12.75">
      <c r="A20" s="65"/>
      <c r="B20" s="20"/>
      <c r="C20" s="20"/>
      <c r="D20" s="20"/>
      <c r="E20" s="61"/>
    </row>
    <row r="21" spans="1:5" ht="12.75">
      <c r="A21" s="60" t="s">
        <v>82</v>
      </c>
      <c r="B21" s="28" t="s">
        <v>47</v>
      </c>
      <c r="C21" s="28" t="s">
        <v>47</v>
      </c>
      <c r="D21" s="28">
        <v>3336147.91473</v>
      </c>
      <c r="E21" s="28">
        <f>SUM(B21:D21)</f>
        <v>3336147.91473</v>
      </c>
    </row>
    <row r="22" spans="1:5" ht="12.75">
      <c r="A22" s="60" t="s">
        <v>78</v>
      </c>
      <c r="B22" s="28" t="s">
        <v>47</v>
      </c>
      <c r="C22" s="28">
        <v>15419.547</v>
      </c>
      <c r="D22" s="28" t="s">
        <v>47</v>
      </c>
      <c r="E22" s="28" t="s">
        <v>47</v>
      </c>
    </row>
    <row r="23" spans="1:5" ht="12.75">
      <c r="A23" s="60"/>
      <c r="B23" s="28"/>
      <c r="C23" s="28"/>
      <c r="D23" s="28"/>
      <c r="E23" s="61"/>
    </row>
    <row r="24" spans="1:9" s="59" customFormat="1" ht="19.5" customHeight="1">
      <c r="A24" s="62" t="s">
        <v>98</v>
      </c>
      <c r="B24" s="63" t="s">
        <v>47</v>
      </c>
      <c r="C24" s="63" t="s">
        <v>47</v>
      </c>
      <c r="D24" s="63">
        <f>D21</f>
        <v>3336147.91473</v>
      </c>
      <c r="E24" s="64">
        <f>SUM(B24:D24)</f>
        <v>3336147.91473</v>
      </c>
      <c r="H24" s="107"/>
      <c r="I24" s="107"/>
    </row>
    <row r="25" spans="1:5" ht="12.75">
      <c r="A25" s="60"/>
      <c r="B25" s="28"/>
      <c r="C25" s="28"/>
      <c r="D25" s="28"/>
      <c r="E25" s="28"/>
    </row>
    <row r="26" spans="1:5" ht="12.75">
      <c r="A26" s="60" t="s">
        <v>81</v>
      </c>
      <c r="B26" s="28"/>
      <c r="C26" s="28"/>
      <c r="D26" s="28"/>
      <c r="E26" s="28"/>
    </row>
    <row r="27" spans="1:5" ht="13.5" thickBot="1">
      <c r="A27" s="60"/>
      <c r="B27" s="28"/>
      <c r="C27" s="28"/>
      <c r="D27" s="28"/>
      <c r="E27" s="61"/>
    </row>
    <row r="28" spans="1:9" s="59" customFormat="1" ht="16.5" customHeight="1" thickBot="1">
      <c r="A28" s="56" t="s">
        <v>104</v>
      </c>
      <c r="B28" s="57">
        <f>B19</f>
        <v>30212475</v>
      </c>
      <c r="C28" s="57">
        <f>C19+C22</f>
        <v>-125636.03299999998</v>
      </c>
      <c r="D28" s="57">
        <f>D19+D24+D26</f>
        <v>25451996.74562</v>
      </c>
      <c r="E28" s="58">
        <f>SUM(B28:D28)</f>
        <v>55538835.712620005</v>
      </c>
      <c r="H28" s="107"/>
      <c r="I28" s="107"/>
    </row>
    <row r="29" spans="1:5" ht="12.75">
      <c r="A29" s="66"/>
      <c r="B29" s="5"/>
      <c r="C29" s="5"/>
      <c r="D29" s="5"/>
      <c r="E29" s="5"/>
    </row>
    <row r="30" spans="1:5" ht="12.75">
      <c r="A30" s="45"/>
      <c r="B30" s="40"/>
      <c r="C30" s="40"/>
      <c r="D30" s="106"/>
      <c r="E30" s="106"/>
    </row>
    <row r="31" spans="1:5" ht="24">
      <c r="A31" s="29" t="s">
        <v>87</v>
      </c>
      <c r="B31" s="40"/>
      <c r="C31" s="40"/>
      <c r="D31" s="124" t="s">
        <v>73</v>
      </c>
      <c r="E31" s="124"/>
    </row>
    <row r="32" spans="1:5" ht="15">
      <c r="A32" s="15" t="s">
        <v>50</v>
      </c>
      <c r="D32" s="67" t="s">
        <v>68</v>
      </c>
      <c r="E32" s="68"/>
    </row>
    <row r="33" spans="1:5" ht="30" customHeight="1">
      <c r="A33" s="15" t="s">
        <v>51</v>
      </c>
      <c r="D33" s="127" t="s">
        <v>69</v>
      </c>
      <c r="E33" s="127"/>
    </row>
    <row r="34" ht="12.75">
      <c r="A34" s="45"/>
    </row>
    <row r="36" spans="2:6" ht="12.75">
      <c r="B36" s="106"/>
      <c r="C36" s="106"/>
      <c r="D36" s="106"/>
      <c r="E36" s="106"/>
      <c r="F36" s="106"/>
    </row>
    <row r="37" spans="1:4" ht="12.75">
      <c r="A37" s="72"/>
      <c r="B37" s="73"/>
      <c r="C37" s="73"/>
      <c r="D37" s="73"/>
    </row>
    <row r="38" spans="1:4" ht="12.75">
      <c r="A38" s="74"/>
      <c r="B38" s="75"/>
      <c r="C38" s="75"/>
      <c r="D38" s="75"/>
    </row>
    <row r="39" spans="1:4" ht="12.75">
      <c r="A39" s="86"/>
      <c r="B39" s="78"/>
      <c r="C39" s="78"/>
      <c r="D39" s="78"/>
    </row>
    <row r="40" spans="1:4" ht="12.75">
      <c r="A40" s="76"/>
      <c r="B40" s="77"/>
      <c r="C40" s="77"/>
      <c r="D40" s="78"/>
    </row>
    <row r="41" spans="1:4" ht="12.75">
      <c r="A41" s="76"/>
      <c r="B41" s="77"/>
      <c r="C41" s="77"/>
      <c r="D41" s="78"/>
    </row>
    <row r="42" spans="1:4" ht="12.75">
      <c r="A42" s="76"/>
      <c r="B42" s="77"/>
      <c r="C42" s="77"/>
      <c r="D42" s="78"/>
    </row>
    <row r="43" spans="1:4" ht="12.75">
      <c r="A43" s="76"/>
      <c r="B43" s="77"/>
      <c r="C43" s="77"/>
      <c r="D43" s="78"/>
    </row>
    <row r="44" spans="1:4" ht="12.75">
      <c r="A44" s="76"/>
      <c r="B44" s="77"/>
      <c r="C44" s="77"/>
      <c r="D44" s="78"/>
    </row>
    <row r="45" spans="1:4" ht="12.75">
      <c r="A45" s="86"/>
      <c r="B45" s="78"/>
      <c r="C45" s="78"/>
      <c r="D45" s="78"/>
    </row>
    <row r="46" spans="1:4" ht="12.75">
      <c r="A46" s="79"/>
      <c r="B46" s="80"/>
      <c r="C46" s="80"/>
      <c r="D46" s="78"/>
    </row>
    <row r="47" spans="1:4" ht="12.75">
      <c r="A47" s="86"/>
      <c r="B47" s="87"/>
      <c r="C47" s="87"/>
      <c r="D47" s="87"/>
    </row>
    <row r="48" spans="1:4" ht="12.75">
      <c r="A48" s="76"/>
      <c r="B48" s="81"/>
      <c r="C48" s="81"/>
      <c r="D48" s="78"/>
    </row>
    <row r="49" spans="1:4" ht="12.75">
      <c r="A49" s="76"/>
      <c r="B49" s="81"/>
      <c r="C49" s="81"/>
      <c r="D49" s="78"/>
    </row>
    <row r="50" spans="1:4" ht="12.75">
      <c r="A50" s="76"/>
      <c r="B50" s="81"/>
      <c r="C50" s="81"/>
      <c r="D50" s="78"/>
    </row>
    <row r="51" spans="1:4" ht="12.75">
      <c r="A51" s="76"/>
      <c r="B51" s="81"/>
      <c r="C51" s="81"/>
      <c r="D51" s="78"/>
    </row>
    <row r="52" spans="1:4" ht="12.75">
      <c r="A52" s="76"/>
      <c r="B52" s="81"/>
      <c r="C52" s="81"/>
      <c r="D52" s="78"/>
    </row>
    <row r="53" spans="1:4" ht="12.75">
      <c r="A53" s="76"/>
      <c r="B53" s="81"/>
      <c r="C53" s="81"/>
      <c r="D53" s="78"/>
    </row>
    <row r="54" spans="1:4" ht="12.75">
      <c r="A54" s="86"/>
      <c r="B54" s="87"/>
      <c r="C54" s="87"/>
      <c r="D54" s="87"/>
    </row>
    <row r="55" spans="1:4" ht="12.75">
      <c r="A55" s="82"/>
      <c r="B55" s="83"/>
      <c r="C55" s="83"/>
      <c r="D55" s="83"/>
    </row>
    <row r="56" spans="1:4" ht="12.75">
      <c r="A56" s="88"/>
      <c r="B56" s="89"/>
      <c r="C56" s="89"/>
      <c r="D56" s="89"/>
    </row>
    <row r="57" spans="1:4" ht="12.75">
      <c r="A57" s="88"/>
      <c r="B57" s="89"/>
      <c r="C57" s="89"/>
      <c r="D57" s="89"/>
    </row>
    <row r="58" spans="1:4" ht="15">
      <c r="A58" s="90"/>
      <c r="B58" s="91"/>
      <c r="C58" s="90"/>
      <c r="D58" s="91"/>
    </row>
    <row r="59" spans="1:4" ht="15">
      <c r="A59" s="90"/>
      <c r="B59" s="91"/>
      <c r="C59" s="129"/>
      <c r="D59" s="129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</sheetData>
  <sheetProtection/>
  <mergeCells count="3">
    <mergeCell ref="D33:E33"/>
    <mergeCell ref="D31:E31"/>
    <mergeCell ref="C59:D59"/>
  </mergeCells>
  <printOptions/>
  <pageMargins left="0.86" right="0.28" top="0.88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ГО Кусаинова Гульмира</cp:lastModifiedBy>
  <cp:lastPrinted>2017-04-27T04:58:11Z</cp:lastPrinted>
  <dcterms:created xsi:type="dcterms:W3CDTF">2007-11-14T10:21:26Z</dcterms:created>
  <dcterms:modified xsi:type="dcterms:W3CDTF">2017-04-27T04:59:57Z</dcterms:modified>
  <cp:category/>
  <cp:version/>
  <cp:contentType/>
  <cp:contentStatus/>
</cp:coreProperties>
</file>