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\2022\FS Q3 2022\for KASE\"/>
    </mc:Choice>
  </mc:AlternateContent>
  <xr:revisionPtr revIDLastSave="0" documentId="13_ncr:1_{FE93406B-1323-4539-B150-159B97B1E6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ОФП!$E$12</definedName>
    <definedName name="OLE_LINK7" localSheetId="2">ОФП!$E$14</definedName>
    <definedName name="OLE_LINK8" localSheetId="2">ОФП!$E$20</definedName>
    <definedName name="ReportName1" localSheetId="0">ОПиУ!#REF!</definedName>
    <definedName name="Text" localSheetId="0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1" l="1"/>
  <c r="F17" i="11" s="1"/>
  <c r="F19" i="11" s="1"/>
  <c r="J14" i="11"/>
  <c r="J13" i="11"/>
  <c r="B44" i="10"/>
  <c r="B35" i="10"/>
  <c r="D28" i="10"/>
  <c r="C31" i="8"/>
  <c r="J15" i="11" l="1"/>
  <c r="J16" i="11" s="1"/>
  <c r="D16" i="11"/>
  <c r="D17" i="11" s="1"/>
  <c r="D19" i="11" s="1"/>
  <c r="D49" i="10"/>
  <c r="D44" i="10"/>
  <c r="E31" i="8"/>
  <c r="E32" i="8" s="1"/>
  <c r="H17" i="11"/>
  <c r="J9" i="11"/>
  <c r="J17" i="11" l="1"/>
  <c r="J19" i="11" s="1"/>
  <c r="H19" i="11"/>
  <c r="D30" i="11"/>
  <c r="J30" i="11" s="1"/>
  <c r="D31" i="11"/>
  <c r="J31" i="11" s="1"/>
  <c r="F32" i="11"/>
  <c r="F33" i="11" s="1"/>
  <c r="F34" i="11" s="1"/>
  <c r="F35" i="11" s="1"/>
  <c r="E36" i="9"/>
  <c r="E29" i="9"/>
  <c r="E16" i="9"/>
  <c r="E37" i="9" l="1"/>
  <c r="D33" i="11"/>
  <c r="D34" i="11" s="1"/>
  <c r="D35" i="11" s="1"/>
  <c r="J32" i="11"/>
  <c r="J33" i="11" s="1"/>
  <c r="B49" i="10" l="1"/>
  <c r="C29" i="9" l="1"/>
  <c r="C14" i="8" l="1"/>
  <c r="C11" i="8"/>
  <c r="C16" i="9" l="1"/>
  <c r="B28" i="10" l="1"/>
  <c r="C24" i="8" l="1"/>
  <c r="H26" i="11" l="1"/>
  <c r="C32" i="8"/>
  <c r="H34" i="11"/>
  <c r="H35" i="11" s="1"/>
  <c r="J26" i="11"/>
  <c r="J34" i="11" s="1"/>
  <c r="J35" i="11" s="1"/>
  <c r="C36" i="9" l="1"/>
  <c r="C37" i="9" s="1"/>
  <c r="B30" i="10" l="1"/>
</calcChain>
</file>

<file path=xl/sharedStrings.xml><?xml version="1.0" encoding="utf-8"?>
<sst xmlns="http://schemas.openxmlformats.org/spreadsheetml/2006/main" count="196" uniqueCount="128">
  <si>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</si>
  <si>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</si>
  <si>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</si>
  <si>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</si>
  <si>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</si>
  <si>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</si>
  <si>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</si>
  <si>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</si>
  <si>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</si>
  <si>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</si>
  <si>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</si>
  <si>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</si>
  <si>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</si>
  <si>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</si>
  <si>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</si>
  <si>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</si>
  <si>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</si>
  <si>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</si>
  <si>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</si>
  <si>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</si>
  <si>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</si>
  <si>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</si>
  <si>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</si>
  <si>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</si>
  <si>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</si>
  <si>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</si>
  <si>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</si>
  <si>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</si>
  <si>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</si>
  <si>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</si>
  <si>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</si>
  <si>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</si>
  <si>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</si>
  <si>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</si>
  <si>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</si>
  <si>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</si>
  <si>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</si>
  <si>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</si>
  <si>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</si>
  <si>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</si>
  <si>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</si>
  <si>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</si>
  <si>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</si>
  <si>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</si>
  <si>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</si>
  <si>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</si>
  <si>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</si>
  <si>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</si>
  <si>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</si>
  <si>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</si>
  <si>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</si>
  <si>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</si>
  <si>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</si>
  <si>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</si>
  <si>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</si>
  <si>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</si>
  <si>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</si>
  <si>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</si>
  <si>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</si>
  <si>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</si>
  <si>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</si>
  <si>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</si>
  <si>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</si>
  <si>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</si>
  <si>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</si>
  <si>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</si>
  <si>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</si>
  <si>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</si>
  <si>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</si>
  <si>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</si>
  <si>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</si>
  <si>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</si>
  <si>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</si>
  <si>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</si>
  <si>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</si>
  <si>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</si>
  <si>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</si>
  <si>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</si>
  <si>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</si>
  <si>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</si>
  <si>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</si>
  <si>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</si>
  <si>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</si>
  <si>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</si>
  <si>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</si>
  <si>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</si>
  <si>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</si>
  <si>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</si>
  <si>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</si>
  <si>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</si>
  <si>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</si>
  <si>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</si>
  <si>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 xml:space="preserve">-Хеджирование денежных потоков – эффективная часть изменений в справедливой стоимости </t>
  </si>
  <si>
    <t>Убытки от обесценения</t>
  </si>
  <si>
    <t>Остаток на 1 января 2021 года</t>
  </si>
  <si>
    <t>2021 г.</t>
  </si>
  <si>
    <t>Остаток на 1 января 2022 года</t>
  </si>
  <si>
    <t>Примечание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</si>
  <si>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</si>
  <si>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Чистое (уменьшение)/увеличение денежных средств и их эквивалентов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</si>
  <si>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</si>
  <si>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(Использование) поступление денежных средств от операционной деятельности</t>
  </si>
  <si>
    <t xml:space="preserve">Объявление и выплата дивидендов (Примечание 16(б)) </t>
  </si>
  <si>
    <t xml:space="preserve">Общий совокупный доход за период </t>
  </si>
  <si>
    <t xml:space="preserve">Итого прочий совокупный доход за период </t>
  </si>
  <si>
    <t xml:space="preserve">Резерв изменений справедливой стоимости (долговые инструменты) </t>
  </si>
  <si>
    <t xml:space="preserve">Прибыль за период </t>
  </si>
  <si>
    <t xml:space="preserve">Прочий совокупный доход за период </t>
  </si>
  <si>
    <t>Чистое изменение справедливой стоимости</t>
  </si>
  <si>
    <t>Чистое изменение ожидаемых кредитных убытков</t>
  </si>
  <si>
    <t>АО "Хоум Кредит Банк "</t>
  </si>
  <si>
    <t>АО "Хоум Кредит Банк"</t>
  </si>
  <si>
    <t>ПРОМЕЖУТОЧНЫЙ СОКРАЩЕННЫЙ ОТЧЕТ О ПРИБЫЛИ ИЛИ УБЫТКЕ И ПРОЧЕМ СОВОКУПНОМ ДОХОДЕ ЗА ПЕРИОД, ЗАКОНЧИВШИЙСЯ 30 СЕНТЯБРЯ 2022 ГОДА</t>
  </si>
  <si>
    <t>Девять месяцев, закончившиеся</t>
  </si>
  <si>
    <t xml:space="preserve">30 сентября 2022 г.  </t>
  </si>
  <si>
    <t xml:space="preserve">30 сентября 2021 г.  </t>
  </si>
  <si>
    <t>ПРОМЕЖУТОЧНЫЙ СОКРАЩЕННЫЙ ОТЧЕТ О ФИНАНСОВОМ ПОЛОЖЕНИИ
 ПО СОСТОЯНИЮ НА 30 СЕНТЯБРЯ 2022 ГОДА</t>
  </si>
  <si>
    <t>30 сентября 2022 г.</t>
  </si>
  <si>
    <t>ПРОМЕЖУТОЧНЫЙ СОКРАЩЕННЫЙ ОТЧЕТ О ДВИЖЕНИИ ДЕНЕЖНЫХ СРЕДСТВ ЗА ПЕРИОД, 
ЗАКОНЧИВШИЙСЯ 30 СЕНТЯБРЯ 2022 ГОДА</t>
  </si>
  <si>
    <t>Не аудировано девять месяцев закончившихся</t>
  </si>
  <si>
    <t xml:space="preserve">30 сентября
2022 г.  </t>
  </si>
  <si>
    <t>Не аудировано Девять месяцев закончившихся</t>
  </si>
  <si>
    <t xml:space="preserve">30 сентября
2021 г.  </t>
  </si>
  <si>
    <t xml:space="preserve">Чистые  поступления  от операций с иностранной валютой </t>
  </si>
  <si>
    <t xml:space="preserve">Чистые (выплаты) поступления по прочим доходам </t>
  </si>
  <si>
    <t>ПРОМЕЖУТОЧНЫЙ СОКРАЩЕННЫЙ ОТЧЕТ ОБ ИЗМЕНЕНИЯХ В КАПИТАЛЕ ЗА ПЕРИОД, ЗАКОНЧИВШИЙСЯ 30 СЕНТЯБРЯ 2022 ГОДА</t>
  </si>
  <si>
    <t xml:space="preserve">Остаток на 30 сентября 2021 года </t>
  </si>
  <si>
    <t>Остаток на 30 сентября 2022 года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</si>
</sst>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0" fontId="188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right" vertical="center" wrapText="1"/>
    </xf>
    <xf numFmtId="271" fontId="25" fillId="76" borderId="0" xfId="1690" applyNumberFormat="1" applyFont="1" applyFill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9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80" zoomScaleNormal="80" workbookViewId="0">
      <selection activeCell="K12" sqref="K12"/>
    </sheetView>
  </sheetViews>
  <sheetFormatPr defaultColWidth="9.1796875" defaultRowHeight="14.5"/>
  <cols>
    <col min="1" max="1" width="60.453125" style="17" customWidth="1"/>
    <col min="2" max="2" width="11.7265625" style="14" customWidth="1"/>
    <col min="3" max="3" width="15.81640625" style="14" customWidth="1"/>
    <col min="4" max="4" width="1.26953125" style="14" customWidth="1"/>
    <col min="5" max="5" width="15" style="14" customWidth="1"/>
    <col min="6" max="6" width="2.7265625" style="14" customWidth="1"/>
    <col min="7" max="16384" width="9.1796875" style="14"/>
  </cols>
  <sheetData>
    <row r="1" spans="1:6">
      <c r="A1" s="80" t="s">
        <v>110</v>
      </c>
      <c r="B1" s="80"/>
      <c r="C1" s="80"/>
      <c r="D1" s="80"/>
      <c r="E1" s="80"/>
    </row>
    <row r="2" spans="1:6">
      <c r="B2" s="17"/>
    </row>
    <row r="3" spans="1:6" ht="22.5" customHeight="1">
      <c r="A3" s="81" t="s">
        <v>112</v>
      </c>
      <c r="B3" s="81"/>
      <c r="C3" s="81"/>
      <c r="D3" s="81"/>
      <c r="E3" s="81"/>
    </row>
    <row r="5" spans="1:6">
      <c r="A5" s="78"/>
      <c r="B5" s="79" t="s">
        <v>97</v>
      </c>
      <c r="C5" s="37" t="s">
        <v>7</v>
      </c>
      <c r="D5" s="77"/>
      <c r="E5" s="75" t="s">
        <v>7</v>
      </c>
      <c r="F5" s="77"/>
    </row>
    <row r="6" spans="1:6" ht="23">
      <c r="A6" s="78"/>
      <c r="B6" s="79"/>
      <c r="C6" s="37" t="s">
        <v>113</v>
      </c>
      <c r="D6" s="77"/>
      <c r="E6" s="75" t="s">
        <v>113</v>
      </c>
      <c r="F6" s="77"/>
    </row>
    <row r="7" spans="1:6" ht="23">
      <c r="A7" s="78"/>
      <c r="B7" s="79"/>
      <c r="C7" s="37" t="s">
        <v>114</v>
      </c>
      <c r="D7" s="77"/>
      <c r="E7" s="75" t="s">
        <v>115</v>
      </c>
      <c r="F7" s="77"/>
    </row>
    <row r="8" spans="1:6" ht="15" thickBot="1">
      <c r="A8" s="78"/>
      <c r="B8" s="79"/>
      <c r="C8" s="38" t="s">
        <v>0</v>
      </c>
      <c r="D8" s="77"/>
      <c r="E8" s="38" t="s">
        <v>0</v>
      </c>
      <c r="F8" s="77"/>
    </row>
    <row r="9" spans="1:6" ht="23">
      <c r="A9" s="39" t="s">
        <v>46</v>
      </c>
      <c r="B9" s="74">
        <v>4</v>
      </c>
      <c r="C9" s="40">
        <v>87441957</v>
      </c>
      <c r="D9" s="41"/>
      <c r="E9" s="40">
        <v>68335963</v>
      </c>
      <c r="F9" s="41"/>
    </row>
    <row r="10" spans="1:6" ht="15" thickBot="1">
      <c r="A10" s="39" t="s">
        <v>83</v>
      </c>
      <c r="B10" s="74">
        <v>4</v>
      </c>
      <c r="C10" s="42">
        <v>-24840508</v>
      </c>
      <c r="D10" s="41"/>
      <c r="E10" s="42">
        <v>-20773710</v>
      </c>
      <c r="F10" s="41"/>
    </row>
    <row r="11" spans="1:6" ht="15" thickBot="1">
      <c r="A11" s="44" t="s">
        <v>84</v>
      </c>
      <c r="B11" s="55"/>
      <c r="C11" s="45">
        <f>SUM(C9:C10)</f>
        <v>62601449</v>
      </c>
      <c r="D11" s="41"/>
      <c r="E11" s="45">
        <v>47562253</v>
      </c>
      <c r="F11" s="46"/>
    </row>
    <row r="12" spans="1:6">
      <c r="A12" s="39" t="s">
        <v>2</v>
      </c>
      <c r="B12" s="74">
        <v>5</v>
      </c>
      <c r="C12" s="40">
        <v>5306118</v>
      </c>
      <c r="D12" s="41"/>
      <c r="E12" s="40">
        <v>15559645</v>
      </c>
      <c r="F12" s="41"/>
    </row>
    <row r="13" spans="1:6" ht="15" thickBot="1">
      <c r="A13" s="39" t="s">
        <v>3</v>
      </c>
      <c r="B13" s="74">
        <v>5</v>
      </c>
      <c r="C13" s="42">
        <v>-5428333</v>
      </c>
      <c r="D13" s="41"/>
      <c r="E13" s="42">
        <v>-4764409</v>
      </c>
      <c r="F13" s="41"/>
    </row>
    <row r="14" spans="1:6">
      <c r="A14" s="44" t="s">
        <v>4</v>
      </c>
      <c r="B14" s="54"/>
      <c r="C14" s="48">
        <f>SUM(C12:C13)</f>
        <v>-122215</v>
      </c>
      <c r="D14" s="41"/>
      <c r="E14" s="48">
        <v>10795236</v>
      </c>
      <c r="F14" s="46"/>
    </row>
    <row r="15" spans="1:6" ht="34.5">
      <c r="A15" s="39" t="s">
        <v>100</v>
      </c>
      <c r="B15" s="74">
        <v>6</v>
      </c>
      <c r="C15" s="41">
        <v>505790</v>
      </c>
      <c r="D15" s="41"/>
      <c r="E15" s="41">
        <v>-3106918</v>
      </c>
      <c r="F15" s="41"/>
    </row>
    <row r="16" spans="1:6">
      <c r="A16" s="39" t="s">
        <v>85</v>
      </c>
      <c r="B16" s="55"/>
      <c r="C16" s="41">
        <v>-5155456</v>
      </c>
      <c r="D16" s="41"/>
      <c r="E16" s="41">
        <v>-647048</v>
      </c>
      <c r="F16" s="41"/>
    </row>
    <row r="17" spans="1:6">
      <c r="A17" s="39" t="s">
        <v>86</v>
      </c>
      <c r="B17" s="55"/>
      <c r="C17" s="41">
        <v>1359272</v>
      </c>
      <c r="D17" s="41"/>
      <c r="E17" s="41">
        <v>1412482</v>
      </c>
      <c r="F17" s="41"/>
    </row>
    <row r="18" spans="1:6" ht="15" thickBot="1">
      <c r="A18" s="39" t="s">
        <v>62</v>
      </c>
      <c r="B18" s="55"/>
      <c r="C18" s="43">
        <v>-124239</v>
      </c>
      <c r="D18" s="41"/>
      <c r="E18" s="43">
        <v>637007</v>
      </c>
      <c r="F18" s="41"/>
    </row>
    <row r="19" spans="1:6" ht="15.75" customHeight="1">
      <c r="A19" s="44" t="s">
        <v>5</v>
      </c>
      <c r="B19" s="55"/>
      <c r="C19" s="46">
        <v>59064601</v>
      </c>
      <c r="D19" s="46"/>
      <c r="E19" s="46">
        <v>56653012</v>
      </c>
      <c r="F19" s="46"/>
    </row>
    <row r="20" spans="1:6" ht="14.5" customHeight="1">
      <c r="A20" s="56" t="s">
        <v>93</v>
      </c>
      <c r="B20" s="49"/>
      <c r="C20" s="41">
        <v>-10458263</v>
      </c>
      <c r="D20" s="41"/>
      <c r="E20" s="41">
        <v>-2288125</v>
      </c>
      <c r="F20" s="41"/>
    </row>
    <row r="21" spans="1:6" ht="15" thickBot="1">
      <c r="A21" s="39" t="s">
        <v>87</v>
      </c>
      <c r="B21" s="74">
        <v>7</v>
      </c>
      <c r="C21" s="43">
        <v>-24669416</v>
      </c>
      <c r="D21" s="41"/>
      <c r="E21" s="43">
        <v>-25918352</v>
      </c>
      <c r="F21" s="41"/>
    </row>
    <row r="22" spans="1:6">
      <c r="A22" s="44" t="s">
        <v>6</v>
      </c>
      <c r="B22" s="55"/>
      <c r="C22" s="46">
        <v>23936922</v>
      </c>
      <c r="D22" s="46"/>
      <c r="E22" s="46">
        <v>28446535</v>
      </c>
      <c r="F22" s="46"/>
    </row>
    <row r="23" spans="1:6" ht="15" thickBot="1">
      <c r="A23" s="39" t="s">
        <v>88</v>
      </c>
      <c r="B23" s="74">
        <v>8</v>
      </c>
      <c r="C23" s="43">
        <v>-4857131</v>
      </c>
      <c r="D23" s="41"/>
      <c r="E23" s="43">
        <v>-5580055</v>
      </c>
      <c r="F23" s="41"/>
    </row>
    <row r="24" spans="1:6" ht="15" thickBot="1">
      <c r="A24" s="44" t="s">
        <v>47</v>
      </c>
      <c r="B24" s="54"/>
      <c r="C24" s="50">
        <f>SUM(C22:C23)</f>
        <v>19079791</v>
      </c>
      <c r="D24" s="41"/>
      <c r="E24" s="50">
        <v>22866480</v>
      </c>
      <c r="F24" s="46"/>
    </row>
    <row r="25" spans="1:6" ht="15" thickTop="1">
      <c r="A25" s="44" t="s">
        <v>63</v>
      </c>
      <c r="B25" s="54"/>
      <c r="C25" s="41"/>
      <c r="D25" s="41"/>
      <c r="E25" s="41"/>
      <c r="F25" s="46"/>
    </row>
    <row r="26" spans="1:6" ht="23">
      <c r="A26" s="51" t="s">
        <v>26</v>
      </c>
      <c r="B26" s="54"/>
      <c r="C26" s="41"/>
      <c r="D26" s="41"/>
      <c r="E26" s="41"/>
      <c r="F26" s="46"/>
    </row>
    <row r="27" spans="1:6">
      <c r="A27" s="39" t="s">
        <v>29</v>
      </c>
      <c r="B27" s="54"/>
      <c r="C27" s="41"/>
      <c r="D27" s="41"/>
      <c r="E27" s="41"/>
      <c r="F27" s="46"/>
    </row>
    <row r="28" spans="1:6">
      <c r="A28" s="52" t="s">
        <v>30</v>
      </c>
      <c r="B28" s="54"/>
      <c r="C28" s="41">
        <v>-51483</v>
      </c>
      <c r="D28" s="41"/>
      <c r="E28" s="41">
        <v>21948</v>
      </c>
      <c r="F28" s="46"/>
    </row>
    <row r="29" spans="1:6">
      <c r="A29" s="52" t="s">
        <v>48</v>
      </c>
      <c r="B29" s="54"/>
      <c r="C29" s="41">
        <v>-53974</v>
      </c>
      <c r="D29" s="41"/>
      <c r="E29" s="41">
        <v>-560</v>
      </c>
      <c r="F29" s="46"/>
    </row>
    <row r="30" spans="1:6" ht="23.5" thickBot="1">
      <c r="A30" s="52" t="s">
        <v>89</v>
      </c>
      <c r="B30" s="54"/>
      <c r="C30" s="43">
        <v>-358647</v>
      </c>
      <c r="D30" s="41"/>
      <c r="E30" s="43">
        <v>-51421</v>
      </c>
      <c r="F30" s="46"/>
    </row>
    <row r="31" spans="1:6" ht="15" thickBot="1">
      <c r="A31" s="44" t="s">
        <v>64</v>
      </c>
      <c r="B31" s="54"/>
      <c r="C31" s="47">
        <f>SUM(C28:C30)</f>
        <v>-464104</v>
      </c>
      <c r="D31" s="41"/>
      <c r="E31" s="47">
        <f>SUM(E28:E30)</f>
        <v>-30033</v>
      </c>
      <c r="F31" s="46"/>
    </row>
    <row r="32" spans="1:6" ht="15" thickBot="1">
      <c r="A32" s="53" t="s">
        <v>23</v>
      </c>
      <c r="B32" s="54"/>
      <c r="C32" s="47">
        <f>C24+C31</f>
        <v>18615687</v>
      </c>
      <c r="D32" s="41"/>
      <c r="E32" s="47">
        <f>E24+E31</f>
        <v>22836447</v>
      </c>
      <c r="F32" s="46"/>
    </row>
    <row r="34" spans="3:6">
      <c r="C34" s="36"/>
      <c r="E34" s="36"/>
    </row>
    <row r="36" spans="3:6">
      <c r="C36" s="36"/>
      <c r="E36" s="36"/>
    </row>
    <row r="38" spans="3:6">
      <c r="C38" s="36"/>
      <c r="E38" s="36"/>
    </row>
    <row r="40" spans="3:6">
      <c r="C40" s="36"/>
      <c r="E40" s="36"/>
      <c r="F40" s="36"/>
    </row>
    <row r="42" spans="3:6">
      <c r="C42" s="36"/>
      <c r="E42" s="36"/>
    </row>
  </sheetData>
  <mergeCells count="6">
    <mergeCell ref="D5:D8"/>
    <mergeCell ref="F5:F8"/>
    <mergeCell ref="A5:A8"/>
    <mergeCell ref="B5:B8"/>
    <mergeCell ref="A1:E1"/>
    <mergeCell ref="A3:E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82"/>
      <c r="B1" s="83"/>
      <c r="C1" s="2" t="s">
        <v>24</v>
      </c>
      <c r="D1" s="84"/>
      <c r="E1" s="2" t="s">
        <v>25</v>
      </c>
      <c r="F1" s="84"/>
    </row>
    <row r="2" spans="1:6" ht="15" thickBot="1">
      <c r="A2" s="82"/>
      <c r="B2" s="83"/>
      <c r="C2" s="3" t="s">
        <v>0</v>
      </c>
      <c r="D2" s="84"/>
      <c r="E2" s="3" t="s">
        <v>0</v>
      </c>
      <c r="F2" s="84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zoomScale="80" zoomScaleNormal="80" workbookViewId="0">
      <selection activeCell="G19" sqref="G19"/>
    </sheetView>
  </sheetViews>
  <sheetFormatPr defaultColWidth="9.1796875" defaultRowHeight="14.5"/>
  <cols>
    <col min="1" max="1" width="39" style="14" customWidth="1"/>
    <col min="2" max="2" width="12.453125" style="14" customWidth="1"/>
    <col min="3" max="3" width="16.54296875" style="14" customWidth="1"/>
    <col min="4" max="4" width="2.453125" style="14" customWidth="1"/>
    <col min="5" max="5" width="16.7265625" style="14" customWidth="1"/>
    <col min="6" max="16384" width="9.1796875" style="14"/>
  </cols>
  <sheetData>
    <row r="1" spans="1:6">
      <c r="A1" s="80" t="s">
        <v>111</v>
      </c>
      <c r="B1" s="80"/>
      <c r="C1" s="80"/>
      <c r="D1" s="80"/>
      <c r="E1" s="80"/>
      <c r="F1" s="80"/>
    </row>
    <row r="2" spans="1:6">
      <c r="A2" s="17"/>
      <c r="B2" s="17"/>
      <c r="C2" s="17"/>
    </row>
    <row r="3" spans="1:6" ht="24" customHeight="1">
      <c r="A3" s="79" t="s">
        <v>116</v>
      </c>
      <c r="B3" s="79"/>
      <c r="C3" s="79"/>
      <c r="D3" s="79"/>
      <c r="E3" s="79"/>
      <c r="F3" s="79"/>
    </row>
    <row r="5" spans="1:6">
      <c r="A5" s="82"/>
      <c r="B5" s="79" t="s">
        <v>97</v>
      </c>
      <c r="C5" s="27" t="s">
        <v>7</v>
      </c>
      <c r="D5" s="83"/>
      <c r="E5" s="27" t="s">
        <v>65</v>
      </c>
    </row>
    <row r="6" spans="1:6" ht="15" customHeight="1">
      <c r="A6" s="82"/>
      <c r="B6" s="79"/>
      <c r="C6" s="27" t="s">
        <v>117</v>
      </c>
      <c r="D6" s="83"/>
      <c r="E6" s="27" t="s">
        <v>95</v>
      </c>
    </row>
    <row r="7" spans="1:6" ht="15" thickBot="1">
      <c r="A7" s="82"/>
      <c r="B7" s="79"/>
      <c r="C7" s="24" t="s">
        <v>0</v>
      </c>
      <c r="D7" s="83"/>
      <c r="E7" s="24" t="s">
        <v>0</v>
      </c>
    </row>
    <row r="8" spans="1:6">
      <c r="A8" s="29" t="s">
        <v>49</v>
      </c>
      <c r="B8" s="79"/>
      <c r="C8" s="28"/>
      <c r="D8" s="12"/>
      <c r="E8" s="12"/>
    </row>
    <row r="9" spans="1:6">
      <c r="A9" s="26" t="s">
        <v>50</v>
      </c>
      <c r="B9" s="9">
        <v>9</v>
      </c>
      <c r="C9" s="19">
        <v>97613361</v>
      </c>
      <c r="D9" s="19"/>
      <c r="E9" s="19">
        <v>91626289</v>
      </c>
    </row>
    <row r="10" spans="1:6">
      <c r="A10" s="26" t="s">
        <v>41</v>
      </c>
      <c r="B10" s="9"/>
      <c r="C10" s="19">
        <v>13352697</v>
      </c>
      <c r="D10" s="19"/>
      <c r="E10" s="19">
        <v>3047207</v>
      </c>
    </row>
    <row r="11" spans="1:6">
      <c r="A11" s="26" t="s">
        <v>40</v>
      </c>
      <c r="B11" s="9">
        <v>10</v>
      </c>
      <c r="C11" s="19">
        <v>386792517</v>
      </c>
      <c r="D11" s="19"/>
      <c r="E11" s="19">
        <v>354560471</v>
      </c>
    </row>
    <row r="12" spans="1:6">
      <c r="A12" s="26" t="s">
        <v>42</v>
      </c>
      <c r="B12" s="9">
        <v>11</v>
      </c>
      <c r="C12" s="19">
        <v>5034434</v>
      </c>
      <c r="D12" s="19"/>
      <c r="E12" s="19">
        <v>5149830</v>
      </c>
    </row>
    <row r="13" spans="1:6" ht="57.75" customHeight="1">
      <c r="A13" s="26" t="s">
        <v>27</v>
      </c>
      <c r="B13" s="9"/>
      <c r="C13" s="19">
        <v>5006160</v>
      </c>
      <c r="D13" s="19"/>
      <c r="E13" s="19">
        <v>1344682</v>
      </c>
    </row>
    <row r="14" spans="1:6" ht="29.25" customHeight="1">
      <c r="A14" s="26" t="s">
        <v>8</v>
      </c>
      <c r="B14" s="9"/>
      <c r="C14" s="19">
        <v>13013579</v>
      </c>
      <c r="D14" s="19"/>
      <c r="E14" s="19">
        <v>12973579</v>
      </c>
    </row>
    <row r="15" spans="1:6" ht="15" thickBot="1">
      <c r="A15" s="26" t="s">
        <v>9</v>
      </c>
      <c r="B15" s="9"/>
      <c r="C15" s="20">
        <v>11525240</v>
      </c>
      <c r="D15" s="19"/>
      <c r="E15" s="20">
        <v>6664741</v>
      </c>
    </row>
    <row r="16" spans="1:6" ht="15" thickBot="1">
      <c r="A16" s="29" t="s">
        <v>51</v>
      </c>
      <c r="B16" s="70"/>
      <c r="C16" s="34">
        <f>SUM(C9:C15)</f>
        <v>532337988</v>
      </c>
      <c r="D16" s="32"/>
      <c r="E16" s="58">
        <f>SUM(E9:E15)</f>
        <v>475366799</v>
      </c>
    </row>
    <row r="17" spans="1:5" ht="15" thickTop="1">
      <c r="A17" s="29"/>
      <c r="B17" s="70"/>
      <c r="C17" s="19"/>
      <c r="D17" s="19"/>
      <c r="E17" s="19"/>
    </row>
    <row r="18" spans="1:5">
      <c r="A18" s="29" t="s">
        <v>10</v>
      </c>
      <c r="B18" s="70"/>
      <c r="C18" s="19"/>
      <c r="D18" s="19"/>
      <c r="E18" s="19"/>
    </row>
    <row r="19" spans="1:5" ht="52">
      <c r="A19" s="26" t="s">
        <v>52</v>
      </c>
      <c r="B19" s="9"/>
      <c r="C19" s="19">
        <v>2903117</v>
      </c>
      <c r="D19" s="19"/>
      <c r="E19" s="19">
        <v>1623916</v>
      </c>
    </row>
    <row r="20" spans="1:5">
      <c r="A20" s="26" t="s">
        <v>11</v>
      </c>
      <c r="B20" s="9">
        <v>12</v>
      </c>
      <c r="C20" s="19">
        <v>34317012</v>
      </c>
      <c r="D20" s="19"/>
      <c r="E20" s="19">
        <v>34201631</v>
      </c>
    </row>
    <row r="21" spans="1:5">
      <c r="A21" s="26" t="s">
        <v>32</v>
      </c>
      <c r="B21" s="9"/>
      <c r="C21" s="19"/>
      <c r="D21" s="19"/>
      <c r="E21" s="19"/>
    </row>
    <row r="22" spans="1:5" ht="26">
      <c r="A22" s="26" t="s">
        <v>53</v>
      </c>
      <c r="B22" s="9">
        <v>13</v>
      </c>
      <c r="C22" s="19">
        <v>213745733</v>
      </c>
      <c r="D22" s="19"/>
      <c r="E22" s="19">
        <v>169858879</v>
      </c>
    </row>
    <row r="23" spans="1:5" ht="26">
      <c r="A23" s="26" t="s">
        <v>54</v>
      </c>
      <c r="B23" s="9">
        <v>13</v>
      </c>
      <c r="C23" s="19">
        <v>6812306</v>
      </c>
      <c r="D23" s="19"/>
      <c r="E23" s="19">
        <v>24743047</v>
      </c>
    </row>
    <row r="24" spans="1:5">
      <c r="A24" s="26" t="s">
        <v>12</v>
      </c>
      <c r="B24" s="9">
        <v>14</v>
      </c>
      <c r="C24" s="19">
        <v>34279473</v>
      </c>
      <c r="D24" s="19"/>
      <c r="E24" s="19">
        <v>25737946</v>
      </c>
    </row>
    <row r="25" spans="1:5">
      <c r="A25" s="26" t="s">
        <v>55</v>
      </c>
      <c r="B25" s="9"/>
      <c r="C25" s="19">
        <v>48226132</v>
      </c>
      <c r="D25" s="19"/>
      <c r="E25" s="19">
        <v>49146096</v>
      </c>
    </row>
    <row r="26" spans="1:5">
      <c r="A26" s="26" t="s">
        <v>19</v>
      </c>
      <c r="B26" s="9"/>
      <c r="C26" s="19">
        <v>44848489</v>
      </c>
      <c r="D26" s="19"/>
      <c r="E26" s="19">
        <v>42063989</v>
      </c>
    </row>
    <row r="27" spans="1:5">
      <c r="A27" s="26" t="s">
        <v>66</v>
      </c>
      <c r="B27" s="9">
        <v>21</v>
      </c>
      <c r="C27" s="19">
        <v>3929153</v>
      </c>
      <c r="D27" s="19"/>
      <c r="E27" s="19">
        <v>3708071</v>
      </c>
    </row>
    <row r="28" spans="1:5" ht="15" thickBot="1">
      <c r="A28" s="26" t="s">
        <v>33</v>
      </c>
      <c r="B28" s="9"/>
      <c r="C28" s="20">
        <v>10091097</v>
      </c>
      <c r="D28" s="19"/>
      <c r="E28" s="20">
        <v>9713435</v>
      </c>
    </row>
    <row r="29" spans="1:5" ht="15" thickBot="1">
      <c r="A29" s="29" t="s">
        <v>13</v>
      </c>
      <c r="B29" s="70"/>
      <c r="C29" s="33">
        <f>SUM(C19:C28)</f>
        <v>399152512</v>
      </c>
      <c r="D29" s="32"/>
      <c r="E29" s="68">
        <f>SUM(E19:E28)</f>
        <v>360797010</v>
      </c>
    </row>
    <row r="30" spans="1:5">
      <c r="A30" s="29"/>
      <c r="B30" s="70"/>
      <c r="C30" s="19"/>
      <c r="D30" s="19"/>
      <c r="E30" s="19"/>
    </row>
    <row r="31" spans="1:5">
      <c r="A31" s="29" t="s">
        <v>56</v>
      </c>
      <c r="B31" s="70"/>
      <c r="C31" s="19"/>
      <c r="D31" s="19"/>
      <c r="E31" s="19"/>
    </row>
    <row r="32" spans="1:5">
      <c r="A32" s="26" t="s">
        <v>45</v>
      </c>
      <c r="B32" s="9">
        <v>15</v>
      </c>
      <c r="C32" s="19">
        <v>5199503</v>
      </c>
      <c r="D32" s="19"/>
      <c r="E32" s="19">
        <v>5199503</v>
      </c>
    </row>
    <row r="33" spans="1:5">
      <c r="A33" s="26" t="s">
        <v>57</v>
      </c>
      <c r="B33" s="9"/>
      <c r="C33" s="19">
        <v>128543978</v>
      </c>
      <c r="D33" s="19"/>
      <c r="E33" s="19">
        <v>109464187</v>
      </c>
    </row>
    <row r="34" spans="1:5">
      <c r="A34" s="26" t="s">
        <v>90</v>
      </c>
      <c r="B34" s="9"/>
      <c r="C34" s="19">
        <v>-538068</v>
      </c>
      <c r="D34" s="19"/>
      <c r="E34" s="19">
        <v>-179421</v>
      </c>
    </row>
    <row r="35" spans="1:5" ht="15" thickBot="1">
      <c r="A35" s="26" t="s">
        <v>91</v>
      </c>
      <c r="B35" s="9"/>
      <c r="C35" s="20">
        <v>-19937</v>
      </c>
      <c r="D35" s="19"/>
      <c r="E35" s="20">
        <v>85520</v>
      </c>
    </row>
    <row r="36" spans="1:5" ht="15" thickBot="1">
      <c r="A36" s="29" t="s">
        <v>38</v>
      </c>
      <c r="B36" s="70"/>
      <c r="C36" s="33">
        <f>SUM(C32:C35)</f>
        <v>133185476</v>
      </c>
      <c r="D36" s="32"/>
      <c r="E36" s="68">
        <f>SUM(E32:E35)</f>
        <v>114569789</v>
      </c>
    </row>
    <row r="37" spans="1:5" ht="27.75" customHeight="1" thickBot="1">
      <c r="A37" s="29" t="s">
        <v>58</v>
      </c>
      <c r="B37" s="70"/>
      <c r="C37" s="34">
        <f>C29+C36</f>
        <v>532337988</v>
      </c>
      <c r="D37" s="32"/>
      <c r="E37" s="67">
        <f>E29+E36</f>
        <v>475366799</v>
      </c>
    </row>
    <row r="38" spans="1:5" ht="15" thickTop="1">
      <c r="A38" s="29"/>
      <c r="B38" s="71"/>
      <c r="C38" s="32"/>
      <c r="D38" s="32"/>
      <c r="E38" s="32"/>
    </row>
    <row r="39" spans="1:5">
      <c r="A39" s="26"/>
      <c r="B39" s="69"/>
    </row>
    <row r="42" spans="1:5">
      <c r="C42" s="36"/>
      <c r="E42" s="36"/>
    </row>
    <row r="44" spans="1:5">
      <c r="C44" s="36"/>
      <c r="E44" s="36"/>
    </row>
    <row r="46" spans="1:5">
      <c r="C46" s="36"/>
      <c r="E46" s="36"/>
    </row>
  </sheetData>
  <mergeCells count="5">
    <mergeCell ref="A5:A7"/>
    <mergeCell ref="D5:D7"/>
    <mergeCell ref="B5:B8"/>
    <mergeCell ref="A1:F1"/>
    <mergeCell ref="A3:F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zoomScale="80" zoomScaleNormal="80" workbookViewId="0">
      <selection activeCell="F19" sqref="F19"/>
    </sheetView>
  </sheetViews>
  <sheetFormatPr defaultColWidth="9.1796875" defaultRowHeight="14.5"/>
  <cols>
    <col min="1" max="1" width="64.7265625" style="14" customWidth="1"/>
    <col min="2" max="2" width="18.1796875" style="21" customWidth="1"/>
    <col min="3" max="3" width="2.7265625" style="21" customWidth="1"/>
    <col min="4" max="4" width="17.453125" style="21" customWidth="1"/>
    <col min="5" max="16384" width="9.1796875" style="14"/>
  </cols>
  <sheetData>
    <row r="1" spans="1:6">
      <c r="A1" s="80" t="s">
        <v>111</v>
      </c>
      <c r="B1" s="80"/>
      <c r="C1" s="80"/>
      <c r="D1" s="80"/>
      <c r="E1" s="80"/>
      <c r="F1" s="80"/>
    </row>
    <row r="2" spans="1:6">
      <c r="A2" s="17"/>
      <c r="B2" s="17"/>
      <c r="C2" s="17"/>
      <c r="D2" s="14"/>
    </row>
    <row r="3" spans="1:6" ht="27.5" customHeight="1">
      <c r="A3" s="79" t="s">
        <v>118</v>
      </c>
      <c r="B3" s="79"/>
      <c r="C3" s="79"/>
      <c r="D3" s="79"/>
      <c r="E3" s="79"/>
      <c r="F3" s="79"/>
    </row>
    <row r="5" spans="1:6" ht="34.5" customHeight="1">
      <c r="A5" s="85"/>
      <c r="B5" s="30" t="s">
        <v>119</v>
      </c>
      <c r="C5" s="86"/>
      <c r="D5" s="57" t="s">
        <v>121</v>
      </c>
    </row>
    <row r="6" spans="1:6" ht="26">
      <c r="A6" s="85"/>
      <c r="B6" s="30" t="s">
        <v>120</v>
      </c>
      <c r="C6" s="86"/>
      <c r="D6" s="57" t="s">
        <v>122</v>
      </c>
    </row>
    <row r="7" spans="1:6" ht="15" thickBot="1">
      <c r="A7" s="85"/>
      <c r="B7" s="22" t="s">
        <v>0</v>
      </c>
      <c r="C7" s="86"/>
      <c r="D7" s="22" t="s">
        <v>0</v>
      </c>
    </row>
    <row r="8" spans="1:6" ht="25.5" customHeight="1">
      <c r="A8" s="29" t="s">
        <v>31</v>
      </c>
      <c r="B8" s="32"/>
      <c r="C8" s="32"/>
      <c r="D8" s="32"/>
    </row>
    <row r="9" spans="1:6" ht="24" customHeight="1">
      <c r="A9" s="26" t="s">
        <v>1</v>
      </c>
      <c r="B9" s="19">
        <v>82867955</v>
      </c>
      <c r="C9" s="19"/>
      <c r="D9" s="19">
        <v>70986751</v>
      </c>
    </row>
    <row r="10" spans="1:6" ht="14.25" customHeight="1">
      <c r="A10" s="26" t="s">
        <v>14</v>
      </c>
      <c r="B10" s="19">
        <v>-23722887</v>
      </c>
      <c r="C10" s="19"/>
      <c r="D10" s="19">
        <v>-18526758</v>
      </c>
    </row>
    <row r="11" spans="1:6" ht="14.25" customHeight="1">
      <c r="A11" s="26" t="s">
        <v>2</v>
      </c>
      <c r="B11" s="19">
        <v>5803959</v>
      </c>
      <c r="C11" s="19"/>
      <c r="D11" s="19">
        <v>15540975</v>
      </c>
    </row>
    <row r="12" spans="1:6" ht="14.25" customHeight="1">
      <c r="A12" s="26" t="s">
        <v>3</v>
      </c>
      <c r="B12" s="19">
        <v>-5376726</v>
      </c>
      <c r="C12" s="19"/>
      <c r="D12" s="19">
        <v>-4725167</v>
      </c>
    </row>
    <row r="13" spans="1:6" ht="39" customHeight="1">
      <c r="A13" s="26" t="s">
        <v>67</v>
      </c>
      <c r="B13" s="19">
        <v>-2324797</v>
      </c>
      <c r="C13" s="19"/>
      <c r="D13" s="19">
        <v>-3505227</v>
      </c>
    </row>
    <row r="14" spans="1:6">
      <c r="A14" s="26" t="s">
        <v>123</v>
      </c>
      <c r="B14" s="19">
        <v>711843</v>
      </c>
      <c r="C14" s="19"/>
      <c r="D14" s="19">
        <v>88617</v>
      </c>
    </row>
    <row r="15" spans="1:6" ht="14.25" customHeight="1">
      <c r="A15" s="26" t="s">
        <v>68</v>
      </c>
      <c r="B15" s="19">
        <v>1359272</v>
      </c>
      <c r="C15" s="19"/>
      <c r="D15" s="19">
        <v>1412482</v>
      </c>
    </row>
    <row r="16" spans="1:6" ht="14.25" customHeight="1">
      <c r="A16" s="26" t="s">
        <v>124</v>
      </c>
      <c r="B16" s="19">
        <v>-124239</v>
      </c>
      <c r="C16" s="19"/>
      <c r="D16" s="19">
        <v>637007</v>
      </c>
    </row>
    <row r="17" spans="1:4" ht="14.25" customHeight="1">
      <c r="A17" s="26" t="s">
        <v>28</v>
      </c>
      <c r="B17" s="19">
        <v>-21634396</v>
      </c>
      <c r="C17" s="19"/>
      <c r="D17" s="19">
        <v>-21285352</v>
      </c>
    </row>
    <row r="18" spans="1:4" ht="14.25" customHeight="1">
      <c r="A18" s="29" t="s">
        <v>39</v>
      </c>
      <c r="B18" s="19"/>
      <c r="C18" s="32"/>
      <c r="D18" s="19"/>
    </row>
    <row r="19" spans="1:4" ht="14.25" customHeight="1">
      <c r="A19" s="26" t="s">
        <v>40</v>
      </c>
      <c r="B19" s="19">
        <v>-36635780</v>
      </c>
      <c r="C19" s="19"/>
      <c r="D19" s="19">
        <v>-48139373</v>
      </c>
    </row>
    <row r="20" spans="1:4" ht="14.25" customHeight="1">
      <c r="A20" s="26" t="s">
        <v>41</v>
      </c>
      <c r="B20" s="19">
        <v>-10300976</v>
      </c>
      <c r="C20" s="19"/>
      <c r="D20" s="19">
        <v>-576814</v>
      </c>
    </row>
    <row r="21" spans="1:4" ht="14.25" customHeight="1">
      <c r="A21" s="26" t="s">
        <v>42</v>
      </c>
      <c r="B21" s="19">
        <v>-54420</v>
      </c>
      <c r="C21" s="19"/>
      <c r="D21" s="19" t="s">
        <v>22</v>
      </c>
    </row>
    <row r="22" spans="1:4" ht="14.25" customHeight="1">
      <c r="A22" s="26" t="s">
        <v>9</v>
      </c>
      <c r="B22" s="19">
        <v>-4978766</v>
      </c>
      <c r="C22" s="19"/>
      <c r="D22" s="19">
        <v>-823082</v>
      </c>
    </row>
    <row r="23" spans="1:4" ht="14.25" customHeight="1">
      <c r="A23" s="29" t="s">
        <v>69</v>
      </c>
      <c r="B23" s="19"/>
      <c r="C23" s="19"/>
      <c r="D23" s="19"/>
    </row>
    <row r="24" spans="1:4" ht="14.25" customHeight="1">
      <c r="A24" s="26" t="s">
        <v>32</v>
      </c>
      <c r="B24" s="19">
        <v>15240839</v>
      </c>
      <c r="C24" s="19"/>
      <c r="D24" s="19">
        <v>19906124</v>
      </c>
    </row>
    <row r="25" spans="1:4" ht="14.25" customHeight="1">
      <c r="A25" s="26" t="s">
        <v>11</v>
      </c>
      <c r="B25" s="19">
        <v>-9046998</v>
      </c>
      <c r="C25" s="19"/>
      <c r="D25" s="19">
        <v>-17612425</v>
      </c>
    </row>
    <row r="26" spans="1:4" ht="14.25" customHeight="1">
      <c r="A26" s="26" t="s">
        <v>19</v>
      </c>
      <c r="B26" s="19">
        <v>2770058</v>
      </c>
      <c r="C26" s="19"/>
      <c r="D26" s="19">
        <v>18814017</v>
      </c>
    </row>
    <row r="27" spans="1:4" ht="14.25" customHeight="1" thickBot="1">
      <c r="A27" s="26" t="s">
        <v>33</v>
      </c>
      <c r="B27" s="20">
        <v>359757</v>
      </c>
      <c r="C27" s="19"/>
      <c r="D27" s="20">
        <v>897756</v>
      </c>
    </row>
    <row r="28" spans="1:4" ht="27.75" customHeight="1">
      <c r="A28" s="29" t="s">
        <v>98</v>
      </c>
      <c r="B28" s="76">
        <f>SUM(B9:B27)</f>
        <v>-5086302</v>
      </c>
      <c r="C28" s="32"/>
      <c r="D28" s="59">
        <f>SUM(D9:D27)</f>
        <v>13089531</v>
      </c>
    </row>
    <row r="29" spans="1:4" ht="22.5" customHeight="1" thickBot="1">
      <c r="A29" s="26" t="s">
        <v>70</v>
      </c>
      <c r="B29" s="20">
        <v>-6505894</v>
      </c>
      <c r="C29" s="19"/>
      <c r="D29" s="20">
        <v>-5755713</v>
      </c>
    </row>
    <row r="30" spans="1:4" ht="24.5" customHeight="1" thickBot="1">
      <c r="A30" s="29" t="s">
        <v>101</v>
      </c>
      <c r="B30" s="33">
        <f>SUM(B28:B29)</f>
        <v>-11592196</v>
      </c>
      <c r="C30" s="32"/>
      <c r="D30" s="60">
        <v>7333818</v>
      </c>
    </row>
    <row r="31" spans="1:4" ht="14.25" customHeight="1">
      <c r="A31" s="29"/>
      <c r="B31" s="19"/>
      <c r="C31" s="19"/>
      <c r="D31" s="19"/>
    </row>
    <row r="32" spans="1:4" ht="27.75" customHeight="1">
      <c r="A32" s="29" t="s">
        <v>34</v>
      </c>
      <c r="B32" s="19"/>
      <c r="C32" s="32"/>
      <c r="D32" s="19"/>
    </row>
    <row r="33" spans="1:4" ht="23.25" customHeight="1">
      <c r="A33" s="26" t="s">
        <v>15</v>
      </c>
      <c r="B33" s="19">
        <v>-1863467</v>
      </c>
      <c r="C33" s="19"/>
      <c r="D33" s="19">
        <v>-2239848</v>
      </c>
    </row>
    <row r="34" spans="1:4" ht="14.25" customHeight="1" thickBot="1">
      <c r="A34" s="26" t="s">
        <v>18</v>
      </c>
      <c r="B34" s="20">
        <v>17703</v>
      </c>
      <c r="C34" s="19"/>
      <c r="D34" s="20">
        <v>8301</v>
      </c>
    </row>
    <row r="35" spans="1:4" ht="14.25" customHeight="1" thickBot="1">
      <c r="A35" s="29" t="s">
        <v>35</v>
      </c>
      <c r="B35" s="33">
        <f>SUM(B33:B34)</f>
        <v>-1845764</v>
      </c>
      <c r="C35" s="32"/>
      <c r="D35" s="60">
        <v>-2231547</v>
      </c>
    </row>
    <row r="36" spans="1:4" ht="14.25" customHeight="1">
      <c r="A36" s="29"/>
      <c r="B36" s="18"/>
      <c r="C36" s="18"/>
      <c r="D36" s="18"/>
    </row>
    <row r="37" spans="1:4" ht="39" customHeight="1">
      <c r="A37" s="29" t="s">
        <v>16</v>
      </c>
      <c r="B37" s="18"/>
      <c r="C37" s="16"/>
      <c r="D37" s="18"/>
    </row>
    <row r="38" spans="1:4" ht="14.25" customHeight="1">
      <c r="A38" s="26" t="s">
        <v>59</v>
      </c>
      <c r="B38" s="19">
        <v>0</v>
      </c>
      <c r="C38" s="19"/>
      <c r="D38" s="19">
        <v>14428770</v>
      </c>
    </row>
    <row r="39" spans="1:4" ht="14.25" customHeight="1">
      <c r="A39" s="26" t="s">
        <v>60</v>
      </c>
      <c r="B39" s="19">
        <v>-6000000</v>
      </c>
      <c r="C39" s="19"/>
      <c r="D39" s="19">
        <v>-6000000</v>
      </c>
    </row>
    <row r="40" spans="1:4" ht="14.25" customHeight="1">
      <c r="A40" s="26" t="s">
        <v>43</v>
      </c>
      <c r="B40" s="19">
        <v>6763433</v>
      </c>
      <c r="C40" s="19"/>
      <c r="D40" s="19">
        <v>13983327</v>
      </c>
    </row>
    <row r="41" spans="1:4" ht="14.25" customHeight="1">
      <c r="A41" s="26" t="s">
        <v>44</v>
      </c>
      <c r="B41" s="19">
        <v>0</v>
      </c>
      <c r="C41" s="19"/>
      <c r="D41" s="19" t="s">
        <v>22</v>
      </c>
    </row>
    <row r="42" spans="1:4" ht="14.25" customHeight="1">
      <c r="A42" s="26" t="s">
        <v>71</v>
      </c>
      <c r="B42" s="18">
        <v>0</v>
      </c>
      <c r="C42" s="19"/>
      <c r="D42" s="19">
        <v>-10000032</v>
      </c>
    </row>
    <row r="43" spans="1:4" ht="14.25" customHeight="1" thickBot="1">
      <c r="A43" s="26" t="s">
        <v>72</v>
      </c>
      <c r="B43" s="20">
        <v>-1509430</v>
      </c>
      <c r="C43" s="19"/>
      <c r="D43" s="20">
        <v>-1177395</v>
      </c>
    </row>
    <row r="44" spans="1:4" ht="33" customHeight="1" thickBot="1">
      <c r="A44" s="29" t="s">
        <v>73</v>
      </c>
      <c r="B44" s="33">
        <f>SUM(B38:B43)</f>
        <v>-745997</v>
      </c>
      <c r="C44" s="32"/>
      <c r="D44" s="60">
        <f>SUM(D38:D43)</f>
        <v>11234670</v>
      </c>
    </row>
    <row r="45" spans="1:4" ht="28.5" customHeight="1">
      <c r="A45" s="29" t="s">
        <v>99</v>
      </c>
      <c r="B45" s="32">
        <v>-14183957</v>
      </c>
      <c r="C45" s="32"/>
      <c r="D45" s="59">
        <v>16336941</v>
      </c>
    </row>
    <row r="46" spans="1:4" ht="24" customHeight="1">
      <c r="A46" s="26" t="s">
        <v>17</v>
      </c>
      <c r="B46" s="19">
        <v>20143212</v>
      </c>
      <c r="C46" s="19"/>
      <c r="D46" s="19">
        <v>79016</v>
      </c>
    </row>
    <row r="47" spans="1:4" ht="23.25" customHeight="1">
      <c r="A47" s="26" t="s">
        <v>74</v>
      </c>
      <c r="B47" s="19">
        <v>27817</v>
      </c>
      <c r="C47" s="19"/>
      <c r="D47" s="19">
        <v>-324</v>
      </c>
    </row>
    <row r="48" spans="1:4" ht="18.75" customHeight="1" thickBot="1">
      <c r="A48" s="26" t="s">
        <v>36</v>
      </c>
      <c r="B48" s="20">
        <v>91626289</v>
      </c>
      <c r="C48" s="19"/>
      <c r="D48" s="20">
        <v>66107784</v>
      </c>
    </row>
    <row r="49" spans="1:4" ht="26.25" customHeight="1">
      <c r="A49" s="29" t="s">
        <v>75</v>
      </c>
      <c r="B49" s="34">
        <f>SUM(B45:B48)</f>
        <v>97613361</v>
      </c>
      <c r="C49" s="32"/>
      <c r="D49" s="58">
        <f>SUM(D45:D48)</f>
        <v>82523417</v>
      </c>
    </row>
    <row r="50" spans="1:4" ht="15" thickTop="1"/>
  </sheetData>
  <mergeCells count="4"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zoomScale="80" zoomScaleNormal="80" workbookViewId="0">
      <selection activeCell="L16" sqref="L16"/>
    </sheetView>
  </sheetViews>
  <sheetFormatPr defaultColWidth="9.1796875" defaultRowHeight="14.5"/>
  <cols>
    <col min="1" max="1" width="44.81640625" style="14" customWidth="1"/>
    <col min="2" max="2" width="14" style="14" bestFit="1" customWidth="1"/>
    <col min="3" max="3" width="3.26953125" style="14" customWidth="1"/>
    <col min="4" max="4" width="14.1796875" style="14" customWidth="1"/>
    <col min="5" max="5" width="3.1796875" style="14" customWidth="1"/>
    <col min="6" max="6" width="15.453125" style="14" customWidth="1"/>
    <col min="7" max="7" width="3.1796875" style="14" customWidth="1"/>
    <col min="8" max="8" width="15.54296875" style="14" customWidth="1"/>
    <col min="9" max="9" width="3.54296875" style="14" customWidth="1"/>
    <col min="10" max="10" width="15.26953125" style="14" customWidth="1"/>
    <col min="11" max="16384" width="9.1796875" style="14"/>
  </cols>
  <sheetData>
    <row r="1" spans="1:10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17"/>
      <c r="B2" s="17"/>
      <c r="C2" s="17"/>
    </row>
    <row r="3" spans="1:10">
      <c r="A3" s="87" t="s">
        <v>125</v>
      </c>
      <c r="B3" s="87"/>
      <c r="C3" s="87"/>
      <c r="D3" s="87"/>
      <c r="E3" s="87"/>
      <c r="F3" s="87"/>
      <c r="G3" s="87"/>
      <c r="H3" s="87"/>
      <c r="I3" s="87"/>
      <c r="J3" s="87"/>
    </row>
    <row r="5" spans="1:10" ht="68.25" customHeight="1" thickBot="1">
      <c r="A5" s="31" t="s">
        <v>0</v>
      </c>
      <c r="B5" s="24" t="s">
        <v>45</v>
      </c>
      <c r="C5" s="35"/>
      <c r="D5" s="24" t="s">
        <v>37</v>
      </c>
      <c r="E5" s="70"/>
      <c r="F5" s="24" t="s">
        <v>90</v>
      </c>
      <c r="G5" s="24"/>
      <c r="H5" s="24" t="s">
        <v>61</v>
      </c>
      <c r="I5" s="35"/>
      <c r="J5" s="24" t="s">
        <v>38</v>
      </c>
    </row>
    <row r="6" spans="1:10">
      <c r="A6" s="31" t="s">
        <v>94</v>
      </c>
      <c r="B6" s="89">
        <v>5199503</v>
      </c>
      <c r="C6" s="88"/>
      <c r="D6" s="91">
        <v>68534</v>
      </c>
      <c r="E6" s="93"/>
      <c r="F6" s="91">
        <v>-128796</v>
      </c>
      <c r="G6" s="91"/>
      <c r="H6" s="89">
        <v>87971088</v>
      </c>
      <c r="I6" s="88"/>
      <c r="J6" s="89">
        <v>93110329</v>
      </c>
    </row>
    <row r="7" spans="1:10">
      <c r="A7" s="31"/>
      <c r="B7" s="88"/>
      <c r="C7" s="88"/>
      <c r="D7" s="93"/>
      <c r="E7" s="93"/>
      <c r="F7" s="93"/>
      <c r="G7" s="93"/>
      <c r="H7" s="88"/>
      <c r="I7" s="88"/>
      <c r="J7" s="88"/>
    </row>
    <row r="8" spans="1:10">
      <c r="A8" s="31" t="s">
        <v>103</v>
      </c>
      <c r="B8" s="23"/>
      <c r="C8" s="23"/>
      <c r="D8" s="19"/>
      <c r="E8" s="19"/>
      <c r="F8" s="19"/>
      <c r="G8" s="19"/>
      <c r="H8" s="23"/>
      <c r="I8" s="23"/>
      <c r="J8" s="23"/>
    </row>
    <row r="9" spans="1:10">
      <c r="A9" s="69" t="s">
        <v>106</v>
      </c>
      <c r="B9" s="23" t="s">
        <v>22</v>
      </c>
      <c r="C9" s="23"/>
      <c r="D9" s="19" t="s">
        <v>22</v>
      </c>
      <c r="E9" s="19"/>
      <c r="F9" s="19" t="s">
        <v>22</v>
      </c>
      <c r="G9" s="19"/>
      <c r="H9" s="23">
        <v>22866480</v>
      </c>
      <c r="I9" s="23"/>
      <c r="J9" s="23">
        <f>H9</f>
        <v>22866480</v>
      </c>
    </row>
    <row r="10" spans="1:10" ht="27" customHeight="1">
      <c r="A10" s="71" t="s">
        <v>107</v>
      </c>
      <c r="B10" s="23"/>
      <c r="C10" s="23"/>
      <c r="D10" s="19"/>
      <c r="E10" s="19"/>
      <c r="F10" s="19"/>
      <c r="G10" s="19"/>
      <c r="H10" s="23"/>
      <c r="I10" s="23"/>
      <c r="J10" s="23"/>
    </row>
    <row r="11" spans="1:10" ht="39">
      <c r="A11" s="15" t="s">
        <v>26</v>
      </c>
      <c r="B11" s="23"/>
      <c r="C11" s="23"/>
      <c r="D11" s="19"/>
      <c r="E11" s="19"/>
      <c r="F11" s="19"/>
      <c r="G11" s="19"/>
      <c r="H11" s="23"/>
      <c r="I11" s="23"/>
      <c r="J11" s="23"/>
    </row>
    <row r="12" spans="1:10" ht="26">
      <c r="A12" s="69" t="s">
        <v>105</v>
      </c>
      <c r="B12" s="23"/>
      <c r="C12" s="23"/>
      <c r="D12" s="19"/>
      <c r="E12" s="19"/>
      <c r="F12" s="19" t="s">
        <v>22</v>
      </c>
      <c r="G12" s="19"/>
      <c r="H12" s="23"/>
      <c r="I12" s="23"/>
      <c r="J12" s="23"/>
    </row>
    <row r="13" spans="1:10">
      <c r="A13" s="69" t="s">
        <v>108</v>
      </c>
      <c r="B13" s="23"/>
      <c r="C13" s="23"/>
      <c r="D13" s="19">
        <v>21948</v>
      </c>
      <c r="E13" s="19"/>
      <c r="F13" s="19" t="s">
        <v>22</v>
      </c>
      <c r="G13" s="19"/>
      <c r="H13" s="23" t="s">
        <v>22</v>
      </c>
      <c r="I13" s="23"/>
      <c r="J13" s="19">
        <f>D13</f>
        <v>21948</v>
      </c>
    </row>
    <row r="14" spans="1:10" ht="24.5" customHeight="1">
      <c r="A14" s="69" t="s">
        <v>109</v>
      </c>
      <c r="B14" s="23"/>
      <c r="C14" s="23"/>
      <c r="D14" s="19">
        <v>-560</v>
      </c>
      <c r="E14" s="19"/>
      <c r="F14" s="19" t="s">
        <v>22</v>
      </c>
      <c r="G14" s="19"/>
      <c r="H14" s="23" t="s">
        <v>22</v>
      </c>
      <c r="I14" s="23"/>
      <c r="J14" s="19">
        <f>D14</f>
        <v>-560</v>
      </c>
    </row>
    <row r="15" spans="1:10" ht="26.5" thickBot="1">
      <c r="A15" s="69" t="s">
        <v>92</v>
      </c>
      <c r="B15" s="25"/>
      <c r="C15" s="23"/>
      <c r="D15" s="20">
        <v>0</v>
      </c>
      <c r="E15" s="19"/>
      <c r="F15" s="20">
        <v>-51421</v>
      </c>
      <c r="G15" s="20"/>
      <c r="H15" s="25" t="s">
        <v>22</v>
      </c>
      <c r="I15" s="23"/>
      <c r="J15" s="20">
        <f>F15</f>
        <v>-51421</v>
      </c>
    </row>
    <row r="16" spans="1:10" ht="15" thickBot="1">
      <c r="A16" s="71" t="s">
        <v>104</v>
      </c>
      <c r="B16" s="65" t="s">
        <v>22</v>
      </c>
      <c r="C16" s="72"/>
      <c r="D16" s="68">
        <f>SUM(D13:D15)</f>
        <v>21388</v>
      </c>
      <c r="E16" s="73"/>
      <c r="F16" s="68">
        <f>F15</f>
        <v>-51421</v>
      </c>
      <c r="G16" s="68"/>
      <c r="H16" s="65" t="s">
        <v>22</v>
      </c>
      <c r="I16" s="72"/>
      <c r="J16" s="65">
        <f>SUM(J13:J15)</f>
        <v>-30033</v>
      </c>
    </row>
    <row r="17" spans="1:10" ht="26.25" customHeight="1" thickBot="1">
      <c r="A17" s="71" t="s">
        <v>103</v>
      </c>
      <c r="B17" s="65" t="s">
        <v>22</v>
      </c>
      <c r="C17" s="72"/>
      <c r="D17" s="68">
        <f>D16</f>
        <v>21388</v>
      </c>
      <c r="E17" s="73"/>
      <c r="F17" s="68">
        <f>F16</f>
        <v>-51421</v>
      </c>
      <c r="G17" s="68"/>
      <c r="H17" s="65">
        <f>H9</f>
        <v>22866480</v>
      </c>
      <c r="I17" s="72"/>
      <c r="J17" s="65">
        <f>SUM(D17:H17)</f>
        <v>22836447</v>
      </c>
    </row>
    <row r="18" spans="1:10" ht="15" thickBot="1">
      <c r="A18" s="69" t="s">
        <v>102</v>
      </c>
      <c r="B18" s="65" t="s">
        <v>22</v>
      </c>
      <c r="C18" s="72"/>
      <c r="D18" s="68" t="s">
        <v>22</v>
      </c>
      <c r="E18" s="73"/>
      <c r="F18" s="68" t="s">
        <v>22</v>
      </c>
      <c r="G18" s="68"/>
      <c r="H18" s="25">
        <v>-10000032</v>
      </c>
      <c r="I18" s="23"/>
      <c r="J18" s="25">
        <v>-10000032</v>
      </c>
    </row>
    <row r="19" spans="1:10">
      <c r="A19" s="31" t="s">
        <v>126</v>
      </c>
      <c r="B19" s="89">
        <v>5199503</v>
      </c>
      <c r="C19" s="88"/>
      <c r="D19" s="91">
        <f>D6+D17</f>
        <v>89922</v>
      </c>
      <c r="E19" s="93"/>
      <c r="F19" s="91">
        <f>F6+F17</f>
        <v>-180217</v>
      </c>
      <c r="G19" s="91"/>
      <c r="H19" s="91">
        <f>H6+H17+H18</f>
        <v>100837536</v>
      </c>
      <c r="I19" s="88"/>
      <c r="J19" s="91">
        <f>J6+J17+J18</f>
        <v>105946744</v>
      </c>
    </row>
    <row r="20" spans="1:10" ht="15" thickBot="1">
      <c r="A20" s="31"/>
      <c r="B20" s="90"/>
      <c r="C20" s="88"/>
      <c r="D20" s="92"/>
      <c r="E20" s="93"/>
      <c r="F20" s="92"/>
      <c r="G20" s="92"/>
      <c r="H20" s="92"/>
      <c r="I20" s="88"/>
      <c r="J20" s="92"/>
    </row>
    <row r="21" spans="1:10" ht="15" thickTop="1"/>
    <row r="22" spans="1:10" ht="52.5" thickBot="1">
      <c r="A22" s="31" t="s">
        <v>0</v>
      </c>
      <c r="B22" s="24" t="s">
        <v>45</v>
      </c>
      <c r="C22" s="35"/>
      <c r="D22" s="24" t="s">
        <v>37</v>
      </c>
      <c r="E22" s="62"/>
      <c r="F22" s="24" t="s">
        <v>90</v>
      </c>
      <c r="G22" s="24"/>
      <c r="H22" s="24" t="s">
        <v>61</v>
      </c>
      <c r="I22" s="35"/>
      <c r="J22" s="24" t="s">
        <v>38</v>
      </c>
    </row>
    <row r="23" spans="1:10">
      <c r="A23" s="31" t="s">
        <v>96</v>
      </c>
      <c r="B23" s="89">
        <v>5199503</v>
      </c>
      <c r="C23" s="88"/>
      <c r="D23" s="91">
        <v>85520</v>
      </c>
      <c r="E23" s="93"/>
      <c r="F23" s="91">
        <v>-179421</v>
      </c>
      <c r="G23" s="91"/>
      <c r="H23" s="89">
        <v>109464187</v>
      </c>
      <c r="I23" s="88"/>
      <c r="J23" s="89">
        <v>114569789</v>
      </c>
    </row>
    <row r="24" spans="1:10" ht="13.5" customHeight="1">
      <c r="A24" s="31"/>
      <c r="B24" s="88"/>
      <c r="C24" s="88"/>
      <c r="D24" s="93"/>
      <c r="E24" s="93"/>
      <c r="F24" s="93"/>
      <c r="G24" s="93"/>
      <c r="H24" s="88"/>
      <c r="I24" s="88"/>
      <c r="J24" s="88"/>
    </row>
    <row r="25" spans="1:10">
      <c r="A25" s="31" t="s">
        <v>76</v>
      </c>
      <c r="B25" s="23"/>
      <c r="C25" s="23"/>
      <c r="D25" s="19"/>
      <c r="E25" s="19"/>
      <c r="F25" s="19"/>
      <c r="G25" s="19"/>
      <c r="H25" s="23"/>
      <c r="I25" s="23"/>
      <c r="J25" s="23"/>
    </row>
    <row r="26" spans="1:10">
      <c r="A26" s="61" t="s">
        <v>77</v>
      </c>
      <c r="B26" s="23" t="s">
        <v>22</v>
      </c>
      <c r="C26" s="23"/>
      <c r="D26" s="19" t="s">
        <v>22</v>
      </c>
      <c r="E26" s="19"/>
      <c r="F26" s="19" t="s">
        <v>22</v>
      </c>
      <c r="G26" s="19"/>
      <c r="H26" s="23">
        <f>ОПиУ!C24</f>
        <v>19079791</v>
      </c>
      <c r="I26" s="23"/>
      <c r="J26" s="23">
        <f>H26</f>
        <v>19079791</v>
      </c>
    </row>
    <row r="27" spans="1:10" ht="34.5" customHeight="1">
      <c r="A27" s="63" t="s">
        <v>78</v>
      </c>
      <c r="B27" s="23"/>
      <c r="C27" s="23"/>
      <c r="D27" s="19"/>
      <c r="E27" s="19"/>
      <c r="F27" s="19"/>
      <c r="G27" s="19"/>
      <c r="H27" s="23"/>
      <c r="I27" s="23"/>
      <c r="J27" s="23"/>
    </row>
    <row r="28" spans="1:10" ht="39">
      <c r="A28" s="15" t="s">
        <v>26</v>
      </c>
      <c r="B28" s="23"/>
      <c r="C28" s="23"/>
      <c r="D28" s="19"/>
      <c r="E28" s="19"/>
      <c r="F28" s="19"/>
      <c r="G28" s="19"/>
      <c r="H28" s="23"/>
      <c r="I28" s="23"/>
      <c r="J28" s="23"/>
    </row>
    <row r="29" spans="1:10" ht="26">
      <c r="A29" s="61" t="s">
        <v>79</v>
      </c>
      <c r="B29" s="23"/>
      <c r="C29" s="23"/>
      <c r="D29" s="19"/>
      <c r="E29" s="19"/>
      <c r="F29" s="19" t="s">
        <v>22</v>
      </c>
      <c r="G29" s="19"/>
      <c r="H29" s="23"/>
      <c r="I29" s="23"/>
      <c r="J29" s="23"/>
    </row>
    <row r="30" spans="1:10" ht="26">
      <c r="A30" s="61" t="s">
        <v>80</v>
      </c>
      <c r="B30" s="23"/>
      <c r="C30" s="23"/>
      <c r="D30" s="19">
        <f>ОПиУ!C28</f>
        <v>-51483</v>
      </c>
      <c r="E30" s="19"/>
      <c r="F30" s="19" t="s">
        <v>22</v>
      </c>
      <c r="G30" s="19"/>
      <c r="H30" s="23" t="s">
        <v>22</v>
      </c>
      <c r="I30" s="23"/>
      <c r="J30" s="23">
        <f>D30</f>
        <v>-51483</v>
      </c>
    </row>
    <row r="31" spans="1:10" ht="26">
      <c r="A31" s="61" t="s">
        <v>81</v>
      </c>
      <c r="B31" s="23"/>
      <c r="C31" s="23"/>
      <c r="D31" s="19">
        <f>ОПиУ!C29</f>
        <v>-53974</v>
      </c>
      <c r="E31" s="19"/>
      <c r="F31" s="19" t="s">
        <v>22</v>
      </c>
      <c r="G31" s="19"/>
      <c r="H31" s="23" t="s">
        <v>22</v>
      </c>
      <c r="I31" s="23"/>
      <c r="J31" s="23">
        <f>D31</f>
        <v>-53974</v>
      </c>
    </row>
    <row r="32" spans="1:10" ht="26.5" thickBot="1">
      <c r="A32" s="61" t="s">
        <v>92</v>
      </c>
      <c r="B32" s="25"/>
      <c r="C32" s="23"/>
      <c r="D32" s="20">
        <v>0</v>
      </c>
      <c r="E32" s="19"/>
      <c r="F32" s="20">
        <f>ОПиУ!C30</f>
        <v>-358647</v>
      </c>
      <c r="G32" s="20"/>
      <c r="H32" s="25" t="s">
        <v>22</v>
      </c>
      <c r="I32" s="23"/>
      <c r="J32" s="25">
        <f>F32</f>
        <v>-358647</v>
      </c>
    </row>
    <row r="33" spans="1:10" ht="26.25" customHeight="1" thickBot="1">
      <c r="A33" s="63" t="s">
        <v>82</v>
      </c>
      <c r="B33" s="65" t="s">
        <v>22</v>
      </c>
      <c r="C33" s="66"/>
      <c r="D33" s="68">
        <f>SUM(D30:D32)</f>
        <v>-105457</v>
      </c>
      <c r="E33" s="64"/>
      <c r="F33" s="68">
        <f>SUM(F30:F32)</f>
        <v>-358647</v>
      </c>
      <c r="G33" s="68"/>
      <c r="H33" s="65" t="s">
        <v>22</v>
      </c>
      <c r="I33" s="66"/>
      <c r="J33" s="65">
        <f>SUM(J30:J32)</f>
        <v>-464104</v>
      </c>
    </row>
    <row r="34" spans="1:10" ht="30" customHeight="1" thickBot="1">
      <c r="A34" s="63" t="s">
        <v>76</v>
      </c>
      <c r="B34" s="65" t="s">
        <v>22</v>
      </c>
      <c r="C34" s="66"/>
      <c r="D34" s="68">
        <f>D33</f>
        <v>-105457</v>
      </c>
      <c r="E34" s="64"/>
      <c r="F34" s="68">
        <f>F33</f>
        <v>-358647</v>
      </c>
      <c r="G34" s="68"/>
      <c r="H34" s="65">
        <f>H26</f>
        <v>19079791</v>
      </c>
      <c r="I34" s="66"/>
      <c r="J34" s="65">
        <f>J26+J33</f>
        <v>18615687</v>
      </c>
    </row>
    <row r="35" spans="1:10" ht="16.5" customHeight="1">
      <c r="A35" s="31" t="s">
        <v>127</v>
      </c>
      <c r="B35" s="89">
        <v>5199503</v>
      </c>
      <c r="C35" s="88"/>
      <c r="D35" s="91">
        <f>D23+D34</f>
        <v>-19937</v>
      </c>
      <c r="E35" s="93"/>
      <c r="F35" s="91">
        <f>F23+F34</f>
        <v>-538068</v>
      </c>
      <c r="G35" s="91"/>
      <c r="H35" s="89">
        <f>H23+H34</f>
        <v>128543978</v>
      </c>
      <c r="I35" s="88"/>
      <c r="J35" s="89">
        <f>J23+J34</f>
        <v>133185476</v>
      </c>
    </row>
    <row r="36" spans="1:10" ht="15" thickBot="1">
      <c r="A36" s="31"/>
      <c r="B36" s="90"/>
      <c r="C36" s="88"/>
      <c r="D36" s="92"/>
      <c r="E36" s="93"/>
      <c r="F36" s="92"/>
      <c r="G36" s="92"/>
      <c r="H36" s="90"/>
      <c r="I36" s="88"/>
      <c r="J36" s="90"/>
    </row>
    <row r="37" spans="1:10" ht="15" thickTop="1"/>
  </sheetData>
  <mergeCells count="38">
    <mergeCell ref="I6:I7"/>
    <mergeCell ref="J6:J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6:B7"/>
    <mergeCell ref="C6:C7"/>
    <mergeCell ref="D6:D7"/>
    <mergeCell ref="E6:E7"/>
    <mergeCell ref="F6:F7"/>
    <mergeCell ref="D23:D24"/>
    <mergeCell ref="E23:E24"/>
    <mergeCell ref="F23:F24"/>
    <mergeCell ref="G23:G24"/>
    <mergeCell ref="H6:H7"/>
    <mergeCell ref="G6:G7"/>
    <mergeCell ref="A1:J1"/>
    <mergeCell ref="A3:J3"/>
    <mergeCell ref="I23:I24"/>
    <mergeCell ref="J23:J2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H23:H24"/>
    <mergeCell ref="B23:B24"/>
    <mergeCell ref="C23:C24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2022-11-14T15:33:24Z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