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lina\Desktop\восстановленное\Новая папка\KASE по AW\2019\2кв.2019\KASE\"/>
    </mc:Choice>
  </mc:AlternateContent>
  <bookViews>
    <workbookView xWindow="480" yWindow="345" windowWidth="19875" windowHeight="7725" activeTab="3"/>
  </bookViews>
  <sheets>
    <sheet name="Баланс" sheetId="2" r:id="rId1"/>
    <sheet name="ОПИУ" sheetId="1" r:id="rId2"/>
    <sheet name="ДДС" sheetId="3" r:id="rId3"/>
    <sheet name="Капитал" sheetId="4" r:id="rId4"/>
  </sheets>
  <calcPr calcId="152511"/>
</workbook>
</file>

<file path=xl/calcChain.xml><?xml version="1.0" encoding="utf-8"?>
<calcChain xmlns="http://schemas.openxmlformats.org/spreadsheetml/2006/main">
  <c r="I17" i="4" l="1"/>
  <c r="F8" i="4"/>
  <c r="H29" i="2"/>
  <c r="F29" i="2"/>
  <c r="E26" i="2"/>
  <c r="C22" i="2"/>
  <c r="B13" i="2"/>
  <c r="C13" i="2"/>
  <c r="D18" i="4" l="1"/>
  <c r="E17" i="4" l="1"/>
  <c r="I8" i="4"/>
  <c r="E18" i="4"/>
  <c r="B33" i="2"/>
  <c r="C33" i="2"/>
  <c r="C21" i="2"/>
  <c r="B21" i="2"/>
  <c r="C28" i="2"/>
  <c r="B28" i="2"/>
  <c r="G12" i="4" s="1"/>
  <c r="F60" i="3"/>
  <c r="F43" i="3"/>
  <c r="F34" i="3"/>
  <c r="F25" i="3"/>
  <c r="F23" i="3"/>
  <c r="F14" i="3"/>
  <c r="F7" i="3"/>
  <c r="E63" i="3"/>
  <c r="F9" i="4" l="1"/>
  <c r="F10" i="4"/>
  <c r="F16" i="4" l="1"/>
  <c r="F15" i="4"/>
  <c r="F17" i="4" s="1"/>
  <c r="F14" i="4"/>
  <c r="D12" i="4" l="1"/>
  <c r="E12" i="4"/>
  <c r="F12" i="4" l="1"/>
  <c r="I12" i="4"/>
  <c r="J12" i="4" s="1"/>
  <c r="E47" i="3"/>
  <c r="D18" i="1"/>
  <c r="D22" i="1" s="1"/>
  <c r="D12" i="1"/>
  <c r="D20" i="1" l="1"/>
  <c r="E29" i="2" l="1"/>
  <c r="C12" i="1"/>
  <c r="G8" i="4" l="1"/>
  <c r="H8" i="4" s="1"/>
  <c r="E53" i="3" l="1"/>
  <c r="C39" i="2"/>
  <c r="B39" i="2"/>
  <c r="F11" i="4" l="1"/>
  <c r="D17" i="4"/>
  <c r="C17" i="4"/>
  <c r="B17" i="4"/>
  <c r="C12" i="4"/>
  <c r="J17" i="4" l="1"/>
  <c r="C40" i="2"/>
  <c r="C41" i="2" l="1"/>
  <c r="E20" i="2"/>
  <c r="B12" i="4"/>
  <c r="C43" i="2" l="1"/>
  <c r="E59" i="3"/>
  <c r="C18" i="1"/>
  <c r="H12" i="4" l="1"/>
  <c r="F20" i="2"/>
  <c r="E7" i="3"/>
  <c r="E25" i="3" l="1"/>
  <c r="E34" i="3"/>
  <c r="E43" i="3" l="1"/>
  <c r="B22" i="2" l="1"/>
  <c r="E14" i="3" l="1"/>
  <c r="E23" i="3" s="1"/>
  <c r="E73" i="3" s="1"/>
  <c r="E60" i="3" l="1"/>
  <c r="C20" i="1" l="1"/>
  <c r="C22" i="1"/>
  <c r="F30" i="2" s="1"/>
  <c r="F31" i="2" s="1"/>
  <c r="B40" i="2" l="1"/>
  <c r="B41" i="2" l="1"/>
  <c r="B43" i="2" s="1"/>
</calcChain>
</file>

<file path=xl/sharedStrings.xml><?xml version="1.0" encoding="utf-8"?>
<sst xmlns="http://schemas.openxmlformats.org/spreadsheetml/2006/main" count="237" uniqueCount="125">
  <si>
    <t>Товарищество с ограниченной ответственностью "ARLAN WAGONS"</t>
  </si>
  <si>
    <t xml:space="preserve">ОТЧЕТ О СОВОКУПНОМ ДОХОДЕ   </t>
  </si>
  <si>
    <t>Показатели</t>
  </si>
  <si>
    <t>Прим</t>
  </si>
  <si>
    <t xml:space="preserve">Доходы  </t>
  </si>
  <si>
    <t>Себестоимость реализованной продукции и оказанных услуг</t>
  </si>
  <si>
    <t xml:space="preserve">Валовая прибыль  </t>
  </si>
  <si>
    <t>Общие и административные расходы</t>
  </si>
  <si>
    <t>Прочие операционные расходы</t>
  </si>
  <si>
    <t>Операционный доход (убыток)</t>
  </si>
  <si>
    <t xml:space="preserve">Расходы по процентам </t>
  </si>
  <si>
    <t>Расходы по курсовой разнице</t>
  </si>
  <si>
    <t>Убыток доход до налогообложения</t>
  </si>
  <si>
    <t>Экономия по подоходному налогу</t>
  </si>
  <si>
    <t xml:space="preserve"> </t>
  </si>
  <si>
    <t>Чистый доход (убыток) за квартал</t>
  </si>
  <si>
    <t xml:space="preserve">Прочий совокупный доход </t>
  </si>
  <si>
    <t>Всего совокупный доход (убыток)</t>
  </si>
  <si>
    <t>Руководитель</t>
  </si>
  <si>
    <t>Анчуткин Дмитрий Сергеевич</t>
  </si>
  <si>
    <t>(фамилия, имя, отчество)</t>
  </si>
  <si>
    <t>(подпись)</t>
  </si>
  <si>
    <t>Главный бухгалтер</t>
  </si>
  <si>
    <t>тысяч тенге</t>
  </si>
  <si>
    <t>Статьи отчета</t>
  </si>
  <si>
    <t>Активы</t>
  </si>
  <si>
    <t>Внеоборотные активы</t>
  </si>
  <si>
    <t>Основные средства</t>
  </si>
  <si>
    <t>НДС к возмещению</t>
  </si>
  <si>
    <t>Всего внеоборотных активов</t>
  </si>
  <si>
    <t>Текущие активы</t>
  </si>
  <si>
    <t>Торговая и прочая дебиторская задолженность</t>
  </si>
  <si>
    <t>Деньги на текущих счетах в банках</t>
  </si>
  <si>
    <t>Всего текущих активов</t>
  </si>
  <si>
    <t>ИТОГО АКТИВЫ</t>
  </si>
  <si>
    <t>КАПИТАЛ</t>
  </si>
  <si>
    <t>Уставный капитал</t>
  </si>
  <si>
    <t>Дополнительный оплаченный уставный капитал</t>
  </si>
  <si>
    <t>Накопленные убытки</t>
  </si>
  <si>
    <t>Всего капитал</t>
  </si>
  <si>
    <t>Долгосрочные обязательства</t>
  </si>
  <si>
    <t>Отложенное налоговое обязательство</t>
  </si>
  <si>
    <t>Всего долгосрочных обязательств</t>
  </si>
  <si>
    <t>Текущие обязательства</t>
  </si>
  <si>
    <t>Торговая и прочая кредиторская задолженность</t>
  </si>
  <si>
    <t>Всего текущих обязательств</t>
  </si>
  <si>
    <t>Всего обязательств</t>
  </si>
  <si>
    <t>ИТОГО КАПИТАЛ И ОБЯЗАТЕЛЬСТВА</t>
  </si>
  <si>
    <t>ОТЧЕТ О ДВИЖЕНИИ ДЕНЕЖНЫХ СРЕДСТВ</t>
  </si>
  <si>
    <t>Код строки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</si>
  <si>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</si>
  <si>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</si>
  <si>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</si>
  <si>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-</t>
  </si>
  <si>
    <t>реализация товаров</t>
  </si>
  <si>
    <t>предоставление услуг</t>
  </si>
  <si>
    <t>авансы полученные</t>
  </si>
  <si>
    <t>дивиденды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</si>
  <si>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</si>
  <si>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</si>
  <si>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</si>
  <si>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</si>
  <si>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</si>
  <si>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</si>
  <si>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</si>
  <si>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</si>
  <si>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</si>
  <si>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 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</si>
  <si>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</si>
  <si>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</si>
  <si>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</si>
  <si>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</si>
  <si>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</si>
  <si>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займов, предоставленных другим организациям</t>
  </si>
  <si>
    <t>фьючерсные и форвардные контракты, опционы и свопы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</si>
  <si>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</si>
  <si>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</si>
  <si>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</si>
  <si>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</si>
  <si>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</si>
  <si>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3. Чистая сумма денежных средств от инвестиционной деятельности (стр. 040 - стр. 050)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</si>
  <si>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</si>
  <si>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</si>
  <si>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</si>
  <si>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</si>
  <si>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</si>
  <si>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</si>
  <si>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выплата дивидендов</t>
  </si>
  <si>
    <t>прочие</t>
  </si>
  <si>
    <t>3. Чистая сумма денежных средств от финансовой деятельности (стр. 070 - стр. 080)</t>
  </si>
  <si>
    <t>Итого:           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</si>
  <si>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</si>
  <si>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</si>
  <si>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ОТЧЕТ ОБ ИЗМЕНЕНИЯХ В СОБСТВЕННОМ КАПИТАЛЕ</t>
  </si>
  <si>
    <t xml:space="preserve">Наименование статей </t>
  </si>
  <si>
    <t>Дополнитель-ный оплаченный капитал</t>
  </si>
  <si>
    <t>Итого капитал</t>
  </si>
  <si>
    <t>Чистый убыток за период</t>
  </si>
  <si>
    <t>Накопленные убытки (нераспределенная прибыль)</t>
  </si>
  <si>
    <t>Взнос в устанвый капитал</t>
  </si>
  <si>
    <t>Руководитель                   Анчуткин Дмитрий Сергеевич</t>
  </si>
  <si>
    <t>Общий совокупный доход</t>
  </si>
  <si>
    <t>Резерв на переоценку основных средств</t>
  </si>
  <si>
    <t>Займы</t>
  </si>
  <si>
    <t>Амортизация резерва на переоценку ОС</t>
  </si>
  <si>
    <t>Дополнитель-ный неоплаченный капитал</t>
  </si>
  <si>
    <t xml:space="preserve">На 1 января 2019 года </t>
  </si>
  <si>
    <t>На 1 января 2018</t>
  </si>
  <si>
    <t>На 1 января 2019</t>
  </si>
  <si>
    <t>Запасы</t>
  </si>
  <si>
    <t>Главный бухгалтер               не предусмотрен</t>
  </si>
  <si>
    <t>не предусмотрен</t>
  </si>
  <si>
    <t>Авансы выданные и прочие текущие активы</t>
  </si>
  <si>
    <t>Отчет о финансовом положении по состоянию на 30 июня 2019 года</t>
  </si>
  <si>
    <t>за 2 квартал 2019 года</t>
  </si>
  <si>
    <t xml:space="preserve">На 30 июня 2019 года </t>
  </si>
  <si>
    <t xml:space="preserve">На 30 июня 2018 года </t>
  </si>
  <si>
    <t xml:space="preserve">за 1 полугодие 2018 г  </t>
  </si>
  <si>
    <t xml:space="preserve">На 30 июня 2019   года </t>
  </si>
  <si>
    <t xml:space="preserve">за 1 полугодие 2019 г  </t>
  </si>
  <si>
    <t xml:space="preserve">  за 1 полугодие 2019 года</t>
  </si>
  <si>
    <t>Обязательства по финансовой аренде</t>
  </si>
  <si>
    <t>Подоходный налог к уплате</t>
  </si>
  <si>
    <t>Предоплата по подоходному налогу</t>
  </si>
  <si>
    <t>Отложенный налоговый актив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</si>
</sst>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4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9"/>
      <name val="Arial"/>
      <family val="2"/>
    </font>
    <font>
      <i/>
      <sz val="8"/>
      <name val="Arial"/>
      <family val="2"/>
    </font>
    <font>
      <b/>
      <sz val="10"/>
      <color theme="1"/>
      <name val="Times New Roman"/>
      <family val="1"/>
      <charset val="204"/>
    </font>
    <font>
      <b/>
      <sz val="9"/>
      <name val="Arial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b/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BF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8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64" fontId="5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3" fontId="4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3" fontId="1" fillId="0" borderId="3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7" fillId="0" borderId="3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0" fillId="0" borderId="0" xfId="0" applyNumberFormat="1"/>
    <xf numFmtId="3" fontId="9" fillId="0" borderId="3" xfId="0" applyNumberFormat="1" applyFont="1" applyBorder="1" applyAlignment="1">
      <alignment horizontal="right" vertical="center"/>
    </xf>
    <xf numFmtId="0" fontId="10" fillId="0" borderId="3" xfId="1" applyFont="1" applyBorder="1" applyAlignment="1">
      <alignment horizontal="justify" vertical="center" wrapText="1"/>
    </xf>
    <xf numFmtId="0" fontId="11" fillId="0" borderId="3" xfId="1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3" fontId="10" fillId="0" borderId="0" xfId="1" applyNumberFormat="1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3" fontId="4" fillId="3" borderId="3" xfId="0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 wrapText="1"/>
    </xf>
    <xf numFmtId="3" fontId="5" fillId="3" borderId="5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3" fontId="13" fillId="0" borderId="4" xfId="0" applyNumberFormat="1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horizontal="center" vertical="center"/>
    </xf>
    <xf numFmtId="3" fontId="0" fillId="4" borderId="0" xfId="0" applyNumberFormat="1" applyFill="1"/>
    <xf numFmtId="3" fontId="0" fillId="3" borderId="0" xfId="0" applyNumberFormat="1" applyFill="1"/>
    <xf numFmtId="0" fontId="1" fillId="3" borderId="3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/>
    </xf>
    <xf numFmtId="3" fontId="10" fillId="0" borderId="3" xfId="1" applyNumberFormat="1" applyFont="1" applyBorder="1" applyAlignment="1">
      <alignment horizontal="center" vertical="center" wrapText="1"/>
    </xf>
    <xf numFmtId="3" fontId="11" fillId="0" borderId="3" xfId="1" applyNumberFormat="1" applyFont="1" applyBorder="1" applyAlignment="1">
      <alignment horizontal="center" vertical="center" wrapText="1"/>
    </xf>
    <xf numFmtId="0" fontId="0" fillId="3" borderId="3" xfId="0" applyFill="1" applyBorder="1" applyAlignment="1">
      <alignment wrapText="1"/>
    </xf>
    <xf numFmtId="0" fontId="0" fillId="3" borderId="0" xfId="0" applyFill="1" applyAlignment="1">
      <alignment horizontal="left"/>
    </xf>
    <xf numFmtId="0" fontId="0" fillId="3" borderId="0" xfId="0" applyFill="1"/>
    <xf numFmtId="0" fontId="1" fillId="0" borderId="3" xfId="0" applyFont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top" wrapText="1"/>
    </xf>
    <xf numFmtId="3" fontId="10" fillId="0" borderId="3" xfId="1" applyNumberFormat="1" applyFont="1" applyBorder="1" applyAlignment="1">
      <alignment horizontal="justify" vertical="center" wrapText="1"/>
    </xf>
    <xf numFmtId="3" fontId="11" fillId="0" borderId="3" xfId="1" applyNumberFormat="1" applyFont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center" vertical="center"/>
    </xf>
    <xf numFmtId="3" fontId="13" fillId="0" borderId="3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opLeftCell="A23" workbookViewId="0">
      <selection sqref="A1:C53"/>
    </sheetView>
  </sheetViews>
  <sheetFormatPr defaultRowHeight="15" x14ac:dyDescent="0.25"/>
  <cols>
    <col min="1" max="1" width="62" bestFit="1" customWidth="1"/>
    <col min="2" max="2" width="18.85546875" customWidth="1"/>
    <col min="3" max="3" width="16.5703125" customWidth="1"/>
    <col min="6" max="6" width="10.5703125" bestFit="1" customWidth="1"/>
  </cols>
  <sheetData>
    <row r="1" spans="1:5" ht="33" customHeight="1" x14ac:dyDescent="0.25">
      <c r="A1" s="11"/>
      <c r="B1" s="75" t="s">
        <v>0</v>
      </c>
      <c r="C1" s="75"/>
    </row>
    <row r="2" spans="1:5" x14ac:dyDescent="0.25">
      <c r="A2" s="11"/>
      <c r="B2" s="75"/>
      <c r="C2" s="75"/>
    </row>
    <row r="3" spans="1:5" ht="33" customHeight="1" x14ac:dyDescent="0.25">
      <c r="A3" s="11"/>
      <c r="B3" s="75" t="s">
        <v>113</v>
      </c>
      <c r="C3" s="75"/>
    </row>
    <row r="4" spans="1:5" x14ac:dyDescent="0.25">
      <c r="A4" s="11"/>
      <c r="B4" s="75"/>
      <c r="C4" s="75"/>
    </row>
    <row r="5" spans="1:5" x14ac:dyDescent="0.25">
      <c r="A5" s="11"/>
      <c r="B5" s="2"/>
      <c r="C5" s="2"/>
    </row>
    <row r="6" spans="1:5" x14ac:dyDescent="0.25">
      <c r="A6" s="76" t="s">
        <v>23</v>
      </c>
      <c r="B6" s="76"/>
      <c r="C6" s="76"/>
    </row>
    <row r="7" spans="1:5" ht="24" x14ac:dyDescent="0.25">
      <c r="A7" s="12" t="s">
        <v>24</v>
      </c>
      <c r="B7" s="63" t="s">
        <v>118</v>
      </c>
      <c r="C7" s="13" t="s">
        <v>106</v>
      </c>
    </row>
    <row r="8" spans="1:5" x14ac:dyDescent="0.25">
      <c r="A8" s="14" t="s">
        <v>25</v>
      </c>
      <c r="B8" s="15"/>
      <c r="C8" s="15"/>
    </row>
    <row r="9" spans="1:5" x14ac:dyDescent="0.25">
      <c r="A9" s="14" t="s">
        <v>26</v>
      </c>
      <c r="B9" s="15"/>
      <c r="C9" s="15"/>
    </row>
    <row r="10" spans="1:5" x14ac:dyDescent="0.25">
      <c r="A10" s="16" t="s">
        <v>27</v>
      </c>
      <c r="B10" s="17">
        <v>676175</v>
      </c>
      <c r="C10" s="17">
        <v>866879</v>
      </c>
    </row>
    <row r="11" spans="1:5" x14ac:dyDescent="0.25">
      <c r="A11" s="16" t="s">
        <v>124</v>
      </c>
      <c r="B11" s="17">
        <v>8963</v>
      </c>
      <c r="C11" s="17">
        <v>9765</v>
      </c>
    </row>
    <row r="12" spans="1:5" x14ac:dyDescent="0.25">
      <c r="A12" s="16" t="s">
        <v>28</v>
      </c>
      <c r="B12" s="17"/>
      <c r="C12" s="17"/>
      <c r="E12" s="30"/>
    </row>
    <row r="13" spans="1:5" x14ac:dyDescent="0.25">
      <c r="A13" s="14" t="s">
        <v>29</v>
      </c>
      <c r="B13" s="19">
        <f>B10+B12+B11</f>
        <v>685138</v>
      </c>
      <c r="C13" s="19">
        <f>C10+C12+C11</f>
        <v>876644</v>
      </c>
    </row>
    <row r="14" spans="1:5" x14ac:dyDescent="0.25">
      <c r="A14" s="14" t="s">
        <v>30</v>
      </c>
      <c r="B14" s="18"/>
      <c r="C14" s="18"/>
    </row>
    <row r="15" spans="1:5" x14ac:dyDescent="0.25">
      <c r="A15" s="16" t="s">
        <v>28</v>
      </c>
      <c r="B15" s="17">
        <v>5223</v>
      </c>
      <c r="C15" s="17">
        <v>33410</v>
      </c>
      <c r="E15" s="30"/>
    </row>
    <row r="16" spans="1:5" x14ac:dyDescent="0.25">
      <c r="A16" s="16" t="s">
        <v>123</v>
      </c>
      <c r="B16" s="17"/>
      <c r="C16" s="17"/>
      <c r="E16" s="30"/>
    </row>
    <row r="17" spans="1:8" x14ac:dyDescent="0.25">
      <c r="A17" s="16" t="s">
        <v>112</v>
      </c>
      <c r="B17" s="17">
        <v>4171</v>
      </c>
      <c r="C17" s="17">
        <v>22232</v>
      </c>
      <c r="E17" s="30"/>
    </row>
    <row r="18" spans="1:8" x14ac:dyDescent="0.25">
      <c r="A18" s="16" t="s">
        <v>109</v>
      </c>
      <c r="B18" s="17">
        <v>33984</v>
      </c>
      <c r="C18" s="17">
        <v>33984</v>
      </c>
    </row>
    <row r="19" spans="1:8" x14ac:dyDescent="0.25">
      <c r="A19" s="16" t="s">
        <v>31</v>
      </c>
      <c r="B19" s="17">
        <v>96814</v>
      </c>
      <c r="C19" s="17">
        <v>30808</v>
      </c>
    </row>
    <row r="20" spans="1:8" x14ac:dyDescent="0.25">
      <c r="A20" s="16" t="s">
        <v>32</v>
      </c>
      <c r="B20" s="42">
        <v>23604</v>
      </c>
      <c r="C20" s="42">
        <v>16755</v>
      </c>
      <c r="E20" s="54">
        <f>B20-ДДС!E62</f>
        <v>0</v>
      </c>
      <c r="F20" s="54">
        <f>C20-ДДС!E61</f>
        <v>0</v>
      </c>
    </row>
    <row r="21" spans="1:8" x14ac:dyDescent="0.25">
      <c r="A21" s="14" t="s">
        <v>33</v>
      </c>
      <c r="B21" s="19">
        <f>B17+B19+B20+B15+B18</f>
        <v>163796</v>
      </c>
      <c r="C21" s="19">
        <f>C17+C19+C20+C15+C18</f>
        <v>137189</v>
      </c>
    </row>
    <row r="22" spans="1:8" x14ac:dyDescent="0.25">
      <c r="A22" s="14" t="s">
        <v>34</v>
      </c>
      <c r="B22" s="19">
        <f>B13+B21</f>
        <v>848934</v>
      </c>
      <c r="C22" s="19">
        <f>C13+C21</f>
        <v>1013833</v>
      </c>
    </row>
    <row r="23" spans="1:8" x14ac:dyDescent="0.25">
      <c r="A23" s="14" t="s">
        <v>35</v>
      </c>
      <c r="B23" s="18"/>
      <c r="C23" s="18"/>
    </row>
    <row r="24" spans="1:8" x14ac:dyDescent="0.25">
      <c r="A24" s="16" t="s">
        <v>36</v>
      </c>
      <c r="B24" s="17">
        <v>298782</v>
      </c>
      <c r="C24" s="17">
        <v>298782</v>
      </c>
    </row>
    <row r="25" spans="1:8" x14ac:dyDescent="0.25">
      <c r="A25" s="16" t="s">
        <v>37</v>
      </c>
      <c r="B25" s="17">
        <v>29200</v>
      </c>
      <c r="C25" s="17">
        <v>29200</v>
      </c>
    </row>
    <row r="26" spans="1:8" x14ac:dyDescent="0.25">
      <c r="A26" s="16" t="s">
        <v>102</v>
      </c>
      <c r="B26" s="17">
        <v>2560</v>
      </c>
      <c r="C26" s="17">
        <v>12261</v>
      </c>
      <c r="E26" s="30">
        <f>C26+C27</f>
        <v>-60850</v>
      </c>
    </row>
    <row r="27" spans="1:8" x14ac:dyDescent="0.25">
      <c r="A27" s="16" t="s">
        <v>98</v>
      </c>
      <c r="B27" s="31">
        <v>-30958</v>
      </c>
      <c r="C27" s="31">
        <v>-73111</v>
      </c>
      <c r="D27" s="30"/>
    </row>
    <row r="28" spans="1:8" x14ac:dyDescent="0.25">
      <c r="A28" s="14" t="s">
        <v>39</v>
      </c>
      <c r="B28" s="19">
        <f>B24+B25+B27+B26</f>
        <v>299584</v>
      </c>
      <c r="C28" s="19">
        <f>C24+C25+C27+C26</f>
        <v>267132</v>
      </c>
    </row>
    <row r="29" spans="1:8" x14ac:dyDescent="0.25">
      <c r="A29" s="14" t="s">
        <v>40</v>
      </c>
      <c r="B29" s="18"/>
      <c r="C29" s="18"/>
      <c r="E29" s="30">
        <f>B26+B27</f>
        <v>-28398</v>
      </c>
      <c r="F29" s="55">
        <f>E29-E26</f>
        <v>32452</v>
      </c>
      <c r="H29" s="30">
        <f>B26+B27-C26-C27</f>
        <v>32452</v>
      </c>
    </row>
    <row r="30" spans="1:8" x14ac:dyDescent="0.25">
      <c r="A30" s="16" t="s">
        <v>41</v>
      </c>
      <c r="B30" s="17">
        <v>1089</v>
      </c>
      <c r="C30" s="17"/>
      <c r="F30" s="30">
        <f>ОПИУ!C22</f>
        <v>32452</v>
      </c>
    </row>
    <row r="31" spans="1:8" x14ac:dyDescent="0.25">
      <c r="A31" s="16" t="s">
        <v>103</v>
      </c>
      <c r="B31" s="17">
        <v>501535</v>
      </c>
      <c r="C31" s="17">
        <v>632124</v>
      </c>
      <c r="E31" s="30"/>
      <c r="F31" s="54">
        <f>F29-F30</f>
        <v>0</v>
      </c>
    </row>
    <row r="32" spans="1:8" x14ac:dyDescent="0.25">
      <c r="A32" s="16" t="s">
        <v>121</v>
      </c>
      <c r="B32" s="17"/>
      <c r="C32" s="17"/>
      <c r="E32" s="30"/>
      <c r="F32" s="54"/>
    </row>
    <row r="33" spans="1:6" x14ac:dyDescent="0.25">
      <c r="A33" s="14" t="s">
        <v>42</v>
      </c>
      <c r="B33" s="19">
        <f>B30+B31+B32</f>
        <v>502624</v>
      </c>
      <c r="C33" s="19">
        <f>C30+C31+C32</f>
        <v>632124</v>
      </c>
    </row>
    <row r="34" spans="1:6" x14ac:dyDescent="0.25">
      <c r="A34" s="14" t="s">
        <v>43</v>
      </c>
      <c r="B34" s="18"/>
      <c r="C34" s="18"/>
    </row>
    <row r="35" spans="1:6" x14ac:dyDescent="0.25">
      <c r="A35" s="16" t="s">
        <v>103</v>
      </c>
      <c r="B35" s="17">
        <v>44984</v>
      </c>
      <c r="C35" s="17">
        <v>109722</v>
      </c>
    </row>
    <row r="36" spans="1:6" x14ac:dyDescent="0.25">
      <c r="A36" s="16" t="s">
        <v>121</v>
      </c>
      <c r="B36" s="17"/>
      <c r="C36" s="17"/>
    </row>
    <row r="37" spans="1:6" x14ac:dyDescent="0.25">
      <c r="A37" s="16" t="s">
        <v>122</v>
      </c>
      <c r="B37" s="17">
        <v>265</v>
      </c>
      <c r="C37" s="17">
        <v>2055</v>
      </c>
    </row>
    <row r="38" spans="1:6" x14ac:dyDescent="0.25">
      <c r="A38" s="16" t="s">
        <v>44</v>
      </c>
      <c r="B38" s="17">
        <v>1477</v>
      </c>
      <c r="C38" s="17">
        <v>2800</v>
      </c>
    </row>
    <row r="39" spans="1:6" x14ac:dyDescent="0.25">
      <c r="A39" s="14" t="s">
        <v>45</v>
      </c>
      <c r="B39" s="19">
        <f>B37+B38+B35</f>
        <v>46726</v>
      </c>
      <c r="C39" s="19">
        <f>C37+C38+C35</f>
        <v>114577</v>
      </c>
    </row>
    <row r="40" spans="1:6" x14ac:dyDescent="0.25">
      <c r="A40" s="14" t="s">
        <v>46</v>
      </c>
      <c r="B40" s="19">
        <f>B39+B33</f>
        <v>549350</v>
      </c>
      <c r="C40" s="19">
        <f>C39+C33</f>
        <v>746701</v>
      </c>
    </row>
    <row r="41" spans="1:6" x14ac:dyDescent="0.25">
      <c r="A41" s="14" t="s">
        <v>47</v>
      </c>
      <c r="B41" s="19">
        <f>B28+B33+B39</f>
        <v>848934</v>
      </c>
      <c r="C41" s="19">
        <f>C28+C33+C39</f>
        <v>1013833</v>
      </c>
      <c r="F41" s="30"/>
    </row>
    <row r="42" spans="1:6" x14ac:dyDescent="0.25">
      <c r="A42" s="14"/>
      <c r="B42" s="18"/>
      <c r="C42" s="18"/>
    </row>
    <row r="43" spans="1:6" ht="3" customHeight="1" x14ac:dyDescent="0.25">
      <c r="B43" s="54">
        <f>B22-B41</f>
        <v>0</v>
      </c>
      <c r="C43" s="54">
        <f>C22-C41</f>
        <v>0</v>
      </c>
    </row>
    <row r="45" spans="1:6" s="6" customFormat="1" ht="12.95" customHeight="1" x14ac:dyDescent="0.25">
      <c r="A45" s="5" t="s">
        <v>100</v>
      </c>
      <c r="B45" s="77"/>
      <c r="C45" s="77"/>
      <c r="D45" s="38"/>
    </row>
    <row r="46" spans="1:6" s="6" customFormat="1" ht="11.1" customHeight="1" x14ac:dyDescent="0.25">
      <c r="A46" s="37" t="s">
        <v>20</v>
      </c>
      <c r="B46" s="74" t="s">
        <v>21</v>
      </c>
      <c r="C46" s="74"/>
      <c r="D46" s="39"/>
    </row>
    <row r="47" spans="1:6" s="6" customFormat="1" ht="11.1" customHeight="1" x14ac:dyDescent="0.25">
      <c r="A47" s="39"/>
      <c r="B47" s="39"/>
      <c r="C47" s="8"/>
      <c r="D47" s="39"/>
    </row>
    <row r="48" spans="1:6" s="6" customFormat="1" ht="11.1" customHeight="1" x14ac:dyDescent="0.25">
      <c r="A48" s="39"/>
      <c r="B48" s="39"/>
      <c r="C48" s="8"/>
      <c r="D48" s="39"/>
    </row>
    <row r="49" spans="1:4" s="6" customFormat="1" ht="11.1" customHeight="1" x14ac:dyDescent="0.25">
      <c r="A49" s="39"/>
      <c r="B49" s="39"/>
      <c r="C49" s="8"/>
      <c r="D49" s="39"/>
    </row>
    <row r="50" spans="1:4" s="6" customFormat="1" ht="12.95" customHeight="1" x14ac:dyDescent="0.25">
      <c r="A50" s="41" t="s">
        <v>110</v>
      </c>
      <c r="B50" s="36"/>
      <c r="C50" s="36"/>
      <c r="D50" s="40"/>
    </row>
    <row r="51" spans="1:4" s="6" customFormat="1" ht="9.9499999999999993" customHeight="1" x14ac:dyDescent="0.25">
      <c r="A51" s="37" t="s">
        <v>20</v>
      </c>
      <c r="B51" s="74" t="s">
        <v>21</v>
      </c>
      <c r="C51" s="74"/>
      <c r="D51" s="8"/>
    </row>
    <row r="52" spans="1:4" s="6" customFormat="1" ht="12.95" customHeight="1" x14ac:dyDescent="0.25"/>
  </sheetData>
  <mergeCells count="6">
    <mergeCell ref="B51:C51"/>
    <mergeCell ref="B1:C2"/>
    <mergeCell ref="B3:C4"/>
    <mergeCell ref="A6:C6"/>
    <mergeCell ref="B45:C45"/>
    <mergeCell ref="B46:C46"/>
  </mergeCells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9"/>
  <sheetViews>
    <sheetView workbookViewId="0">
      <selection sqref="A1:D30"/>
    </sheetView>
  </sheetViews>
  <sheetFormatPr defaultRowHeight="15" x14ac:dyDescent="0.25"/>
  <cols>
    <col min="1" max="1" width="42" customWidth="1"/>
    <col min="2" max="2" width="0.42578125" hidden="1" customWidth="1"/>
    <col min="3" max="3" width="25.7109375" customWidth="1"/>
    <col min="4" max="4" width="20.140625" customWidth="1"/>
  </cols>
  <sheetData>
    <row r="3" spans="1:4" ht="25.5" customHeight="1" x14ac:dyDescent="0.25">
      <c r="A3" s="1"/>
      <c r="B3" s="78" t="s">
        <v>0</v>
      </c>
      <c r="C3" s="78"/>
      <c r="D3" s="78"/>
    </row>
    <row r="4" spans="1:4" x14ac:dyDescent="0.25">
      <c r="A4" s="1"/>
      <c r="B4" s="78" t="s">
        <v>1</v>
      </c>
      <c r="C4" s="78"/>
      <c r="D4" s="78"/>
    </row>
    <row r="5" spans="1:4" x14ac:dyDescent="0.25">
      <c r="A5" s="1"/>
      <c r="B5" s="78" t="s">
        <v>120</v>
      </c>
      <c r="C5" s="78"/>
      <c r="D5" s="78"/>
    </row>
    <row r="6" spans="1:4" x14ac:dyDescent="0.25">
      <c r="A6" s="1"/>
      <c r="B6" s="2"/>
      <c r="C6" s="2"/>
      <c r="D6" s="2"/>
    </row>
    <row r="7" spans="1:4" ht="15.75" x14ac:dyDescent="0.25">
      <c r="A7" s="3"/>
    </row>
    <row r="8" spans="1:4" ht="15.75" x14ac:dyDescent="0.25">
      <c r="A8" s="4"/>
      <c r="D8" s="73" t="s">
        <v>23</v>
      </c>
    </row>
    <row r="9" spans="1:4" ht="48" x14ac:dyDescent="0.25">
      <c r="A9" s="13" t="s">
        <v>2</v>
      </c>
      <c r="B9" s="13" t="s">
        <v>3</v>
      </c>
      <c r="C9" s="63" t="s">
        <v>119</v>
      </c>
      <c r="D9" s="56" t="s">
        <v>117</v>
      </c>
    </row>
    <row r="10" spans="1:4" x14ac:dyDescent="0.25">
      <c r="A10" s="20" t="s">
        <v>4</v>
      </c>
      <c r="B10" s="28">
        <v>3</v>
      </c>
      <c r="C10" s="21">
        <v>239842</v>
      </c>
      <c r="D10" s="21">
        <v>182779</v>
      </c>
    </row>
    <row r="11" spans="1:4" ht="24" x14ac:dyDescent="0.25">
      <c r="A11" s="20" t="s">
        <v>5</v>
      </c>
      <c r="B11" s="28">
        <v>4</v>
      </c>
      <c r="C11" s="21">
        <v>17974</v>
      </c>
      <c r="D11" s="21">
        <v>-23857</v>
      </c>
    </row>
    <row r="12" spans="1:4" x14ac:dyDescent="0.25">
      <c r="A12" s="22" t="s">
        <v>6</v>
      </c>
      <c r="B12" s="29"/>
      <c r="C12" s="23">
        <f>C10-C11</f>
        <v>221868</v>
      </c>
      <c r="D12" s="23">
        <f>D11+D10</f>
        <v>158922</v>
      </c>
    </row>
    <row r="13" spans="1:4" x14ac:dyDescent="0.25">
      <c r="A13" s="20" t="s">
        <v>7</v>
      </c>
      <c r="B13" s="28">
        <v>5</v>
      </c>
      <c r="C13" s="21">
        <v>12493</v>
      </c>
      <c r="D13" s="21">
        <v>10494</v>
      </c>
    </row>
    <row r="14" spans="1:4" x14ac:dyDescent="0.25">
      <c r="A14" s="20" t="s">
        <v>8</v>
      </c>
      <c r="B14" s="28"/>
      <c r="C14" s="21">
        <v>176923</v>
      </c>
      <c r="D14" s="21">
        <v>15145</v>
      </c>
    </row>
    <row r="15" spans="1:4" x14ac:dyDescent="0.25">
      <c r="A15" s="20" t="s">
        <v>9</v>
      </c>
      <c r="B15" s="28"/>
      <c r="C15" s="21"/>
      <c r="D15" s="21">
        <v>66014</v>
      </c>
    </row>
    <row r="16" spans="1:4" x14ac:dyDescent="0.25">
      <c r="A16" s="20" t="s">
        <v>10</v>
      </c>
      <c r="B16" s="28"/>
      <c r="C16" s="21"/>
      <c r="D16" s="21">
        <v>9651</v>
      </c>
    </row>
    <row r="17" spans="1:7" x14ac:dyDescent="0.25">
      <c r="A17" s="20" t="s">
        <v>11</v>
      </c>
      <c r="B17" s="28"/>
      <c r="C17" s="24"/>
      <c r="D17" s="24">
        <v>5738</v>
      </c>
    </row>
    <row r="18" spans="1:7" x14ac:dyDescent="0.25">
      <c r="A18" s="22" t="s">
        <v>12</v>
      </c>
      <c r="B18" s="29"/>
      <c r="C18" s="23">
        <f>C12-C13-C14+C15-C16</f>
        <v>32452</v>
      </c>
      <c r="D18" s="23">
        <f>D12-D13-D14+D15-D16</f>
        <v>189646</v>
      </c>
    </row>
    <row r="19" spans="1:7" x14ac:dyDescent="0.25">
      <c r="A19" s="20" t="s">
        <v>13</v>
      </c>
      <c r="B19" s="28"/>
      <c r="C19" s="24"/>
      <c r="D19" s="24"/>
    </row>
    <row r="20" spans="1:7" x14ac:dyDescent="0.25">
      <c r="A20" s="20" t="s">
        <v>15</v>
      </c>
      <c r="B20" s="28"/>
      <c r="C20" s="21">
        <f>C18</f>
        <v>32452</v>
      </c>
      <c r="D20" s="21">
        <f>D18</f>
        <v>189646</v>
      </c>
    </row>
    <row r="21" spans="1:7" x14ac:dyDescent="0.25">
      <c r="A21" s="20" t="s">
        <v>16</v>
      </c>
      <c r="B21" s="28"/>
      <c r="C21" s="24"/>
      <c r="D21" s="24"/>
    </row>
    <row r="22" spans="1:7" x14ac:dyDescent="0.25">
      <c r="A22" s="20" t="s">
        <v>17</v>
      </c>
      <c r="B22" s="28"/>
      <c r="C22" s="21">
        <f>C18</f>
        <v>32452</v>
      </c>
      <c r="D22" s="21">
        <f>D18</f>
        <v>189646</v>
      </c>
      <c r="F22" s="30"/>
    </row>
    <row r="23" spans="1:7" ht="15.75" x14ac:dyDescent="0.25">
      <c r="A23" s="4"/>
    </row>
    <row r="24" spans="1:7" s="6" customFormat="1" ht="12.95" customHeight="1" x14ac:dyDescent="0.25">
      <c r="A24" s="5" t="s">
        <v>18</v>
      </c>
      <c r="B24" s="77" t="s">
        <v>19</v>
      </c>
      <c r="C24" s="77"/>
      <c r="D24" s="7"/>
    </row>
    <row r="25" spans="1:7" s="6" customFormat="1" ht="11.1" customHeight="1" x14ac:dyDescent="0.25">
      <c r="B25" s="74" t="s">
        <v>20</v>
      </c>
      <c r="C25" s="74"/>
      <c r="D25" s="8" t="s">
        <v>21</v>
      </c>
    </row>
    <row r="26" spans="1:7" s="6" customFormat="1" ht="12.95" customHeight="1" x14ac:dyDescent="0.25">
      <c r="A26" s="5" t="s">
        <v>22</v>
      </c>
      <c r="B26" s="9"/>
      <c r="C26" s="9" t="s">
        <v>111</v>
      </c>
      <c r="D26" s="9"/>
    </row>
    <row r="27" spans="1:7" s="6" customFormat="1" ht="9.9499999999999993" customHeight="1" x14ac:dyDescent="0.25">
      <c r="B27" s="74" t="s">
        <v>20</v>
      </c>
      <c r="C27" s="74"/>
      <c r="D27" s="8" t="s">
        <v>21</v>
      </c>
    </row>
    <row r="28" spans="1:7" s="6" customFormat="1" ht="12.95" customHeight="1" x14ac:dyDescent="0.25"/>
    <row r="29" spans="1:7" ht="11.45" customHeight="1" x14ac:dyDescent="0.25">
      <c r="A29" s="10"/>
      <c r="B29" s="10"/>
      <c r="C29" s="10"/>
      <c r="D29" s="10"/>
      <c r="E29" s="10"/>
      <c r="F29" s="10"/>
      <c r="G29" s="10"/>
    </row>
  </sheetData>
  <mergeCells count="6">
    <mergeCell ref="B24:C24"/>
    <mergeCell ref="B25:C25"/>
    <mergeCell ref="B27:C27"/>
    <mergeCell ref="B3:D3"/>
    <mergeCell ref="B4:D4"/>
    <mergeCell ref="B5:D5"/>
  </mergeCells>
  <pageMargins left="0.7" right="0.7" top="0.75" bottom="0.75" header="0.3" footer="0.3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topLeftCell="A46" workbookViewId="0">
      <selection sqref="A1:F69"/>
    </sheetView>
  </sheetViews>
  <sheetFormatPr defaultRowHeight="15" x14ac:dyDescent="0.25"/>
  <cols>
    <col min="1" max="1" width="17.42578125" customWidth="1"/>
    <col min="2" max="2" width="48.85546875" customWidth="1"/>
    <col min="3" max="3" width="4.42578125" customWidth="1"/>
    <col min="5" max="5" width="19.7109375" customWidth="1"/>
    <col min="6" max="6" width="19.7109375" style="62" customWidth="1"/>
  </cols>
  <sheetData>
    <row r="1" spans="1:6" ht="35.25" customHeight="1" x14ac:dyDescent="0.25">
      <c r="A1" s="1"/>
      <c r="B1" s="86"/>
      <c r="C1" s="86"/>
      <c r="D1" s="75" t="s">
        <v>0</v>
      </c>
      <c r="E1" s="75"/>
      <c r="F1" s="75"/>
    </row>
    <row r="2" spans="1:6" x14ac:dyDescent="0.25">
      <c r="A2" s="1"/>
      <c r="B2" s="86"/>
      <c r="C2" s="86"/>
      <c r="D2" s="75" t="s">
        <v>48</v>
      </c>
      <c r="E2" s="75"/>
      <c r="F2" s="75"/>
    </row>
    <row r="3" spans="1:6" x14ac:dyDescent="0.25">
      <c r="A3" s="1"/>
      <c r="B3" s="86"/>
      <c r="C3" s="86"/>
      <c r="D3" s="75" t="s">
        <v>114</v>
      </c>
      <c r="E3" s="75"/>
      <c r="F3" s="75"/>
    </row>
    <row r="4" spans="1:6" x14ac:dyDescent="0.25">
      <c r="A4" s="1"/>
      <c r="B4" s="84"/>
      <c r="C4" s="84"/>
      <c r="D4" s="85" t="s">
        <v>14</v>
      </c>
      <c r="E4" s="85"/>
      <c r="F4" s="72" t="s">
        <v>23</v>
      </c>
    </row>
    <row r="5" spans="1:6" ht="25.5" customHeight="1" x14ac:dyDescent="0.25">
      <c r="A5" s="79" t="s">
        <v>2</v>
      </c>
      <c r="B5" s="79"/>
      <c r="C5" s="80" t="s">
        <v>49</v>
      </c>
      <c r="D5" s="80"/>
      <c r="E5" s="50" t="s">
        <v>119</v>
      </c>
      <c r="F5" s="56" t="s">
        <v>117</v>
      </c>
    </row>
    <row r="6" spans="1:6" x14ac:dyDescent="0.25">
      <c r="A6" s="80" t="s">
        <v>50</v>
      </c>
      <c r="B6" s="80"/>
      <c r="C6" s="80"/>
      <c r="D6" s="80"/>
      <c r="E6" s="80"/>
      <c r="F6" s="80"/>
    </row>
    <row r="7" spans="1:6" x14ac:dyDescent="0.25">
      <c r="A7" s="81" t="s">
        <v>51</v>
      </c>
      <c r="B7" s="81"/>
      <c r="C7" s="80">
        <v>10</v>
      </c>
      <c r="D7" s="80"/>
      <c r="E7" s="45">
        <f>SUM(E8:E13)</f>
        <v>290409</v>
      </c>
      <c r="F7" s="64">
        <f>SUM(F8:F13)</f>
        <v>517633</v>
      </c>
    </row>
    <row r="8" spans="1:6" x14ac:dyDescent="0.25">
      <c r="A8" s="81" t="s">
        <v>52</v>
      </c>
      <c r="B8" s="81"/>
      <c r="C8" s="82"/>
      <c r="D8" s="82"/>
      <c r="E8" s="43" t="s">
        <v>53</v>
      </c>
      <c r="F8" s="65" t="s">
        <v>53</v>
      </c>
    </row>
    <row r="9" spans="1:6" x14ac:dyDescent="0.25">
      <c r="A9" s="81" t="s">
        <v>54</v>
      </c>
      <c r="B9" s="81"/>
      <c r="C9" s="82">
        <v>11</v>
      </c>
      <c r="D9" s="82"/>
      <c r="E9" s="43" t="s">
        <v>53</v>
      </c>
      <c r="F9" s="65" t="s">
        <v>53</v>
      </c>
    </row>
    <row r="10" spans="1:6" x14ac:dyDescent="0.25">
      <c r="A10" s="81" t="s">
        <v>55</v>
      </c>
      <c r="B10" s="81"/>
      <c r="C10" s="82">
        <v>12</v>
      </c>
      <c r="D10" s="82"/>
      <c r="E10" s="43">
        <v>184913</v>
      </c>
      <c r="F10" s="65">
        <v>456643</v>
      </c>
    </row>
    <row r="11" spans="1:6" x14ac:dyDescent="0.25">
      <c r="A11" s="81" t="s">
        <v>56</v>
      </c>
      <c r="B11" s="81"/>
      <c r="C11" s="82">
        <v>13</v>
      </c>
      <c r="D11" s="82"/>
      <c r="E11" s="43"/>
      <c r="F11" s="65">
        <v>42000</v>
      </c>
    </row>
    <row r="12" spans="1:6" x14ac:dyDescent="0.25">
      <c r="A12" s="81" t="s">
        <v>57</v>
      </c>
      <c r="B12" s="81"/>
      <c r="C12" s="82">
        <v>14</v>
      </c>
      <c r="D12" s="82"/>
      <c r="E12" s="43" t="s">
        <v>53</v>
      </c>
      <c r="F12" s="65" t="s">
        <v>53</v>
      </c>
    </row>
    <row r="13" spans="1:6" x14ac:dyDescent="0.25">
      <c r="A13" s="81" t="s">
        <v>58</v>
      </c>
      <c r="B13" s="81"/>
      <c r="C13" s="82">
        <v>15</v>
      </c>
      <c r="D13" s="82"/>
      <c r="E13" s="43">
        <v>105496</v>
      </c>
      <c r="F13" s="65">
        <v>18990</v>
      </c>
    </row>
    <row r="14" spans="1:6" x14ac:dyDescent="0.25">
      <c r="A14" s="81" t="s">
        <v>59</v>
      </c>
      <c r="B14" s="81"/>
      <c r="C14" s="80">
        <v>20</v>
      </c>
      <c r="D14" s="80"/>
      <c r="E14" s="46">
        <f>SUM(E15:E22)</f>
        <v>264487</v>
      </c>
      <c r="F14" s="64">
        <f>SUM(F15:F22)</f>
        <v>107194</v>
      </c>
    </row>
    <row r="15" spans="1:6" x14ac:dyDescent="0.25">
      <c r="A15" s="81" t="s">
        <v>52</v>
      </c>
      <c r="B15" s="81"/>
      <c r="C15" s="82"/>
      <c r="D15" s="82"/>
      <c r="E15" s="43" t="s">
        <v>53</v>
      </c>
      <c r="F15" s="65" t="s">
        <v>53</v>
      </c>
    </row>
    <row r="16" spans="1:6" x14ac:dyDescent="0.25">
      <c r="A16" s="81" t="s">
        <v>60</v>
      </c>
      <c r="B16" s="81"/>
      <c r="C16" s="82">
        <v>21</v>
      </c>
      <c r="D16" s="82"/>
      <c r="E16" s="43">
        <v>136321</v>
      </c>
      <c r="F16" s="65">
        <v>57709</v>
      </c>
    </row>
    <row r="17" spans="1:6" x14ac:dyDescent="0.25">
      <c r="A17" s="81" t="s">
        <v>61</v>
      </c>
      <c r="B17" s="81"/>
      <c r="C17" s="82">
        <v>22</v>
      </c>
      <c r="D17" s="82"/>
      <c r="E17" s="43" t="s">
        <v>53</v>
      </c>
      <c r="F17" s="65" t="s">
        <v>53</v>
      </c>
    </row>
    <row r="18" spans="1:6" x14ac:dyDescent="0.25">
      <c r="A18" s="81" t="s">
        <v>62</v>
      </c>
      <c r="B18" s="81"/>
      <c r="C18" s="82">
        <v>23</v>
      </c>
      <c r="D18" s="82"/>
      <c r="E18" s="43">
        <v>5050</v>
      </c>
      <c r="F18" s="65">
        <v>4239</v>
      </c>
    </row>
    <row r="19" spans="1:6" x14ac:dyDescent="0.25">
      <c r="A19" s="81" t="s">
        <v>63</v>
      </c>
      <c r="B19" s="81"/>
      <c r="C19" s="82">
        <v>24</v>
      </c>
      <c r="D19" s="82"/>
      <c r="E19" s="43">
        <v>47363</v>
      </c>
      <c r="F19" s="65">
        <v>40679</v>
      </c>
    </row>
    <row r="20" spans="1:6" x14ac:dyDescent="0.25">
      <c r="A20" s="81" t="s">
        <v>64</v>
      </c>
      <c r="B20" s="81"/>
      <c r="C20" s="82">
        <v>25</v>
      </c>
      <c r="D20" s="82"/>
      <c r="E20" s="43" t="s">
        <v>53</v>
      </c>
      <c r="F20" s="65" t="s">
        <v>53</v>
      </c>
    </row>
    <row r="21" spans="1:6" x14ac:dyDescent="0.25">
      <c r="A21" s="81" t="s">
        <v>65</v>
      </c>
      <c r="B21" s="81"/>
      <c r="C21" s="82">
        <v>26</v>
      </c>
      <c r="D21" s="82"/>
      <c r="E21" s="43">
        <v>3803</v>
      </c>
      <c r="F21" s="65">
        <v>3538</v>
      </c>
    </row>
    <row r="22" spans="1:6" x14ac:dyDescent="0.25">
      <c r="A22" s="81" t="s">
        <v>66</v>
      </c>
      <c r="B22" s="81"/>
      <c r="C22" s="82">
        <v>27</v>
      </c>
      <c r="D22" s="82"/>
      <c r="E22" s="43">
        <v>71950</v>
      </c>
      <c r="F22" s="65">
        <v>1029</v>
      </c>
    </row>
    <row r="23" spans="1:6" ht="24.75" customHeight="1" x14ac:dyDescent="0.25">
      <c r="A23" s="81" t="s">
        <v>67</v>
      </c>
      <c r="B23" s="81"/>
      <c r="C23" s="80">
        <v>30</v>
      </c>
      <c r="D23" s="80"/>
      <c r="E23" s="47">
        <f>E7-E14</f>
        <v>25922</v>
      </c>
      <c r="F23" s="64">
        <f>F7-F14</f>
        <v>410439</v>
      </c>
    </row>
    <row r="24" spans="1:6" x14ac:dyDescent="0.25">
      <c r="A24" s="80" t="s">
        <v>68</v>
      </c>
      <c r="B24" s="80"/>
      <c r="C24" s="80"/>
      <c r="D24" s="80"/>
      <c r="E24" s="80"/>
      <c r="F24" s="80"/>
    </row>
    <row r="25" spans="1:6" x14ac:dyDescent="0.25">
      <c r="A25" s="81" t="s">
        <v>51</v>
      </c>
      <c r="B25" s="81"/>
      <c r="C25" s="80">
        <v>40</v>
      </c>
      <c r="D25" s="80"/>
      <c r="E25" s="52">
        <f>E27</f>
        <v>0</v>
      </c>
      <c r="F25" s="71">
        <f>F27</f>
        <v>61600</v>
      </c>
    </row>
    <row r="26" spans="1:6" x14ac:dyDescent="0.25">
      <c r="A26" s="81" t="s">
        <v>52</v>
      </c>
      <c r="B26" s="81"/>
      <c r="C26" s="82"/>
      <c r="D26" s="82"/>
      <c r="E26" s="44" t="s">
        <v>53</v>
      </c>
      <c r="F26" s="66" t="s">
        <v>53</v>
      </c>
    </row>
    <row r="27" spans="1:6" x14ac:dyDescent="0.25">
      <c r="A27" s="81" t="s">
        <v>69</v>
      </c>
      <c r="B27" s="81"/>
      <c r="C27" s="82">
        <v>41</v>
      </c>
      <c r="D27" s="82"/>
      <c r="E27" s="43"/>
      <c r="F27" s="65">
        <v>61600</v>
      </c>
    </row>
    <row r="28" spans="1:6" x14ac:dyDescent="0.25">
      <c r="A28" s="81" t="s">
        <v>70</v>
      </c>
      <c r="B28" s="81"/>
      <c r="C28" s="82">
        <v>42</v>
      </c>
      <c r="D28" s="82"/>
      <c r="E28" s="44" t="s">
        <v>53</v>
      </c>
      <c r="F28" s="66" t="s">
        <v>53</v>
      </c>
    </row>
    <row r="29" spans="1:6" x14ac:dyDescent="0.25">
      <c r="A29" s="81" t="s">
        <v>71</v>
      </c>
      <c r="B29" s="81"/>
      <c r="C29" s="82">
        <v>43</v>
      </c>
      <c r="D29" s="82"/>
      <c r="E29" s="44" t="s">
        <v>53</v>
      </c>
      <c r="F29" s="66" t="s">
        <v>53</v>
      </c>
    </row>
    <row r="30" spans="1:6" x14ac:dyDescent="0.25">
      <c r="A30" s="81" t="s">
        <v>72</v>
      </c>
      <c r="B30" s="81"/>
      <c r="C30" s="82">
        <v>44</v>
      </c>
      <c r="D30" s="82"/>
      <c r="E30" s="44" t="s">
        <v>53</v>
      </c>
      <c r="F30" s="66" t="s">
        <v>53</v>
      </c>
    </row>
    <row r="31" spans="1:6" x14ac:dyDescent="0.25">
      <c r="A31" s="81" t="s">
        <v>73</v>
      </c>
      <c r="B31" s="81"/>
      <c r="C31" s="82">
        <v>45</v>
      </c>
      <c r="D31" s="82"/>
      <c r="E31" s="44" t="s">
        <v>53</v>
      </c>
      <c r="F31" s="66" t="s">
        <v>53</v>
      </c>
    </row>
    <row r="32" spans="1:6" x14ac:dyDescent="0.25">
      <c r="A32" s="81" t="s">
        <v>74</v>
      </c>
      <c r="B32" s="81"/>
      <c r="C32" s="82">
        <v>46</v>
      </c>
      <c r="D32" s="82"/>
      <c r="E32" s="48" t="s">
        <v>53</v>
      </c>
      <c r="F32" s="67" t="s">
        <v>53</v>
      </c>
    </row>
    <row r="33" spans="1:6" x14ac:dyDescent="0.25">
      <c r="A33" s="81" t="s">
        <v>58</v>
      </c>
      <c r="B33" s="81"/>
      <c r="C33" s="82">
        <v>47</v>
      </c>
      <c r="D33" s="82"/>
      <c r="E33" s="44" t="s">
        <v>53</v>
      </c>
      <c r="F33" s="66" t="s">
        <v>53</v>
      </c>
    </row>
    <row r="34" spans="1:6" x14ac:dyDescent="0.25">
      <c r="A34" s="81" t="s">
        <v>59</v>
      </c>
      <c r="B34" s="81"/>
      <c r="C34" s="80">
        <v>50</v>
      </c>
      <c r="D34" s="80"/>
      <c r="E34" s="53">
        <f>E36</f>
        <v>0</v>
      </c>
      <c r="F34" s="71">
        <f>F36</f>
        <v>122000</v>
      </c>
    </row>
    <row r="35" spans="1:6" x14ac:dyDescent="0.25">
      <c r="A35" s="81" t="s">
        <v>52</v>
      </c>
      <c r="B35" s="81"/>
      <c r="C35" s="82"/>
      <c r="D35" s="82"/>
      <c r="E35" s="44" t="s">
        <v>53</v>
      </c>
      <c r="F35" s="66" t="s">
        <v>53</v>
      </c>
    </row>
    <row r="36" spans="1:6" x14ac:dyDescent="0.25">
      <c r="A36" s="81" t="s">
        <v>75</v>
      </c>
      <c r="B36" s="81"/>
      <c r="C36" s="82">
        <v>51</v>
      </c>
      <c r="D36" s="82"/>
      <c r="E36" s="43"/>
      <c r="F36" s="65">
        <v>122000</v>
      </c>
    </row>
    <row r="37" spans="1:6" x14ac:dyDescent="0.25">
      <c r="A37" s="81" t="s">
        <v>76</v>
      </c>
      <c r="B37" s="81"/>
      <c r="C37" s="82">
        <v>52</v>
      </c>
      <c r="D37" s="82"/>
      <c r="E37" s="44" t="s">
        <v>53</v>
      </c>
      <c r="F37" s="66" t="s">
        <v>53</v>
      </c>
    </row>
    <row r="38" spans="1:6" x14ac:dyDescent="0.25">
      <c r="A38" s="81" t="s">
        <v>77</v>
      </c>
      <c r="B38" s="81"/>
      <c r="C38" s="82">
        <v>53</v>
      </c>
      <c r="D38" s="82"/>
      <c r="E38" s="44" t="s">
        <v>53</v>
      </c>
      <c r="F38" s="66" t="s">
        <v>53</v>
      </c>
    </row>
    <row r="39" spans="1:6" x14ac:dyDescent="0.25">
      <c r="A39" s="81" t="s">
        <v>78</v>
      </c>
      <c r="B39" s="81"/>
      <c r="C39" s="82">
        <v>54</v>
      </c>
      <c r="D39" s="82"/>
      <c r="E39" s="44" t="s">
        <v>53</v>
      </c>
      <c r="F39" s="66" t="s">
        <v>53</v>
      </c>
    </row>
    <row r="40" spans="1:6" x14ac:dyDescent="0.25">
      <c r="A40" s="81" t="s">
        <v>79</v>
      </c>
      <c r="B40" s="81"/>
      <c r="C40" s="82">
        <v>55</v>
      </c>
      <c r="D40" s="82"/>
      <c r="E40" s="44" t="s">
        <v>53</v>
      </c>
      <c r="F40" s="66" t="s">
        <v>53</v>
      </c>
    </row>
    <row r="41" spans="1:6" x14ac:dyDescent="0.25">
      <c r="A41" s="81" t="s">
        <v>74</v>
      </c>
      <c r="B41" s="81"/>
      <c r="C41" s="82">
        <v>56</v>
      </c>
      <c r="D41" s="82"/>
      <c r="E41" s="48" t="s">
        <v>53</v>
      </c>
      <c r="F41" s="67" t="s">
        <v>53</v>
      </c>
    </row>
    <row r="42" spans="1:6" x14ac:dyDescent="0.25">
      <c r="A42" s="81" t="s">
        <v>66</v>
      </c>
      <c r="B42" s="81"/>
      <c r="C42" s="82">
        <v>57</v>
      </c>
      <c r="D42" s="82"/>
      <c r="E42" s="44" t="s">
        <v>53</v>
      </c>
      <c r="F42" s="66" t="s">
        <v>53</v>
      </c>
    </row>
    <row r="43" spans="1:6" ht="32.25" customHeight="1" x14ac:dyDescent="0.25">
      <c r="A43" s="81" t="s">
        <v>80</v>
      </c>
      <c r="B43" s="81"/>
      <c r="C43" s="80">
        <v>60</v>
      </c>
      <c r="D43" s="80"/>
      <c r="E43" s="53">
        <f>E25-E34</f>
        <v>0</v>
      </c>
      <c r="F43" s="71">
        <f>F25-F34</f>
        <v>-60400</v>
      </c>
    </row>
    <row r="44" spans="1:6" x14ac:dyDescent="0.25">
      <c r="A44" s="83"/>
      <c r="B44" s="83"/>
      <c r="C44" s="83"/>
      <c r="D44" s="83"/>
      <c r="E44" s="51"/>
      <c r="F44" s="60"/>
    </row>
    <row r="45" spans="1:6" ht="23.25" customHeight="1" x14ac:dyDescent="0.25">
      <c r="A45" s="79" t="s">
        <v>2</v>
      </c>
      <c r="B45" s="79"/>
      <c r="C45" s="80" t="s">
        <v>49</v>
      </c>
      <c r="D45" s="80"/>
      <c r="E45" s="50" t="s">
        <v>119</v>
      </c>
      <c r="F45" s="56" t="s">
        <v>117</v>
      </c>
    </row>
    <row r="46" spans="1:6" x14ac:dyDescent="0.25">
      <c r="A46" s="80" t="s">
        <v>81</v>
      </c>
      <c r="B46" s="80"/>
      <c r="C46" s="80"/>
      <c r="D46" s="80"/>
      <c r="E46" s="80"/>
      <c r="F46" s="80"/>
    </row>
    <row r="47" spans="1:6" x14ac:dyDescent="0.25">
      <c r="A47" s="79" t="s">
        <v>51</v>
      </c>
      <c r="B47" s="79"/>
      <c r="C47" s="80">
        <v>70</v>
      </c>
      <c r="D47" s="80"/>
      <c r="E47" s="45">
        <f>E50+E51</f>
        <v>14177</v>
      </c>
      <c r="F47" s="70" t="s">
        <v>53</v>
      </c>
    </row>
    <row r="48" spans="1:6" x14ac:dyDescent="0.25">
      <c r="A48" s="81" t="s">
        <v>52</v>
      </c>
      <c r="B48" s="81"/>
      <c r="C48" s="82"/>
      <c r="D48" s="82"/>
      <c r="E48" s="44" t="s">
        <v>53</v>
      </c>
      <c r="F48" s="66" t="s">
        <v>53</v>
      </c>
    </row>
    <row r="49" spans="1:6" x14ac:dyDescent="0.25">
      <c r="A49" s="81" t="s">
        <v>82</v>
      </c>
      <c r="B49" s="81"/>
      <c r="C49" s="82">
        <v>71</v>
      </c>
      <c r="D49" s="82"/>
      <c r="E49" s="44" t="s">
        <v>53</v>
      </c>
      <c r="F49" s="66" t="s">
        <v>53</v>
      </c>
    </row>
    <row r="50" spans="1:6" x14ac:dyDescent="0.25">
      <c r="A50" s="81" t="s">
        <v>83</v>
      </c>
      <c r="B50" s="81"/>
      <c r="C50" s="82">
        <v>72</v>
      </c>
      <c r="D50" s="82"/>
      <c r="E50" s="43">
        <v>14000</v>
      </c>
      <c r="F50" s="66" t="s">
        <v>53</v>
      </c>
    </row>
    <row r="51" spans="1:6" x14ac:dyDescent="0.25">
      <c r="A51" s="81" t="s">
        <v>84</v>
      </c>
      <c r="B51" s="81"/>
      <c r="C51" s="82">
        <v>73</v>
      </c>
      <c r="D51" s="82"/>
      <c r="E51" s="44">
        <v>177</v>
      </c>
      <c r="F51" s="66" t="s">
        <v>53</v>
      </c>
    </row>
    <row r="52" spans="1:6" x14ac:dyDescent="0.25">
      <c r="A52" s="81" t="s">
        <v>58</v>
      </c>
      <c r="B52" s="81"/>
      <c r="C52" s="82">
        <v>74</v>
      </c>
      <c r="D52" s="82"/>
      <c r="E52" s="44" t="s">
        <v>53</v>
      </c>
      <c r="F52" s="66" t="s">
        <v>53</v>
      </c>
    </row>
    <row r="53" spans="1:6" x14ac:dyDescent="0.25">
      <c r="A53" s="79" t="s">
        <v>59</v>
      </c>
      <c r="B53" s="79"/>
      <c r="C53" s="80">
        <v>80</v>
      </c>
      <c r="D53" s="80"/>
      <c r="E53" s="53">
        <f>E55</f>
        <v>33250</v>
      </c>
      <c r="F53" s="66" t="s">
        <v>53</v>
      </c>
    </row>
    <row r="54" spans="1:6" x14ac:dyDescent="0.25">
      <c r="A54" s="81" t="s">
        <v>52</v>
      </c>
      <c r="B54" s="81"/>
      <c r="C54" s="82"/>
      <c r="D54" s="82"/>
      <c r="E54" s="43" t="s">
        <v>53</v>
      </c>
      <c r="F54" s="65" t="s">
        <v>53</v>
      </c>
    </row>
    <row r="55" spans="1:6" x14ac:dyDescent="0.25">
      <c r="A55" s="81" t="s">
        <v>85</v>
      </c>
      <c r="B55" s="81"/>
      <c r="C55" s="82">
        <v>81</v>
      </c>
      <c r="D55" s="82"/>
      <c r="E55" s="43">
        <v>33250</v>
      </c>
      <c r="F55" s="65">
        <v>366230</v>
      </c>
    </row>
    <row r="56" spans="1:6" x14ac:dyDescent="0.25">
      <c r="A56" s="81" t="s">
        <v>86</v>
      </c>
      <c r="B56" s="81"/>
      <c r="C56" s="82">
        <v>82</v>
      </c>
      <c r="D56" s="82"/>
      <c r="E56" s="43" t="s">
        <v>53</v>
      </c>
      <c r="F56" s="65" t="s">
        <v>53</v>
      </c>
    </row>
    <row r="57" spans="1:6" x14ac:dyDescent="0.25">
      <c r="A57" s="81" t="s">
        <v>87</v>
      </c>
      <c r="B57" s="81"/>
      <c r="C57" s="82">
        <v>83</v>
      </c>
      <c r="D57" s="82"/>
      <c r="E57" s="43" t="s">
        <v>53</v>
      </c>
      <c r="F57" s="65" t="s">
        <v>53</v>
      </c>
    </row>
    <row r="58" spans="1:6" x14ac:dyDescent="0.25">
      <c r="A58" s="81" t="s">
        <v>88</v>
      </c>
      <c r="B58" s="81"/>
      <c r="C58" s="82">
        <v>84</v>
      </c>
      <c r="D58" s="82"/>
      <c r="E58" s="43"/>
      <c r="F58" s="65" t="s">
        <v>53</v>
      </c>
    </row>
    <row r="59" spans="1:6" ht="24.75" customHeight="1" x14ac:dyDescent="0.25">
      <c r="A59" s="79" t="s">
        <v>89</v>
      </c>
      <c r="B59" s="79"/>
      <c r="C59" s="80">
        <v>90</v>
      </c>
      <c r="D59" s="80"/>
      <c r="E59" s="46">
        <f>E47-E53</f>
        <v>-19073</v>
      </c>
      <c r="F59" s="64">
        <v>-366230</v>
      </c>
    </row>
    <row r="60" spans="1:6" ht="22.5" customHeight="1" x14ac:dyDescent="0.25">
      <c r="A60" s="79" t="s">
        <v>90</v>
      </c>
      <c r="B60" s="79"/>
      <c r="C60" s="80">
        <v>100</v>
      </c>
      <c r="D60" s="80"/>
      <c r="E60" s="46">
        <f>E23+E43+E59</f>
        <v>6849</v>
      </c>
      <c r="F60" s="64">
        <f>F23+F43+F59</f>
        <v>-16191</v>
      </c>
    </row>
    <row r="61" spans="1:6" x14ac:dyDescent="0.25">
      <c r="A61" s="81" t="s">
        <v>91</v>
      </c>
      <c r="B61" s="81"/>
      <c r="C61" s="82">
        <v>110</v>
      </c>
      <c r="D61" s="82"/>
      <c r="E61" s="43">
        <v>16755</v>
      </c>
      <c r="F61" s="65">
        <v>49191</v>
      </c>
    </row>
    <row r="62" spans="1:6" x14ac:dyDescent="0.25">
      <c r="A62" s="81" t="s">
        <v>92</v>
      </c>
      <c r="B62" s="81"/>
      <c r="C62" s="82">
        <v>120</v>
      </c>
      <c r="D62" s="82"/>
      <c r="E62" s="49">
        <v>23604</v>
      </c>
      <c r="F62" s="57">
        <v>32997</v>
      </c>
    </row>
    <row r="63" spans="1:6" ht="3" customHeight="1" x14ac:dyDescent="0.25">
      <c r="E63" s="54">
        <f>E73-E62</f>
        <v>0</v>
      </c>
    </row>
    <row r="64" spans="1:6" ht="12.75" customHeight="1" x14ac:dyDescent="0.25">
      <c r="E64" s="55"/>
    </row>
    <row r="65" spans="1:6" ht="13.5" customHeight="1" x14ac:dyDescent="0.25">
      <c r="E65" s="55"/>
    </row>
    <row r="66" spans="1:6" s="6" customFormat="1" ht="15" customHeight="1" x14ac:dyDescent="0.25">
      <c r="A66" s="5" t="s">
        <v>18</v>
      </c>
      <c r="B66" s="77" t="s">
        <v>19</v>
      </c>
      <c r="C66" s="77"/>
      <c r="D66" s="7"/>
      <c r="F66" s="61"/>
    </row>
    <row r="67" spans="1:6" s="6" customFormat="1" ht="14.25" customHeight="1" x14ac:dyDescent="0.25">
      <c r="B67" s="74" t="s">
        <v>20</v>
      </c>
      <c r="C67" s="74"/>
      <c r="D67" s="8" t="s">
        <v>21</v>
      </c>
      <c r="F67" s="61"/>
    </row>
    <row r="68" spans="1:6" s="6" customFormat="1" ht="13.5" customHeight="1" x14ac:dyDescent="0.25">
      <c r="A68" s="5" t="s">
        <v>22</v>
      </c>
      <c r="B68" s="9" t="s">
        <v>111</v>
      </c>
      <c r="C68" s="9"/>
      <c r="D68" s="9"/>
      <c r="F68" s="61"/>
    </row>
    <row r="69" spans="1:6" s="6" customFormat="1" ht="13.5" customHeight="1" x14ac:dyDescent="0.25">
      <c r="B69" s="74" t="s">
        <v>20</v>
      </c>
      <c r="C69" s="74"/>
      <c r="D69" s="8" t="s">
        <v>21</v>
      </c>
      <c r="F69" s="61"/>
    </row>
    <row r="70" spans="1:6" s="6" customFormat="1" ht="12.95" customHeight="1" x14ac:dyDescent="0.25">
      <c r="F70" s="61"/>
    </row>
    <row r="73" spans="1:6" x14ac:dyDescent="0.25">
      <c r="E73" s="30">
        <f>E23+E59+E61</f>
        <v>23604</v>
      </c>
    </row>
  </sheetData>
  <mergeCells count="124">
    <mergeCell ref="B4:C4"/>
    <mergeCell ref="D4:E4"/>
    <mergeCell ref="A5:B5"/>
    <mergeCell ref="C5:D5"/>
    <mergeCell ref="B1:C1"/>
    <mergeCell ref="D1:F1"/>
    <mergeCell ref="B2:C2"/>
    <mergeCell ref="D2:F2"/>
    <mergeCell ref="B3:C3"/>
    <mergeCell ref="D3:F3"/>
    <mergeCell ref="A9:B9"/>
    <mergeCell ref="C9:D9"/>
    <mergeCell ref="A10:B10"/>
    <mergeCell ref="C10:D10"/>
    <mergeCell ref="A6:F6"/>
    <mergeCell ref="A7:B7"/>
    <mergeCell ref="C7:D7"/>
    <mergeCell ref="A8:B8"/>
    <mergeCell ref="C8:D8"/>
    <mergeCell ref="A13:B13"/>
    <mergeCell ref="C13:D13"/>
    <mergeCell ref="A14:B14"/>
    <mergeCell ref="C14:D14"/>
    <mergeCell ref="A11:B11"/>
    <mergeCell ref="C11:D11"/>
    <mergeCell ref="A12:B12"/>
    <mergeCell ref="C12:D12"/>
    <mergeCell ref="A17:B17"/>
    <mergeCell ref="C17:D17"/>
    <mergeCell ref="A18:B18"/>
    <mergeCell ref="C18:D18"/>
    <mergeCell ref="A15:B15"/>
    <mergeCell ref="C15:D15"/>
    <mergeCell ref="A16:B16"/>
    <mergeCell ref="C16:D16"/>
    <mergeCell ref="A21:B21"/>
    <mergeCell ref="C21:D21"/>
    <mergeCell ref="A22:B22"/>
    <mergeCell ref="C22:D22"/>
    <mergeCell ref="A19:B19"/>
    <mergeCell ref="C19:D19"/>
    <mergeCell ref="A20:B20"/>
    <mergeCell ref="C20:D20"/>
    <mergeCell ref="A23:B23"/>
    <mergeCell ref="C23:D23"/>
    <mergeCell ref="A24:F24"/>
    <mergeCell ref="A25:B25"/>
    <mergeCell ref="C25:D25"/>
    <mergeCell ref="A28:B28"/>
    <mergeCell ref="C28:D28"/>
    <mergeCell ref="A29:B29"/>
    <mergeCell ref="C29:D29"/>
    <mergeCell ref="A26:B26"/>
    <mergeCell ref="C26:D26"/>
    <mergeCell ref="A27:B27"/>
    <mergeCell ref="C27:D27"/>
    <mergeCell ref="A32:B32"/>
    <mergeCell ref="C32:D32"/>
    <mergeCell ref="A33:B33"/>
    <mergeCell ref="C33:D33"/>
    <mergeCell ref="A30:B30"/>
    <mergeCell ref="C30:D30"/>
    <mergeCell ref="A31:B31"/>
    <mergeCell ref="C31:D31"/>
    <mergeCell ref="A36:B36"/>
    <mergeCell ref="C36:D36"/>
    <mergeCell ref="A37:B37"/>
    <mergeCell ref="C37:D37"/>
    <mergeCell ref="A34:B34"/>
    <mergeCell ref="C34:D34"/>
    <mergeCell ref="A35:B35"/>
    <mergeCell ref="C35:D35"/>
    <mergeCell ref="A40:B40"/>
    <mergeCell ref="C40:D40"/>
    <mergeCell ref="A41:B41"/>
    <mergeCell ref="C41:D41"/>
    <mergeCell ref="A38:B38"/>
    <mergeCell ref="C38:D38"/>
    <mergeCell ref="A39:B39"/>
    <mergeCell ref="C39:D39"/>
    <mergeCell ref="A44:B44"/>
    <mergeCell ref="C44:D44"/>
    <mergeCell ref="A45:B45"/>
    <mergeCell ref="C45:D45"/>
    <mergeCell ref="A42:B42"/>
    <mergeCell ref="C42:D42"/>
    <mergeCell ref="A43:B43"/>
    <mergeCell ref="C43:D43"/>
    <mergeCell ref="A46:F46"/>
    <mergeCell ref="A47:B47"/>
    <mergeCell ref="C47:D47"/>
    <mergeCell ref="A48:B48"/>
    <mergeCell ref="C48:D48"/>
    <mergeCell ref="A51:B51"/>
    <mergeCell ref="C51:D51"/>
    <mergeCell ref="A52:B52"/>
    <mergeCell ref="C52:D52"/>
    <mergeCell ref="A49:B49"/>
    <mergeCell ref="C49:D49"/>
    <mergeCell ref="A50:B50"/>
    <mergeCell ref="C50:D50"/>
    <mergeCell ref="A55:B55"/>
    <mergeCell ref="C55:D55"/>
    <mergeCell ref="A56:B56"/>
    <mergeCell ref="C56:D56"/>
    <mergeCell ref="A53:B53"/>
    <mergeCell ref="C53:D53"/>
    <mergeCell ref="A54:B54"/>
    <mergeCell ref="C54:D54"/>
    <mergeCell ref="A59:B59"/>
    <mergeCell ref="C59:D59"/>
    <mergeCell ref="A60:B60"/>
    <mergeCell ref="C60:D60"/>
    <mergeCell ref="A57:B57"/>
    <mergeCell ref="C57:D57"/>
    <mergeCell ref="A58:B58"/>
    <mergeCell ref="C58:D58"/>
    <mergeCell ref="B69:C69"/>
    <mergeCell ref="B66:C66"/>
    <mergeCell ref="B67:C67"/>
    <mergeCell ref="A61:B61"/>
    <mergeCell ref="C61:D61"/>
    <mergeCell ref="A62:B62"/>
    <mergeCell ref="C62:D62"/>
  </mergeCells>
  <pageMargins left="0.7" right="0.7" top="0.75" bottom="0.75" header="0.3" footer="0.3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workbookViewId="0">
      <selection sqref="A1:F24"/>
    </sheetView>
  </sheetViews>
  <sheetFormatPr defaultRowHeight="15" x14ac:dyDescent="0.25"/>
  <cols>
    <col min="1" max="1" width="31.140625" customWidth="1"/>
    <col min="2" max="2" width="13.7109375" customWidth="1"/>
    <col min="3" max="4" width="9.85546875" customWidth="1"/>
    <col min="5" max="5" width="10.140625" customWidth="1"/>
    <col min="6" max="6" width="11" customWidth="1"/>
  </cols>
  <sheetData>
    <row r="1" spans="1:10" ht="36" customHeight="1" x14ac:dyDescent="0.25">
      <c r="D1" s="75" t="s">
        <v>0</v>
      </c>
      <c r="E1" s="75"/>
      <c r="F1" s="75"/>
    </row>
    <row r="2" spans="1:10" ht="32.25" customHeight="1" x14ac:dyDescent="0.25">
      <c r="D2" s="75" t="s">
        <v>93</v>
      </c>
      <c r="E2" s="75"/>
      <c r="F2" s="75"/>
    </row>
    <row r="3" spans="1:10" ht="15" customHeight="1" x14ac:dyDescent="0.25">
      <c r="D3" s="75" t="s">
        <v>119</v>
      </c>
      <c r="E3" s="75"/>
      <c r="F3" s="75"/>
    </row>
    <row r="4" spans="1:10" x14ac:dyDescent="0.25">
      <c r="D4" s="25" t="s">
        <v>14</v>
      </c>
      <c r="E4" s="25"/>
    </row>
    <row r="5" spans="1:10" ht="15.75" x14ac:dyDescent="0.25">
      <c r="F5" s="3" t="s">
        <v>23</v>
      </c>
    </row>
    <row r="7" spans="1:10" ht="63.75" x14ac:dyDescent="0.25">
      <c r="A7" s="32" t="s">
        <v>94</v>
      </c>
      <c r="B7" s="32" t="s">
        <v>36</v>
      </c>
      <c r="C7" s="32" t="s">
        <v>95</v>
      </c>
      <c r="D7" s="32" t="s">
        <v>105</v>
      </c>
      <c r="E7" s="32" t="s">
        <v>38</v>
      </c>
      <c r="F7" s="32" t="s">
        <v>96</v>
      </c>
    </row>
    <row r="8" spans="1:10" x14ac:dyDescent="0.25">
      <c r="A8" s="26" t="s">
        <v>108</v>
      </c>
      <c r="B8" s="58">
        <v>298782</v>
      </c>
      <c r="C8" s="58">
        <v>29200</v>
      </c>
      <c r="D8" s="58">
        <v>12261</v>
      </c>
      <c r="E8" s="58">
        <v>-73111</v>
      </c>
      <c r="F8" s="58">
        <f>SUM(B8:E8)</f>
        <v>267132</v>
      </c>
      <c r="G8" s="30">
        <f>Баланс!C28</f>
        <v>267132</v>
      </c>
      <c r="H8" s="30">
        <f>F8-G8</f>
        <v>0</v>
      </c>
      <c r="I8" s="30">
        <f>SUM(B8:E8)</f>
        <v>267132</v>
      </c>
    </row>
    <row r="9" spans="1:10" x14ac:dyDescent="0.25">
      <c r="A9" s="33" t="s">
        <v>101</v>
      </c>
      <c r="B9" s="59"/>
      <c r="C9" s="59"/>
      <c r="D9" s="59"/>
      <c r="E9" s="59">
        <v>32452</v>
      </c>
      <c r="F9" s="58">
        <f t="shared" ref="F9:F10" si="0">SUM(B9:E9)</f>
        <v>32452</v>
      </c>
    </row>
    <row r="10" spans="1:10" ht="25.5" x14ac:dyDescent="0.25">
      <c r="A10" s="33" t="s">
        <v>104</v>
      </c>
      <c r="B10" s="59"/>
      <c r="C10" s="59"/>
      <c r="D10" s="59">
        <v>-9701</v>
      </c>
      <c r="E10" s="59">
        <v>9701</v>
      </c>
      <c r="F10" s="58">
        <f t="shared" si="0"/>
        <v>0</v>
      </c>
    </row>
    <row r="11" spans="1:10" x14ac:dyDescent="0.25">
      <c r="A11" s="33" t="s">
        <v>99</v>
      </c>
      <c r="B11" s="59"/>
      <c r="C11" s="59"/>
      <c r="D11" s="59"/>
      <c r="E11" s="59"/>
      <c r="F11" s="58">
        <f t="shared" ref="F11" si="1">SUM(B11:E11)</f>
        <v>0</v>
      </c>
    </row>
    <row r="12" spans="1:10" x14ac:dyDescent="0.25">
      <c r="A12" s="26" t="s">
        <v>115</v>
      </c>
      <c r="B12" s="58">
        <f>B8+B11</f>
        <v>298782</v>
      </c>
      <c r="C12" s="58">
        <f>SUM(C8:C11)</f>
        <v>29200</v>
      </c>
      <c r="D12" s="58">
        <f>D8+D11+D10</f>
        <v>2560</v>
      </c>
      <c r="E12" s="58">
        <f>E8+E11+E10+E9</f>
        <v>-30958</v>
      </c>
      <c r="F12" s="58">
        <f>SUM(B12:E12)</f>
        <v>299584</v>
      </c>
      <c r="G12" s="30">
        <f>Баланс!B28</f>
        <v>299584</v>
      </c>
      <c r="H12" s="30">
        <f>F12-G12</f>
        <v>0</v>
      </c>
      <c r="I12" s="30">
        <f>SUM(B12:E12)</f>
        <v>299584</v>
      </c>
      <c r="J12" s="30">
        <f>G12-I12</f>
        <v>0</v>
      </c>
    </row>
    <row r="13" spans="1:10" x14ac:dyDescent="0.25">
      <c r="A13" s="26" t="s">
        <v>107</v>
      </c>
      <c r="B13" s="68">
        <v>298782</v>
      </c>
      <c r="C13" s="68">
        <v>29200</v>
      </c>
      <c r="D13" s="68">
        <v>147388</v>
      </c>
      <c r="E13" s="68">
        <v>-14340</v>
      </c>
      <c r="F13" s="68">
        <v>461030</v>
      </c>
    </row>
    <row r="14" spans="1:10" x14ac:dyDescent="0.25">
      <c r="A14" s="33" t="s">
        <v>101</v>
      </c>
      <c r="B14" s="69"/>
      <c r="C14" s="69"/>
      <c r="D14" s="69"/>
      <c r="E14" s="69">
        <v>189646</v>
      </c>
      <c r="F14" s="68">
        <f t="shared" ref="F14" si="2">SUM(B14:E14)</f>
        <v>189646</v>
      </c>
    </row>
    <row r="15" spans="1:10" ht="25.5" x14ac:dyDescent="0.25">
      <c r="A15" s="33" t="s">
        <v>104</v>
      </c>
      <c r="B15" s="69"/>
      <c r="C15" s="69"/>
      <c r="D15" s="69"/>
      <c r="E15" s="69">
        <v>-9088</v>
      </c>
      <c r="F15" s="68">
        <f>SUM(B15:E15)</f>
        <v>-9088</v>
      </c>
    </row>
    <row r="16" spans="1:10" x14ac:dyDescent="0.25">
      <c r="A16" s="33" t="s">
        <v>97</v>
      </c>
      <c r="B16" s="69"/>
      <c r="C16" s="69"/>
      <c r="D16" s="69"/>
      <c r="E16" s="69"/>
      <c r="F16" s="68">
        <f t="shared" ref="F16" si="3">SUM(B16:E16)</f>
        <v>0</v>
      </c>
    </row>
    <row r="17" spans="1:10" x14ac:dyDescent="0.25">
      <c r="A17" s="26" t="s">
        <v>116</v>
      </c>
      <c r="B17" s="58">
        <f>B13+B16</f>
        <v>298782</v>
      </c>
      <c r="C17" s="58">
        <f>SUM(C13:C16)</f>
        <v>29200</v>
      </c>
      <c r="D17" s="58">
        <f>D13+D16+D15</f>
        <v>147388</v>
      </c>
      <c r="E17" s="58">
        <f>E13+E16+E15+E14</f>
        <v>166218</v>
      </c>
      <c r="F17" s="58">
        <f>SUM(F13:F16)</f>
        <v>641588</v>
      </c>
      <c r="G17" s="30"/>
      <c r="H17" s="30"/>
      <c r="I17" s="30">
        <f>SUM(B17:E17)</f>
        <v>641588</v>
      </c>
      <c r="J17" s="30">
        <f>F17-I17</f>
        <v>0</v>
      </c>
    </row>
    <row r="18" spans="1:10" ht="1.5" customHeight="1" x14ac:dyDescent="0.25">
      <c r="A18" s="34"/>
      <c r="B18" s="35"/>
      <c r="C18" s="35"/>
      <c r="D18" s="35">
        <f>D13-Баланс!B26</f>
        <v>144828</v>
      </c>
      <c r="E18" s="35">
        <f>E13-Баланс!B27</f>
        <v>16618</v>
      </c>
      <c r="F18" s="35"/>
    </row>
    <row r="19" spans="1:10" x14ac:dyDescent="0.25">
      <c r="A19" s="34"/>
      <c r="B19" s="35"/>
      <c r="C19" s="35"/>
      <c r="D19" s="35"/>
      <c r="E19" s="35"/>
      <c r="F19" s="35"/>
    </row>
    <row r="20" spans="1:10" x14ac:dyDescent="0.25">
      <c r="A20" s="34"/>
      <c r="B20" s="35"/>
      <c r="C20" s="35"/>
      <c r="D20" s="35"/>
      <c r="E20" s="35"/>
      <c r="F20" s="35"/>
    </row>
    <row r="21" spans="1:10" s="6" customFormat="1" ht="12.95" customHeight="1" x14ac:dyDescent="0.25">
      <c r="A21" s="5" t="s">
        <v>18</v>
      </c>
      <c r="B21" s="77" t="s">
        <v>19</v>
      </c>
      <c r="C21" s="77"/>
      <c r="D21" s="7"/>
    </row>
    <row r="22" spans="1:10" s="6" customFormat="1" ht="11.1" customHeight="1" x14ac:dyDescent="0.25">
      <c r="B22" s="74" t="s">
        <v>20</v>
      </c>
      <c r="C22" s="74"/>
      <c r="D22" s="8" t="s">
        <v>21</v>
      </c>
    </row>
    <row r="23" spans="1:10" s="6" customFormat="1" ht="12.95" customHeight="1" x14ac:dyDescent="0.25">
      <c r="A23" s="5" t="s">
        <v>22</v>
      </c>
      <c r="B23" s="27" t="s">
        <v>111</v>
      </c>
      <c r="C23" s="27"/>
      <c r="D23" s="27"/>
    </row>
    <row r="24" spans="1:10" s="6" customFormat="1" ht="9.9499999999999993" customHeight="1" x14ac:dyDescent="0.25">
      <c r="B24" s="74" t="s">
        <v>20</v>
      </c>
      <c r="C24" s="74"/>
      <c r="D24" s="8" t="s">
        <v>21</v>
      </c>
    </row>
  </sheetData>
  <mergeCells count="6">
    <mergeCell ref="B21:C21"/>
    <mergeCell ref="B22:C22"/>
    <mergeCell ref="B24:C24"/>
    <mergeCell ref="D2:F2"/>
    <mergeCell ref="D1:F1"/>
    <mergeCell ref="D3:F3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ДДС</vt:lpstr>
      <vt:lpstr>Капитал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Askar</dc:creator>
  <cp:lastModifiedBy>Galina Rezanova</cp:lastModifiedBy>
  <cp:lastPrinted>2019-08-14T08:23:07Z</cp:lastPrinted>
  <dcterms:created xsi:type="dcterms:W3CDTF">2017-05-10T08:42:58Z</dcterms:created>
  <dcterms:modified xsi:type="dcterms:W3CDTF">2019-08-14T08:23:12Z</dcterms:modified>
</cp:coreProperties>
</file>