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Направление Международные отношения Группа Финансовых услуг\CAPITAL MARKETS AND IR\DCM\2014 EUROBONDS\КАСЕ\Отчетность для размещ\2018\05 май\"/>
    </mc:Choice>
  </mc:AlternateContent>
  <bookViews>
    <workbookView xWindow="0" yWindow="0" windowWidth="28800" windowHeight="11700"/>
  </bookViews>
  <sheets>
    <sheet name="BS" sheetId="1" r:id="rId1"/>
    <sheet name="PL" sheetId="5" r:id="rId2"/>
    <sheet name="SCE_2018" sheetId="6" r:id="rId3"/>
    <sheet name="SCE_2017" sheetId="7" r:id="rId4"/>
    <sheet name="CFS" sheetId="3" r:id="rId5"/>
  </sheets>
  <externalReferences>
    <externalReference r:id="rId6"/>
  </externalReferences>
  <definedNames>
    <definedName name="BalanceSheet" localSheetId="0">BS!$B$9</definedName>
    <definedName name="CashFlows" localSheetId="4">CFS!$B$9</definedName>
    <definedName name="OLE_LINK10" localSheetId="4">CFS!$C$30</definedName>
    <definedName name="OLE_LINK16" localSheetId="0">BS!$C$37</definedName>
    <definedName name="OLE_LINK17" localSheetId="0">BS!$C$40</definedName>
    <definedName name="OLE_LINK5" localSheetId="1">PL!$E$10</definedName>
    <definedName name="OLE_LINK6" localSheetId="1">PL!$E$14</definedName>
    <definedName name="OLE_LINK7" localSheetId="1">PL!$E$23</definedName>
    <definedName name="_xlnm.Print_Area" localSheetId="0">BS!$A$1:$E$60</definedName>
    <definedName name="_xlnm.Print_Area" localSheetId="4">CFS!$A$1:$E$64</definedName>
    <definedName name="_xlnm.Print_Area" localSheetId="1">PL!$A$1:$E$55</definedName>
    <definedName name="_xlnm.Print_Area" localSheetId="3">SCE_2017!$A$1:$J$37</definedName>
    <definedName name="_xlnm.Print_Area" localSheetId="2">SCE_2018!$A$1:$J$41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6" l="1"/>
  <c r="H16" i="6"/>
  <c r="G16" i="6"/>
  <c r="F16" i="6"/>
  <c r="E16" i="6"/>
  <c r="D16" i="6"/>
  <c r="C16" i="6"/>
  <c r="D62" i="3" l="1"/>
  <c r="D61" i="3"/>
  <c r="B62" i="3"/>
  <c r="B61" i="3"/>
  <c r="E37" i="7"/>
  <c r="E36" i="7"/>
  <c r="B37" i="7"/>
  <c r="B36" i="7"/>
  <c r="E41" i="6"/>
  <c r="E40" i="6"/>
  <c r="B41" i="6"/>
  <c r="B40" i="6"/>
  <c r="F14" i="6" l="1"/>
  <c r="C39" i="5" l="1"/>
  <c r="G23" i="6" l="1"/>
  <c r="I23" i="6" s="1"/>
  <c r="G22" i="6"/>
  <c r="G14" i="6"/>
  <c r="I14" i="6" s="1"/>
  <c r="F15" i="6"/>
  <c r="G15" i="6" s="1"/>
  <c r="I15" i="6" s="1"/>
  <c r="C25" i="6"/>
  <c r="C26" i="6" s="1"/>
  <c r="C30" i="6" s="1"/>
  <c r="E15" i="7" l="1"/>
  <c r="H13" i="7"/>
  <c r="G22" i="7" l="1"/>
  <c r="I22" i="7" s="1"/>
  <c r="G21" i="7"/>
  <c r="H18" i="7"/>
  <c r="H19" i="7" s="1"/>
  <c r="H23" i="7" s="1"/>
  <c r="F18" i="7"/>
  <c r="D18" i="7"/>
  <c r="C18" i="7"/>
  <c r="G17" i="7"/>
  <c r="I17" i="7" s="1"/>
  <c r="G16" i="7"/>
  <c r="I16" i="7" s="1"/>
  <c r="G15" i="7"/>
  <c r="I15" i="7" s="1"/>
  <c r="G12" i="7"/>
  <c r="I12" i="7" s="1"/>
  <c r="I3" i="7"/>
  <c r="C19" i="7" l="1"/>
  <c r="C23" i="7" s="1"/>
  <c r="D19" i="7"/>
  <c r="D23" i="7" s="1"/>
  <c r="I21" i="7"/>
  <c r="E18" i="7"/>
  <c r="I18" i="7"/>
  <c r="G18" i="7"/>
  <c r="E19" i="7" l="1"/>
  <c r="E23" i="7" s="1"/>
  <c r="E53" i="5" l="1"/>
  <c r="E52" i="5"/>
  <c r="B53" i="5"/>
  <c r="B52" i="5"/>
  <c r="E7" i="3"/>
  <c r="C7" i="3"/>
  <c r="C37" i="1"/>
  <c r="E39" i="5"/>
  <c r="E20" i="5"/>
  <c r="C20" i="5"/>
  <c r="C30" i="3" l="1"/>
  <c r="C30" i="1" l="1"/>
  <c r="C20" i="1"/>
  <c r="F55" i="3" l="1"/>
  <c r="C47" i="3"/>
  <c r="E47" i="3"/>
  <c r="E30" i="3"/>
  <c r="F57" i="3" l="1"/>
  <c r="F59" i="3" s="1"/>
  <c r="E37" i="1" l="1"/>
  <c r="E40" i="1" s="1"/>
  <c r="C24" i="5" l="1"/>
  <c r="C44" i="5"/>
  <c r="H18" i="6"/>
  <c r="P31" i="6"/>
  <c r="N31" i="6"/>
  <c r="M31" i="6"/>
  <c r="L31" i="6"/>
  <c r="K31" i="6"/>
  <c r="E42" i="3" l="1"/>
  <c r="P34" i="6" l="1"/>
  <c r="P37" i="6" s="1"/>
  <c r="N34" i="6"/>
  <c r="N37" i="6" s="1"/>
  <c r="M34" i="6"/>
  <c r="M37" i="6" s="1"/>
  <c r="L34" i="6"/>
  <c r="L37" i="6" s="1"/>
  <c r="K34" i="6"/>
  <c r="K37" i="6" s="1"/>
  <c r="E25" i="6"/>
  <c r="E26" i="6" s="1"/>
  <c r="E30" i="6" s="1"/>
  <c r="G21" i="6"/>
  <c r="G29" i="6"/>
  <c r="I29" i="6" s="1"/>
  <c r="G28" i="6"/>
  <c r="H25" i="6"/>
  <c r="F25" i="6"/>
  <c r="D25" i="6"/>
  <c r="D26" i="6" s="1"/>
  <c r="D30" i="6" s="1"/>
  <c r="I22" i="6"/>
  <c r="G12" i="6"/>
  <c r="I12" i="6" s="1"/>
  <c r="I3" i="6"/>
  <c r="I21" i="6" l="1"/>
  <c r="G24" i="6"/>
  <c r="I24" i="6" s="1"/>
  <c r="I25" i="6" s="1"/>
  <c r="I28" i="6"/>
  <c r="H26" i="6"/>
  <c r="L32" i="6"/>
  <c r="K32" i="6"/>
  <c r="H30" i="6" l="1"/>
  <c r="P32" i="6" s="1"/>
  <c r="G25" i="6"/>
  <c r="M32" i="6"/>
  <c r="E44" i="5"/>
  <c r="E24" i="5"/>
  <c r="E12" i="5"/>
  <c r="C12" i="5"/>
  <c r="C26" i="5" s="1"/>
  <c r="C28" i="5" l="1"/>
  <c r="E26" i="5"/>
  <c r="E28" i="5" s="1"/>
  <c r="E31" i="5" l="1"/>
  <c r="C31" i="5"/>
  <c r="C33" i="5" l="1"/>
  <c r="E33" i="5"/>
  <c r="F13" i="7"/>
  <c r="F19" i="7" s="1"/>
  <c r="F18" i="6"/>
  <c r="G18" i="6" l="1"/>
  <c r="F26" i="6"/>
  <c r="C40" i="5"/>
  <c r="C43" i="5" s="1"/>
  <c r="C45" i="5" s="1"/>
  <c r="F23" i="7"/>
  <c r="G13" i="7"/>
  <c r="G19" i="7" s="1"/>
  <c r="G23" i="7" s="1"/>
  <c r="E40" i="5"/>
  <c r="E43" i="5" s="1"/>
  <c r="E45" i="5" s="1"/>
  <c r="F30" i="6" l="1"/>
  <c r="N32" i="6" s="1"/>
  <c r="I18" i="6"/>
  <c r="I26" i="6" s="1"/>
  <c r="I30" i="6" s="1"/>
  <c r="G26" i="6"/>
  <c r="G30" i="6" s="1"/>
  <c r="I13" i="7"/>
  <c r="I19" i="7" l="1"/>
  <c r="I23" i="7" s="1"/>
  <c r="Q25" i="7" s="1"/>
  <c r="O31" i="6"/>
  <c r="O32" i="6" s="1"/>
  <c r="C40" i="1"/>
  <c r="C41" i="1" l="1"/>
  <c r="Q31" i="6"/>
  <c r="Q32" i="6" s="1"/>
  <c r="C33" i="3" l="1"/>
  <c r="F42" i="1" l="1"/>
  <c r="C42" i="3" l="1"/>
  <c r="C49" i="3" l="1"/>
  <c r="C53" i="3"/>
  <c r="E30" i="1"/>
  <c r="E41" i="1" s="1"/>
  <c r="E20" i="1"/>
  <c r="E33" i="3" l="1"/>
  <c r="E49" i="3" s="1"/>
  <c r="E53" i="3" s="1"/>
  <c r="G56" i="3" l="1"/>
  <c r="F56" i="3"/>
  <c r="O34" i="6" l="1"/>
  <c r="O37" i="6" s="1"/>
  <c r="G42" i="1" l="1"/>
</calcChain>
</file>

<file path=xl/sharedStrings.xml><?xml version="1.0" encoding="utf-8"?>
<sst xmlns="http://schemas.openxmlformats.org/spreadsheetml/2006/main" count="197" uniqueCount="133">
  <si>
    <t xml:space="preserve"> </t>
  </si>
  <si>
    <t>Активы</t>
  </si>
  <si>
    <t>Денежные средства и их эквиваленты</t>
  </si>
  <si>
    <t>Средства в финансовых институтах</t>
  </si>
  <si>
    <t>Торговые ценные бумаги</t>
  </si>
  <si>
    <t>Кредиты, выданные клиентам</t>
  </si>
  <si>
    <t>Основные средства</t>
  </si>
  <si>
    <t>Нематериальные активы</t>
  </si>
  <si>
    <t>Отложенные налоговые активы</t>
  </si>
  <si>
    <t>Прочие активы</t>
  </si>
  <si>
    <t>Всего активов</t>
  </si>
  <si>
    <t>Обязательства</t>
  </si>
  <si>
    <t>Текущие счета и депозиты клиентов</t>
  </si>
  <si>
    <t xml:space="preserve">Выпущенные долговые ценные бумаги </t>
  </si>
  <si>
    <t>Субординированный долг</t>
  </si>
  <si>
    <t>Отложенные налоговые обязательства</t>
  </si>
  <si>
    <t>Прочие обязательства</t>
  </si>
  <si>
    <t>Всего обязательств</t>
  </si>
  <si>
    <t>Капитал</t>
  </si>
  <si>
    <t>Акционерный капитал</t>
  </si>
  <si>
    <t>Дополнительный оплаченный капитал</t>
  </si>
  <si>
    <t>Накопленные убытки</t>
  </si>
  <si>
    <t>Всего капитала, причитающегося акционерам Банка</t>
  </si>
  <si>
    <t>Доля неконтролирующих акционеров</t>
  </si>
  <si>
    <t>Всего капитала</t>
  </si>
  <si>
    <t>Всего капитала и обязательств</t>
  </si>
  <si>
    <t>Движение денежных средств от операционной деятельности</t>
  </si>
  <si>
    <t>Процентные доходы полученные</t>
  </si>
  <si>
    <t>Процентные расходы выплаченные</t>
  </si>
  <si>
    <t>Комиссионные доходы полученные</t>
  </si>
  <si>
    <t>Комиссионные расходы выплаченные</t>
  </si>
  <si>
    <t>Уменьшение/(увеличение) операционных активов:</t>
  </si>
  <si>
    <t>(Уменьшение)/увеличение операционных обязательств:</t>
  </si>
  <si>
    <t>Кредиторская задолженность по сделкам «репо»</t>
  </si>
  <si>
    <t>Корпоративный подоходный налог уплаченный</t>
  </si>
  <si>
    <t>Движение денежных средств от инвестиционной деятельности</t>
  </si>
  <si>
    <t>Приобретение основных средств и нематериальных активов</t>
  </si>
  <si>
    <t>Поступления от продажи основных средств и нематериальных активов</t>
  </si>
  <si>
    <t>Движение денежных средств от финансовой деятельности</t>
  </si>
  <si>
    <t>В миллионах  тенге</t>
  </si>
  <si>
    <t>_________________________</t>
  </si>
  <si>
    <t xml:space="preserve">АО «ForteBank» </t>
  </si>
  <si>
    <t>(не аудировано)</t>
  </si>
  <si>
    <t>На 1 января 2017 года</t>
  </si>
  <si>
    <t>Етекбаева Е.А.</t>
  </si>
  <si>
    <t>Главный бухгалтер</t>
  </si>
  <si>
    <t>Чистое использование денежных средств в операционной деятельности до уплаты подоходного налога</t>
  </si>
  <si>
    <t>Использование денежных средств в операционной деятельности</t>
  </si>
  <si>
    <t>Использование денежных средств в инвестиционной деятельности</t>
  </si>
  <si>
    <t>Использование денежных средств в финансовой деятельности</t>
  </si>
  <si>
    <t>Прочие поступления/(выплаты)</t>
  </si>
  <si>
    <t>Чистые выплаты по операциям с иностранной валютой</t>
  </si>
  <si>
    <t>Чистые поступления по операциям с финансовыми инструментами, оцениваемыми по справедливой стоимости, изменения которой отражаются в составе прибыли или убытка</t>
  </si>
  <si>
    <t>Общие и административные расходы, выплаченные</t>
  </si>
  <si>
    <t>Чистое увеличение/(уменьшение) денежных средств и их эквивалентов</t>
  </si>
  <si>
    <t>(аудировано)</t>
  </si>
  <si>
    <t>Выплата дивидендов</t>
  </si>
  <si>
    <t>Процентные доходы</t>
  </si>
  <si>
    <t>Процентные расходы</t>
  </si>
  <si>
    <t>Чистый процентный доход</t>
  </si>
  <si>
    <t>Комиссионные доходы</t>
  </si>
  <si>
    <t>Комиссионные расходы</t>
  </si>
  <si>
    <t>Чистый (убыток)/доход от операций с финансовыми инструментами, оцениваемыми по справедливой стоимости, изменения которой отражаются в составе прибыли или убытка</t>
  </si>
  <si>
    <t>Чистый доход/(убыток) от операций с финансовыми активами, имеющимися в наличии для продажи</t>
  </si>
  <si>
    <t>Прочий операционный доход/(расход), нетто</t>
  </si>
  <si>
    <t>Непроцентные доходы</t>
  </si>
  <si>
    <t>Доходы/(расходы) от обесценения</t>
  </si>
  <si>
    <t>Общие и административные расходы</t>
  </si>
  <si>
    <t>Непроцентные расходы</t>
  </si>
  <si>
    <t>Прибыль до расходов по корпоративному подоходному налогу</t>
  </si>
  <si>
    <t>Расходы по корпоративному подоходному налогу</t>
  </si>
  <si>
    <t>Прибыль за отчетный период</t>
  </si>
  <si>
    <t>Приходящаяся на:</t>
  </si>
  <si>
    <t>- акционеров Банка</t>
  </si>
  <si>
    <t>- неконтрольные доли участия</t>
  </si>
  <si>
    <t>Прочий совокупный доход</t>
  </si>
  <si>
    <t>Прочий совокупный доход/(убыток), подлежащий переклассификации в состав прибыли или убытка в последующих периодах при выполнении определенных условий:</t>
  </si>
  <si>
    <t>Прочий совокупный доход/(убыток) за отчётный период, за вычетом налогов</t>
  </si>
  <si>
    <t>Итого совокупный доход за отчётный период</t>
  </si>
  <si>
    <t>Приходящийся на:</t>
  </si>
  <si>
    <t>Капитал, причитающийся акционерам Банка</t>
  </si>
  <si>
    <t xml:space="preserve">Акционерный капитал </t>
  </si>
  <si>
    <t xml:space="preserve">Накопленные убытки </t>
  </si>
  <si>
    <t>Всего</t>
  </si>
  <si>
    <t>Доля неконтролирующих акционеров</t>
  </si>
  <si>
    <t xml:space="preserve">Всего капитала </t>
  </si>
  <si>
    <t>Прибыль за отчетный период (не аудировано)</t>
  </si>
  <si>
    <t>Реализованный доход от реализации ценных бумаг, имеющихся в наличии для продажи, реклассифицированный в состав прибыли или убытка (неаудировано)</t>
  </si>
  <si>
    <t>Чистый убыток от операций с ценными бумагами, имеющимися в наличии для продажи</t>
  </si>
  <si>
    <t>Прочий совокупный доход за отчётный период (неаудировано)</t>
  </si>
  <si>
    <t>Итого совокупный доход за отчётный период (неаудировано)</t>
  </si>
  <si>
    <t>Операции с собственниками, отражённые непосредственно в составе капитала</t>
  </si>
  <si>
    <t xml:space="preserve">Выкуп акций (не аудировано) </t>
  </si>
  <si>
    <t>_________________</t>
  </si>
  <si>
    <t>Деревянко А.М.</t>
  </si>
  <si>
    <t>На 1 января 2018 года</t>
  </si>
  <si>
    <t>Кредиторская задолженность по договорам «репо»</t>
  </si>
  <si>
    <t>Консолидированный отчет о финансовом положении по состоянию на 1 апреля 2018 года</t>
  </si>
  <si>
    <t>На 1 апреля 2018 года</t>
  </si>
  <si>
    <t>Консолидированный отчет о совокупном доходе за трёхмесячный период, завершившийся на 1 апреля 2018 года</t>
  </si>
  <si>
    <t>За 3-х месячный
 период, завершившийся 
на 1 апреля 2018 года</t>
  </si>
  <si>
    <t>За 3-х месячный
 период, завершившийся 
на 1 апреля 2017 года</t>
  </si>
  <si>
    <t>Консолидированный отчет о движении денежных средств за трёхмесячный период, завершившийся на 1 апреля 2018 года</t>
  </si>
  <si>
    <t>Выпуск долговых ценных бумаг</t>
  </si>
  <si>
    <t>Выкуп собственных акций</t>
  </si>
  <si>
    <t>Консолидированный отчет об изменениях в капитале за трёхмесячный период, завершившийся на 1 апреля 2018 года</t>
  </si>
  <si>
    <t>На 1 апреля 2018 года (не аудировано)</t>
  </si>
  <si>
    <t>На 1 апреля 2017 года (не аудировано)</t>
  </si>
  <si>
    <t>Применение МСФО (IFRS) 9 - обесценение</t>
  </si>
  <si>
    <t>Применение МСФО (IFRS) 9 - переклассификация</t>
  </si>
  <si>
    <t>Резерв справедливой стоимости</t>
  </si>
  <si>
    <t>Чистый (убыток)/доход от операций с иностранной валютой</t>
  </si>
  <si>
    <t>Средства банков и прочих финансовых институтов</t>
  </si>
  <si>
    <t>Инвестиционные ценные бумаги, оцениваемые по ССПСД</t>
  </si>
  <si>
    <t>Инвестиционные ценные бумаги, оцениваемые по амортизированной стоимости</t>
  </si>
  <si>
    <t>Резерв переоценки инвестиционных ценных бумаг, оцениваемых по ССПСД:</t>
  </si>
  <si>
    <t>- чистое изменение справедливой стоимости инвестиционных ценных бумаг, оцениваемых по ССПСД</t>
  </si>
  <si>
    <t>- изменение оценочного резерва под ожидаемые кредитные убытки по инвестиционным ценным бумагам, оцениваемым по ССПСД</t>
  </si>
  <si>
    <t>Чистое изменение справедливой стоимости инвестиционных ценных бумаг, оцениваемых по ССПСД, за вычетом налогов (не аудировано)</t>
  </si>
  <si>
    <t>Реализованный доход от реализации инвестиционных ценных бумаг, оцениваемых по ССПСД, реклассифицированный в состав прибыли или убытка (не аудировано)</t>
  </si>
  <si>
    <t>Изменение оценочного резерва под ожидаемые кредитные убытки по инвестиционным ценным бумагам, оцениваемым по ССПСД (не аудировано)</t>
  </si>
  <si>
    <t>Чистый убыток от операций с инвестиционными ценными бумагами, оцениваемыми по ССПСД (не аудировано)</t>
  </si>
  <si>
    <t>Заместитель Председателя Правления (CFO)</t>
  </si>
  <si>
    <t>Приобретение инвестиционных ценных бумаг, оцениваемых по ССПСД</t>
  </si>
  <si>
    <t>Поступления от продажи инвестиционных ценных бумаг, оцениваемых по ССПСД</t>
  </si>
  <si>
    <t>Приобретение инвестиционных ценных бумаг, оцениваемых по амортизированной стоимости</t>
  </si>
  <si>
    <t>Поступления от погашения инвестиционных ценных бумаг, оцениваемых по ССПСД</t>
  </si>
  <si>
    <t>Влияние изменения обменных курсов на денежные средства и их эквиваленты</t>
  </si>
  <si>
    <t>Денежные средства и их эквиваленты, на начало периода</t>
  </si>
  <si>
    <t>Денежные средства и их эквиваленты, на конец периода</t>
  </si>
  <si>
    <t>Пересчитанное входящее сальдо после МСФО 9</t>
  </si>
  <si>
    <t>Оспанова Г.А.</t>
  </si>
  <si>
    <t>И.о. Главного бухгалтера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</si>
</sst>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(* #,##0_);_(* \(#,##0\);_(* &quot;&quot;\-&quot;&quot;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sz val="9"/>
      <color theme="1"/>
      <name val="Garamond"/>
      <family val="1"/>
      <charset val="204"/>
    </font>
    <font>
      <sz val="9"/>
      <color theme="1"/>
      <name val="Garamond"/>
      <family val="1"/>
      <charset val="204"/>
    </font>
    <font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11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left" wrapText="1"/>
    </xf>
    <xf numFmtId="166" fontId="7" fillId="0" borderId="0" xfId="1" applyNumberFormat="1" applyFont="1" applyFill="1"/>
    <xf numFmtId="166" fontId="4" fillId="0" borderId="0" xfId="1" applyNumberFormat="1" applyFont="1" applyBorder="1" applyAlignment="1">
      <alignment wrapText="1"/>
    </xf>
    <xf numFmtId="166" fontId="8" fillId="0" borderId="2" xfId="1" applyNumberFormat="1" applyFont="1" applyFill="1" applyBorder="1"/>
    <xf numFmtId="166" fontId="6" fillId="0" borderId="0" xfId="1" applyNumberFormat="1" applyFont="1" applyBorder="1" applyAlignment="1">
      <alignment wrapText="1"/>
    </xf>
    <xf numFmtId="166" fontId="7" fillId="0" borderId="1" xfId="1" applyNumberFormat="1" applyFont="1" applyFill="1" applyBorder="1"/>
    <xf numFmtId="165" fontId="4" fillId="0" borderId="0" xfId="1" applyNumberFormat="1" applyFont="1"/>
    <xf numFmtId="166" fontId="8" fillId="0" borderId="0" xfId="1" applyNumberFormat="1" applyFont="1" applyFill="1"/>
    <xf numFmtId="166" fontId="8" fillId="0" borderId="3" xfId="1" applyNumberFormat="1" applyFont="1" applyFill="1" applyBorder="1"/>
    <xf numFmtId="0" fontId="7" fillId="0" borderId="0" xfId="2" applyNumberFormat="1" applyFont="1" applyAlignment="1"/>
    <xf numFmtId="0" fontId="7" fillId="0" borderId="0" xfId="2" applyFont="1" applyFill="1" applyBorder="1" applyAlignment="1"/>
    <xf numFmtId="0" fontId="3" fillId="0" borderId="0" xfId="2" applyFont="1" applyBorder="1" applyAlignment="1">
      <alignment wrapText="1"/>
    </xf>
    <xf numFmtId="0" fontId="3" fillId="0" borderId="0" xfId="2" applyFont="1" applyFill="1" applyBorder="1" applyAlignment="1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6" fillId="0" borderId="0" xfId="1" applyNumberFormat="1" applyFont="1" applyAlignment="1">
      <alignment horizontal="left" vertical="center" wrapText="1"/>
    </xf>
    <xf numFmtId="165" fontId="4" fillId="0" borderId="0" xfId="1" applyNumberFormat="1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6" fillId="0" borderId="0" xfId="1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/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65" fontId="10" fillId="0" borderId="0" xfId="1" applyNumberFormat="1" applyFont="1" applyFill="1" applyBorder="1" applyAlignment="1">
      <alignment horizontal="left" vertical="center" wrapText="1"/>
    </xf>
    <xf numFmtId="165" fontId="4" fillId="0" borderId="0" xfId="1" applyNumberFormat="1" applyFont="1" applyFill="1"/>
    <xf numFmtId="165" fontId="11" fillId="0" borderId="0" xfId="1" applyNumberFormat="1" applyFont="1" applyFill="1" applyBorder="1" applyAlignment="1">
      <alignment horizontal="left" vertical="center" wrapText="1"/>
    </xf>
    <xf numFmtId="166" fontId="4" fillId="0" borderId="0" xfId="0" applyNumberFormat="1" applyFont="1" applyFill="1"/>
    <xf numFmtId="0" fontId="4" fillId="0" borderId="0" xfId="0" applyFont="1" applyAlignment="1">
      <alignment horizontal="left" vertical="center" wrapText="1"/>
    </xf>
    <xf numFmtId="166" fontId="12" fillId="0" borderId="0" xfId="0" applyNumberFormat="1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12" fillId="0" borderId="0" xfId="0" applyNumberFormat="1" applyFont="1" applyFill="1"/>
    <xf numFmtId="166" fontId="4" fillId="0" borderId="0" xfId="0" applyNumberFormat="1" applyFont="1"/>
    <xf numFmtId="3" fontId="4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4" fontId="4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6" fontId="7" fillId="0" borderId="0" xfId="0" applyNumberFormat="1" applyFont="1" applyFill="1" applyAlignment="1">
      <alignment horizontal="right" wrapText="1"/>
    </xf>
    <xf numFmtId="165" fontId="6" fillId="0" borderId="0" xfId="1" applyNumberFormat="1" applyFont="1" applyBorder="1" applyAlignment="1">
      <alignment horizontal="right" vertical="center" wrapText="1"/>
    </xf>
    <xf numFmtId="165" fontId="6" fillId="0" borderId="3" xfId="1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165" fontId="4" fillId="0" borderId="0" xfId="1" applyNumberFormat="1" applyFont="1" applyFill="1" applyAlignment="1">
      <alignment horizontal="right" vertical="center" wrapText="1"/>
    </xf>
    <xf numFmtId="166" fontId="8" fillId="0" borderId="3" xfId="0" applyNumberFormat="1" applyFont="1" applyFill="1" applyBorder="1" applyAlignment="1">
      <alignment horizontal="right" wrapText="1"/>
    </xf>
    <xf numFmtId="166" fontId="8" fillId="0" borderId="0" xfId="0" applyNumberFormat="1" applyFont="1" applyFill="1" applyAlignment="1">
      <alignment horizontal="right" wrapText="1"/>
    </xf>
    <xf numFmtId="0" fontId="4" fillId="2" borderId="0" xfId="0" applyFont="1" applyFill="1"/>
    <xf numFmtId="3" fontId="4" fillId="2" borderId="0" xfId="0" applyNumberFormat="1" applyFont="1" applyFill="1"/>
    <xf numFmtId="165" fontId="6" fillId="0" borderId="0" xfId="1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166" fontId="8" fillId="0" borderId="2" xfId="0" applyNumberFormat="1" applyFont="1" applyFill="1" applyBorder="1" applyAlignment="1">
      <alignment horizontal="right" wrapText="1"/>
    </xf>
    <xf numFmtId="166" fontId="8" fillId="0" borderId="0" xfId="0" applyNumberFormat="1" applyFont="1" applyFill="1" applyBorder="1" applyAlignment="1">
      <alignment horizontal="right" wrapText="1"/>
    </xf>
    <xf numFmtId="165" fontId="6" fillId="0" borderId="2" xfId="1" applyNumberFormat="1" applyFont="1" applyBorder="1" applyAlignment="1">
      <alignment horizontal="right" vertical="center" wrapText="1"/>
    </xf>
    <xf numFmtId="165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6" fontId="6" fillId="0" borderId="0" xfId="0" applyNumberFormat="1" applyFont="1" applyBorder="1" applyAlignment="1">
      <alignment wrapText="1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Border="1" applyAlignment="1">
      <alignment wrapText="1"/>
    </xf>
    <xf numFmtId="165" fontId="4" fillId="0" borderId="0" xfId="1" applyNumberFormat="1" applyFont="1" applyBorder="1" applyAlignment="1">
      <alignment horizontal="left" vertical="center"/>
    </xf>
    <xf numFmtId="166" fontId="4" fillId="0" borderId="0" xfId="0" applyNumberFormat="1" applyFont="1" applyAlignment="1">
      <alignment wrapText="1"/>
    </xf>
    <xf numFmtId="166" fontId="6" fillId="0" borderId="0" xfId="0" applyNumberFormat="1" applyFont="1" applyAlignment="1">
      <alignment wrapText="1"/>
    </xf>
    <xf numFmtId="166" fontId="6" fillId="0" borderId="4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wrapText="1"/>
    </xf>
    <xf numFmtId="166" fontId="6" fillId="0" borderId="2" xfId="0" applyNumberFormat="1" applyFont="1" applyBorder="1" applyAlignment="1">
      <alignment wrapText="1"/>
    </xf>
    <xf numFmtId="0" fontId="4" fillId="0" borderId="0" xfId="0" applyFont="1" applyBorder="1" applyAlignment="1"/>
    <xf numFmtId="165" fontId="4" fillId="0" borderId="0" xfId="1" applyNumberFormat="1" applyFont="1" applyAlignment="1"/>
    <xf numFmtId="165" fontId="12" fillId="0" borderId="0" xfId="0" applyNumberFormat="1" applyFont="1" applyAlignment="1"/>
    <xf numFmtId="0" fontId="5" fillId="0" borderId="1" xfId="0" applyFont="1" applyFill="1" applyBorder="1" applyAlignment="1">
      <alignment horizontal="right" wrapText="1"/>
    </xf>
    <xf numFmtId="165" fontId="6" fillId="0" borderId="3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165" fontId="4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166" fontId="4" fillId="0" borderId="0" xfId="1" applyNumberFormat="1" applyFont="1" applyFill="1" applyAlignment="1">
      <alignment horizontal="right" wrapText="1"/>
    </xf>
    <xf numFmtId="165" fontId="6" fillId="0" borderId="0" xfId="1" applyNumberFormat="1" applyFont="1" applyFill="1" applyBorder="1" applyAlignment="1">
      <alignment horizontal="right" vertical="center" wrapText="1"/>
    </xf>
    <xf numFmtId="166" fontId="4" fillId="0" borderId="1" xfId="1" applyNumberFormat="1" applyFont="1" applyFill="1" applyBorder="1" applyAlignment="1">
      <alignment horizontal="right" wrapText="1"/>
    </xf>
    <xf numFmtId="166" fontId="6" fillId="0" borderId="0" xfId="1" applyNumberFormat="1" applyFont="1" applyFill="1" applyAlignment="1">
      <alignment horizontal="right" wrapText="1"/>
    </xf>
    <xf numFmtId="166" fontId="4" fillId="0" borderId="1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6" fontId="6" fillId="0" borderId="3" xfId="1" applyNumberFormat="1" applyFont="1" applyFill="1" applyBorder="1" applyAlignment="1">
      <alignment horizontal="right" wrapText="1"/>
    </xf>
    <xf numFmtId="166" fontId="6" fillId="0" borderId="0" xfId="1" applyNumberFormat="1" applyFont="1" applyFill="1" applyBorder="1" applyAlignment="1">
      <alignment horizontal="right" wrapText="1"/>
    </xf>
    <xf numFmtId="166" fontId="6" fillId="0" borderId="2" xfId="1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 wrapText="1"/>
    </xf>
    <xf numFmtId="165" fontId="4" fillId="0" borderId="1" xfId="1" applyNumberFormat="1" applyFont="1" applyBorder="1" applyAlignment="1">
      <alignment wrapText="1"/>
    </xf>
    <xf numFmtId="166" fontId="4" fillId="0" borderId="1" xfId="0" applyNumberFormat="1" applyFont="1" applyBorder="1" applyAlignment="1">
      <alignment wrapText="1"/>
    </xf>
    <xf numFmtId="166" fontId="4" fillId="0" borderId="0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3">
    <cellStyle name="Обычный" xfId="0" builtinId="0"/>
    <cellStyle name="Обычный 10 1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/6m'2016/FS/NBRK/&#1060;&#1086;&#1088;&#1084;&#1099;%201-4_FB_%2030.06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IS"/>
      <sheetName val="CFS"/>
      <sheetName val="SCE 2016"/>
      <sheetName val="SCE 2015"/>
    </sheetNames>
    <sheetDataSet>
      <sheetData sheetId="0">
        <row r="1">
          <cell r="D1" t="str">
            <v xml:space="preserve">АО «ForteBank»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tabSelected="1" view="pageBreakPreview" zoomScale="80" zoomScaleNormal="80" zoomScaleSheetLayoutView="80" workbookViewId="0"/>
  </sheetViews>
  <sheetFormatPr defaultColWidth="9.140625" defaultRowHeight="12.75" x14ac:dyDescent="0.2"/>
  <cols>
    <col min="1" max="1" width="9.140625" style="3"/>
    <col min="2" max="2" width="56.42578125" style="3" customWidth="1"/>
    <col min="3" max="3" width="27.7109375" style="3" customWidth="1"/>
    <col min="4" max="4" width="1.5703125" style="4" customWidth="1"/>
    <col min="5" max="5" width="26.28515625" style="3" customWidth="1"/>
    <col min="6" max="6" width="9.140625" style="3"/>
    <col min="7" max="7" width="12" style="3" bestFit="1" customWidth="1"/>
    <col min="8" max="8" width="10.85546875" style="3" bestFit="1" customWidth="1"/>
    <col min="9" max="16384" width="9.140625" style="3"/>
  </cols>
  <sheetData>
    <row r="1" spans="2:8" x14ac:dyDescent="0.2">
      <c r="E1" s="1" t="s">
        <v>41</v>
      </c>
    </row>
    <row r="2" spans="2:8" x14ac:dyDescent="0.2">
      <c r="E2" s="2" t="s">
        <v>97</v>
      </c>
    </row>
    <row r="3" spans="2:8" x14ac:dyDescent="0.2">
      <c r="E3" s="2"/>
    </row>
    <row r="4" spans="2:8" x14ac:dyDescent="0.2">
      <c r="E4" s="2" t="s">
        <v>39</v>
      </c>
    </row>
    <row r="5" spans="2:8" x14ac:dyDescent="0.2">
      <c r="E5" s="2"/>
    </row>
    <row r="7" spans="2:8" x14ac:dyDescent="0.2">
      <c r="B7" s="25"/>
      <c r="C7" s="90" t="s">
        <v>98</v>
      </c>
      <c r="D7" s="6"/>
      <c r="E7" s="90" t="s">
        <v>95</v>
      </c>
    </row>
    <row r="8" spans="2:8" x14ac:dyDescent="0.2">
      <c r="B8" s="25"/>
      <c r="C8" s="89" t="s">
        <v>42</v>
      </c>
      <c r="D8" s="5"/>
      <c r="E8" s="89" t="s">
        <v>55</v>
      </c>
    </row>
    <row r="9" spans="2:8" x14ac:dyDescent="0.2">
      <c r="B9" s="19" t="s">
        <v>1</v>
      </c>
      <c r="C9" s="19"/>
      <c r="D9" s="23"/>
      <c r="E9" s="19"/>
    </row>
    <row r="10" spans="2:8" x14ac:dyDescent="0.2">
      <c r="B10" s="20" t="s">
        <v>2</v>
      </c>
      <c r="C10" s="7">
        <v>213676</v>
      </c>
      <c r="D10" s="8"/>
      <c r="E10" s="7">
        <v>231820</v>
      </c>
      <c r="F10" s="44"/>
      <c r="H10" s="45"/>
    </row>
    <row r="11" spans="2:8" x14ac:dyDescent="0.2">
      <c r="B11" s="20" t="s">
        <v>3</v>
      </c>
      <c r="C11" s="7">
        <v>6113</v>
      </c>
      <c r="D11" s="8"/>
      <c r="E11" s="7">
        <v>6393</v>
      </c>
      <c r="F11" s="44"/>
      <c r="H11" s="45"/>
    </row>
    <row r="12" spans="2:8" x14ac:dyDescent="0.2">
      <c r="B12" s="20" t="s">
        <v>4</v>
      </c>
      <c r="C12" s="7">
        <v>8238</v>
      </c>
      <c r="D12" s="8"/>
      <c r="E12" s="7">
        <v>290919</v>
      </c>
      <c r="F12" s="44"/>
      <c r="H12" s="45"/>
    </row>
    <row r="13" spans="2:8" x14ac:dyDescent="0.2">
      <c r="B13" s="20" t="s">
        <v>5</v>
      </c>
      <c r="C13" s="7">
        <v>631172</v>
      </c>
      <c r="D13" s="8"/>
      <c r="E13" s="7">
        <v>671851</v>
      </c>
      <c r="F13" s="44"/>
      <c r="H13" s="45"/>
    </row>
    <row r="14" spans="2:8" x14ac:dyDescent="0.2">
      <c r="B14" s="20" t="s">
        <v>113</v>
      </c>
      <c r="C14" s="7">
        <v>394476</v>
      </c>
      <c r="D14" s="8"/>
      <c r="E14" s="7">
        <v>58559</v>
      </c>
      <c r="F14" s="44"/>
      <c r="H14" s="45"/>
    </row>
    <row r="15" spans="2:8" ht="25.9" customHeight="1" x14ac:dyDescent="0.2">
      <c r="B15" s="39" t="s">
        <v>114</v>
      </c>
      <c r="C15" s="7">
        <v>22755</v>
      </c>
      <c r="D15" s="8"/>
      <c r="E15" s="7">
        <v>23839</v>
      </c>
      <c r="F15" s="44"/>
      <c r="H15" s="45"/>
    </row>
    <row r="16" spans="2:8" x14ac:dyDescent="0.2">
      <c r="B16" s="20" t="s">
        <v>6</v>
      </c>
      <c r="C16" s="7">
        <v>48829</v>
      </c>
      <c r="D16" s="8"/>
      <c r="E16" s="7">
        <v>49009</v>
      </c>
      <c r="F16" s="44"/>
      <c r="H16" s="45"/>
    </row>
    <row r="17" spans="2:9" x14ac:dyDescent="0.2">
      <c r="B17" s="20" t="s">
        <v>7</v>
      </c>
      <c r="C17" s="7">
        <v>3963</v>
      </c>
      <c r="D17" s="8"/>
      <c r="E17" s="7">
        <v>3741</v>
      </c>
      <c r="F17" s="44"/>
      <c r="H17" s="45"/>
    </row>
    <row r="18" spans="2:9" x14ac:dyDescent="0.2">
      <c r="B18" s="20" t="s">
        <v>8</v>
      </c>
      <c r="C18" s="7">
        <v>5360</v>
      </c>
      <c r="D18" s="8"/>
      <c r="E18" s="7">
        <v>6740</v>
      </c>
      <c r="F18" s="44"/>
      <c r="H18" s="45"/>
    </row>
    <row r="19" spans="2:9" x14ac:dyDescent="0.2">
      <c r="B19" s="20" t="s">
        <v>9</v>
      </c>
      <c r="C19" s="7">
        <v>103471</v>
      </c>
      <c r="D19" s="8"/>
      <c r="E19" s="7">
        <v>101769</v>
      </c>
      <c r="F19" s="44"/>
      <c r="H19" s="45"/>
    </row>
    <row r="20" spans="2:9" ht="15" customHeight="1" thickBot="1" x14ac:dyDescent="0.25">
      <c r="B20" s="19" t="s">
        <v>10</v>
      </c>
      <c r="C20" s="9">
        <f>SUM(C10:C19)</f>
        <v>1438053</v>
      </c>
      <c r="D20" s="10"/>
      <c r="E20" s="9">
        <f>SUM(E10:E19)</f>
        <v>1444640</v>
      </c>
      <c r="G20" s="45"/>
      <c r="H20" s="45"/>
    </row>
    <row r="21" spans="2:9" ht="13.5" thickTop="1" x14ac:dyDescent="0.2">
      <c r="B21" s="19" t="s">
        <v>0</v>
      </c>
      <c r="C21" s="21"/>
      <c r="D21" s="24"/>
      <c r="E21" s="22"/>
      <c r="H21" s="45"/>
    </row>
    <row r="22" spans="2:9" x14ac:dyDescent="0.2">
      <c r="B22" s="19" t="s">
        <v>11</v>
      </c>
      <c r="C22" s="21"/>
      <c r="D22" s="24"/>
      <c r="E22" s="22"/>
    </row>
    <row r="23" spans="2:9" x14ac:dyDescent="0.2">
      <c r="B23" s="20" t="s">
        <v>12</v>
      </c>
      <c r="C23" s="7">
        <v>995982</v>
      </c>
      <c r="D23" s="8"/>
      <c r="E23" s="7">
        <v>981225</v>
      </c>
      <c r="G23" s="44"/>
      <c r="H23" s="45"/>
      <c r="I23" s="46"/>
    </row>
    <row r="24" spans="2:9" x14ac:dyDescent="0.2">
      <c r="B24" s="20" t="s">
        <v>112</v>
      </c>
      <c r="C24" s="7">
        <v>75224</v>
      </c>
      <c r="D24" s="8"/>
      <c r="E24" s="7">
        <v>75894</v>
      </c>
      <c r="G24" s="44"/>
      <c r="H24" s="45"/>
      <c r="I24" s="47"/>
    </row>
    <row r="25" spans="2:9" x14ac:dyDescent="0.2">
      <c r="B25" s="39" t="s">
        <v>96</v>
      </c>
      <c r="C25" s="7">
        <v>27537</v>
      </c>
      <c r="D25" s="8"/>
      <c r="E25" s="7">
        <v>36639</v>
      </c>
      <c r="G25" s="44"/>
      <c r="H25" s="45"/>
      <c r="I25" s="47"/>
    </row>
    <row r="26" spans="2:9" x14ac:dyDescent="0.2">
      <c r="B26" s="20" t="s">
        <v>13</v>
      </c>
      <c r="C26" s="7">
        <v>121022</v>
      </c>
      <c r="D26" s="8"/>
      <c r="E26" s="7">
        <v>125121</v>
      </c>
      <c r="G26" s="44"/>
      <c r="H26" s="45"/>
      <c r="I26" s="47"/>
    </row>
    <row r="27" spans="2:9" x14ac:dyDescent="0.2">
      <c r="B27" s="20" t="s">
        <v>14</v>
      </c>
      <c r="C27" s="7">
        <v>23070</v>
      </c>
      <c r="D27" s="8"/>
      <c r="E27" s="7">
        <v>22740</v>
      </c>
      <c r="G27" s="44"/>
      <c r="H27" s="45"/>
      <c r="I27" s="46"/>
    </row>
    <row r="28" spans="2:9" x14ac:dyDescent="0.2">
      <c r="B28" s="20" t="s">
        <v>15</v>
      </c>
      <c r="C28" s="7">
        <v>122</v>
      </c>
      <c r="D28" s="8"/>
      <c r="E28" s="7">
        <v>122</v>
      </c>
      <c r="G28" s="44"/>
      <c r="H28" s="45"/>
      <c r="I28" s="47"/>
    </row>
    <row r="29" spans="2:9" x14ac:dyDescent="0.2">
      <c r="B29" s="20" t="s">
        <v>16</v>
      </c>
      <c r="C29" s="7">
        <v>10474</v>
      </c>
      <c r="D29" s="8"/>
      <c r="E29" s="7">
        <v>8698</v>
      </c>
      <c r="G29" s="44"/>
      <c r="H29" s="45"/>
      <c r="I29" s="46"/>
    </row>
    <row r="30" spans="2:9" ht="14.45" customHeight="1" thickBot="1" x14ac:dyDescent="0.25">
      <c r="B30" s="19" t="s">
        <v>17</v>
      </c>
      <c r="C30" s="9">
        <f>SUM(C23:C29)</f>
        <v>1253431</v>
      </c>
      <c r="D30" s="10"/>
      <c r="E30" s="9">
        <f>SUM(E23:E29)</f>
        <v>1250439</v>
      </c>
      <c r="G30" s="44"/>
      <c r="H30" s="45"/>
    </row>
    <row r="31" spans="2:9" ht="13.5" thickTop="1" x14ac:dyDescent="0.2">
      <c r="B31" s="19" t="s">
        <v>0</v>
      </c>
      <c r="C31" s="21"/>
      <c r="D31" s="24"/>
      <c r="E31" s="22"/>
    </row>
    <row r="32" spans="2:9" x14ac:dyDescent="0.2">
      <c r="B32" s="19" t="s">
        <v>18</v>
      </c>
      <c r="C32" s="21"/>
      <c r="D32" s="24"/>
      <c r="E32" s="22"/>
    </row>
    <row r="33" spans="2:8" x14ac:dyDescent="0.2">
      <c r="B33" s="20" t="s">
        <v>19</v>
      </c>
      <c r="C33" s="7">
        <v>331522</v>
      </c>
      <c r="D33" s="8"/>
      <c r="E33" s="7">
        <v>331522</v>
      </c>
      <c r="H33" s="45"/>
    </row>
    <row r="34" spans="2:8" x14ac:dyDescent="0.2">
      <c r="B34" s="20" t="s">
        <v>20</v>
      </c>
      <c r="C34" s="7">
        <v>21116</v>
      </c>
      <c r="D34" s="8"/>
      <c r="E34" s="7">
        <v>21116</v>
      </c>
      <c r="H34" s="45"/>
    </row>
    <row r="35" spans="2:8" x14ac:dyDescent="0.2">
      <c r="B35" s="20" t="s">
        <v>110</v>
      </c>
      <c r="C35" s="7">
        <v>2689</v>
      </c>
      <c r="D35" s="8"/>
      <c r="E35" s="7">
        <v>598</v>
      </c>
      <c r="H35" s="45"/>
    </row>
    <row r="36" spans="2:8" x14ac:dyDescent="0.2">
      <c r="B36" s="20" t="s">
        <v>21</v>
      </c>
      <c r="C36" s="11">
        <v>-171358</v>
      </c>
      <c r="D36" s="8"/>
      <c r="E36" s="11">
        <v>-159676</v>
      </c>
      <c r="G36" s="12"/>
      <c r="H36" s="45"/>
    </row>
    <row r="37" spans="2:8" ht="15" customHeight="1" x14ac:dyDescent="0.2">
      <c r="B37" s="19" t="s">
        <v>22</v>
      </c>
      <c r="C37" s="13">
        <f>SUM(C33:C36)</f>
        <v>183969</v>
      </c>
      <c r="D37" s="10"/>
      <c r="E37" s="13">
        <f>SUM(E33:E36)</f>
        <v>193560</v>
      </c>
      <c r="G37" s="12"/>
      <c r="H37" s="45"/>
    </row>
    <row r="38" spans="2:8" ht="11.45" customHeight="1" x14ac:dyDescent="0.2">
      <c r="B38" s="19" t="s">
        <v>0</v>
      </c>
      <c r="C38" s="7"/>
      <c r="D38" s="8"/>
      <c r="E38" s="7"/>
      <c r="G38" s="67"/>
    </row>
    <row r="39" spans="2:8" x14ac:dyDescent="0.2">
      <c r="B39" s="20" t="s">
        <v>23</v>
      </c>
      <c r="C39" s="7">
        <v>653</v>
      </c>
      <c r="D39" s="8"/>
      <c r="E39" s="7">
        <v>641</v>
      </c>
    </row>
    <row r="40" spans="2:8" ht="15" customHeight="1" x14ac:dyDescent="0.2">
      <c r="B40" s="19" t="s">
        <v>24</v>
      </c>
      <c r="C40" s="14">
        <f>C37+C39</f>
        <v>184622</v>
      </c>
      <c r="D40" s="10"/>
      <c r="E40" s="14">
        <f>E37+E39</f>
        <v>194201</v>
      </c>
    </row>
    <row r="41" spans="2:8" ht="15.6" customHeight="1" thickBot="1" x14ac:dyDescent="0.25">
      <c r="B41" s="19" t="s">
        <v>25</v>
      </c>
      <c r="C41" s="9">
        <f>C30+C40</f>
        <v>1438053</v>
      </c>
      <c r="D41" s="10"/>
      <c r="E41" s="9">
        <f>E30+E40</f>
        <v>1444640</v>
      </c>
    </row>
    <row r="42" spans="2:8" ht="13.5" thickTop="1" x14ac:dyDescent="0.2">
      <c r="F42" s="40">
        <f>C20-C41</f>
        <v>0</v>
      </c>
      <c r="G42" s="40">
        <f>E20-E41</f>
        <v>0</v>
      </c>
    </row>
    <row r="56" spans="2:7" x14ac:dyDescent="0.2">
      <c r="B56" s="15" t="s">
        <v>40</v>
      </c>
      <c r="E56" s="15" t="s">
        <v>40</v>
      </c>
    </row>
    <row r="57" spans="2:7" x14ac:dyDescent="0.2">
      <c r="B57" s="16" t="s">
        <v>94</v>
      </c>
      <c r="E57" s="16" t="s">
        <v>131</v>
      </c>
      <c r="G57" s="3" t="s">
        <v>44</v>
      </c>
    </row>
    <row r="58" spans="2:7" x14ac:dyDescent="0.2">
      <c r="B58" s="17" t="s">
        <v>122</v>
      </c>
      <c r="E58" s="18" t="s">
        <v>132</v>
      </c>
      <c r="G58" s="3" t="s">
        <v>45</v>
      </c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="80" zoomScaleNormal="80" zoomScaleSheetLayoutView="80" workbookViewId="0">
      <selection activeCell="A18" sqref="A18"/>
    </sheetView>
  </sheetViews>
  <sheetFormatPr defaultColWidth="9.140625" defaultRowHeight="12.75" x14ac:dyDescent="0.2"/>
  <cols>
    <col min="1" max="1" width="9.140625" style="3"/>
    <col min="2" max="2" width="61.7109375" style="3" customWidth="1"/>
    <col min="3" max="3" width="24.28515625" style="3" customWidth="1"/>
    <col min="4" max="4" width="2.140625" style="4" customWidth="1"/>
    <col min="5" max="5" width="27" style="3" customWidth="1"/>
    <col min="6" max="7" width="9.140625" style="3"/>
    <col min="8" max="9" width="10.5703125" style="3" bestFit="1" customWidth="1"/>
    <col min="10" max="16384" width="9.140625" style="3"/>
  </cols>
  <sheetData>
    <row r="1" spans="2:10" x14ac:dyDescent="0.2">
      <c r="E1" s="1" t="s">
        <v>41</v>
      </c>
      <c r="G1" s="1"/>
    </row>
    <row r="2" spans="2:10" x14ac:dyDescent="0.2">
      <c r="E2" s="2" t="s">
        <v>99</v>
      </c>
      <c r="G2" s="2"/>
    </row>
    <row r="3" spans="2:10" x14ac:dyDescent="0.2">
      <c r="E3" s="2"/>
      <c r="G3" s="2"/>
    </row>
    <row r="4" spans="2:10" x14ac:dyDescent="0.2">
      <c r="E4" s="2"/>
      <c r="G4" s="2"/>
    </row>
    <row r="5" spans="2:10" x14ac:dyDescent="0.2">
      <c r="E5" s="2" t="s">
        <v>39</v>
      </c>
      <c r="G5" s="2"/>
    </row>
    <row r="6" spans="2:10" x14ac:dyDescent="0.2">
      <c r="B6" s="25"/>
      <c r="C6" s="50"/>
      <c r="D6" s="50"/>
      <c r="E6" s="50"/>
    </row>
    <row r="7" spans="2:10" x14ac:dyDescent="0.2">
      <c r="B7" s="25"/>
      <c r="C7" s="51"/>
      <c r="D7" s="51"/>
      <c r="E7" s="51"/>
    </row>
    <row r="8" spans="2:10" ht="54" customHeight="1" x14ac:dyDescent="0.2">
      <c r="B8" s="25"/>
      <c r="C8" s="92" t="s">
        <v>100</v>
      </c>
      <c r="D8" s="31"/>
      <c r="E8" s="92" t="s">
        <v>101</v>
      </c>
    </row>
    <row r="9" spans="2:10" x14ac:dyDescent="0.2">
      <c r="B9" s="25"/>
      <c r="C9" s="84" t="s">
        <v>42</v>
      </c>
      <c r="D9" s="31"/>
      <c r="E9" s="84" t="s">
        <v>42</v>
      </c>
    </row>
    <row r="10" spans="2:10" x14ac:dyDescent="0.2">
      <c r="B10" s="39" t="s">
        <v>57</v>
      </c>
      <c r="C10" s="52">
        <v>30015</v>
      </c>
      <c r="D10" s="53"/>
      <c r="E10" s="52">
        <v>28910</v>
      </c>
      <c r="G10" s="44"/>
      <c r="H10" s="45"/>
      <c r="I10" s="45"/>
      <c r="J10" s="44"/>
    </row>
    <row r="11" spans="2:10" x14ac:dyDescent="0.2">
      <c r="B11" s="39" t="s">
        <v>58</v>
      </c>
      <c r="C11" s="52">
        <v>-18572</v>
      </c>
      <c r="D11" s="53"/>
      <c r="E11" s="52">
        <v>-17783</v>
      </c>
      <c r="G11" s="44"/>
      <c r="H11" s="45"/>
      <c r="I11" s="45"/>
      <c r="J11" s="44"/>
    </row>
    <row r="12" spans="2:10" ht="15" customHeight="1" x14ac:dyDescent="0.2">
      <c r="B12" s="19" t="s">
        <v>59</v>
      </c>
      <c r="C12" s="54">
        <f>SUM(C10:C11)</f>
        <v>11443</v>
      </c>
      <c r="D12" s="53"/>
      <c r="E12" s="85">
        <f>SUM(E10:E11)</f>
        <v>11127</v>
      </c>
      <c r="G12" s="44"/>
      <c r="H12" s="45"/>
      <c r="I12" s="45"/>
      <c r="J12" s="44"/>
    </row>
    <row r="13" spans="2:10" x14ac:dyDescent="0.2">
      <c r="B13" s="19" t="s">
        <v>0</v>
      </c>
      <c r="C13" s="55"/>
      <c r="D13" s="53"/>
      <c r="E13" s="56"/>
      <c r="G13" s="44"/>
      <c r="H13" s="45"/>
      <c r="I13" s="45"/>
      <c r="J13" s="44"/>
    </row>
    <row r="14" spans="2:10" x14ac:dyDescent="0.2">
      <c r="B14" s="39" t="s">
        <v>60</v>
      </c>
      <c r="C14" s="52">
        <v>3415</v>
      </c>
      <c r="D14" s="53"/>
      <c r="E14" s="52">
        <v>2479</v>
      </c>
      <c r="G14" s="44"/>
      <c r="H14" s="45"/>
      <c r="I14" s="45"/>
      <c r="J14" s="44"/>
    </row>
    <row r="15" spans="2:10" x14ac:dyDescent="0.2">
      <c r="B15" s="39" t="s">
        <v>61</v>
      </c>
      <c r="C15" s="52">
        <v>-1112</v>
      </c>
      <c r="D15" s="53"/>
      <c r="E15" s="52">
        <v>-657</v>
      </c>
      <c r="G15" s="44"/>
      <c r="H15" s="45"/>
      <c r="I15" s="45"/>
      <c r="J15" s="44"/>
    </row>
    <row r="16" spans="2:10" ht="42" customHeight="1" x14ac:dyDescent="0.2">
      <c r="B16" s="39" t="s">
        <v>62</v>
      </c>
      <c r="C16" s="52">
        <v>-7</v>
      </c>
      <c r="D16" s="52"/>
      <c r="E16" s="52">
        <v>-3733</v>
      </c>
      <c r="G16" s="44"/>
      <c r="H16" s="45"/>
      <c r="I16" s="45"/>
    </row>
    <row r="17" spans="1:10" ht="25.5" x14ac:dyDescent="0.2">
      <c r="B17" s="39" t="s">
        <v>63</v>
      </c>
      <c r="C17" s="52">
        <v>872</v>
      </c>
      <c r="D17" s="52"/>
      <c r="E17" s="52">
        <v>0</v>
      </c>
      <c r="G17" s="44"/>
      <c r="H17" s="45"/>
      <c r="I17" s="45"/>
      <c r="J17" s="44"/>
    </row>
    <row r="18" spans="1:10" x14ac:dyDescent="0.2">
      <c r="B18" s="39" t="s">
        <v>111</v>
      </c>
      <c r="C18" s="52">
        <v>-42</v>
      </c>
      <c r="D18" s="52"/>
      <c r="E18" s="52">
        <v>3183</v>
      </c>
      <c r="G18" s="44"/>
      <c r="H18" s="45"/>
      <c r="I18" s="45"/>
    </row>
    <row r="19" spans="1:10" x14ac:dyDescent="0.2">
      <c r="B19" s="39" t="s">
        <v>64</v>
      </c>
      <c r="C19" s="52">
        <v>166</v>
      </c>
      <c r="D19" s="52"/>
      <c r="E19" s="52">
        <v>-33</v>
      </c>
      <c r="G19" s="44"/>
      <c r="H19" s="45"/>
      <c r="I19" s="45"/>
      <c r="J19" s="44"/>
    </row>
    <row r="20" spans="1:10" ht="15" customHeight="1" x14ac:dyDescent="0.2">
      <c r="B20" s="32" t="s">
        <v>65</v>
      </c>
      <c r="C20" s="57">
        <f>SUM(C14:C19)</f>
        <v>3292</v>
      </c>
      <c r="D20" s="58"/>
      <c r="E20" s="57">
        <f>SUM(E14:E19)</f>
        <v>1239</v>
      </c>
      <c r="G20" s="44"/>
      <c r="H20" s="45"/>
      <c r="I20" s="45"/>
      <c r="J20" s="44"/>
    </row>
    <row r="21" spans="1:10" x14ac:dyDescent="0.2">
      <c r="B21" s="19" t="s">
        <v>0</v>
      </c>
      <c r="C21" s="55"/>
      <c r="D21" s="53"/>
      <c r="E21" s="56"/>
      <c r="G21" s="44"/>
      <c r="H21" s="45"/>
      <c r="I21" s="45"/>
      <c r="J21" s="44"/>
    </row>
    <row r="22" spans="1:10" x14ac:dyDescent="0.2">
      <c r="B22" s="39" t="s">
        <v>66</v>
      </c>
      <c r="C22" s="52">
        <v>519</v>
      </c>
      <c r="D22" s="52"/>
      <c r="E22" s="52">
        <v>1057</v>
      </c>
      <c r="G22" s="44"/>
      <c r="H22" s="45"/>
      <c r="I22" s="45"/>
      <c r="J22" s="44"/>
    </row>
    <row r="23" spans="1:10" s="59" customFormat="1" x14ac:dyDescent="0.2">
      <c r="A23" s="27"/>
      <c r="B23" s="34" t="s">
        <v>67</v>
      </c>
      <c r="C23" s="52">
        <v>-8808</v>
      </c>
      <c r="D23" s="52"/>
      <c r="E23" s="52">
        <v>-9157</v>
      </c>
      <c r="F23" s="27"/>
      <c r="G23" s="44"/>
      <c r="H23" s="45"/>
      <c r="I23" s="60"/>
    </row>
    <row r="24" spans="1:10" ht="15" customHeight="1" x14ac:dyDescent="0.2">
      <c r="B24" s="32" t="s">
        <v>68</v>
      </c>
      <c r="C24" s="57">
        <f>SUM(C22:C23)</f>
        <v>-8289</v>
      </c>
      <c r="D24" s="58"/>
      <c r="E24" s="57">
        <f>SUM(E22:E23)</f>
        <v>-8100</v>
      </c>
      <c r="G24" s="44"/>
      <c r="H24" s="45"/>
      <c r="I24" s="45"/>
      <c r="J24" s="44"/>
    </row>
    <row r="25" spans="1:10" x14ac:dyDescent="0.2">
      <c r="B25" s="19" t="s">
        <v>0</v>
      </c>
      <c r="C25" s="55"/>
      <c r="D25" s="53"/>
      <c r="E25" s="55"/>
      <c r="H25" s="45"/>
      <c r="I25" s="45"/>
    </row>
    <row r="26" spans="1:10" ht="25.5" x14ac:dyDescent="0.2">
      <c r="B26" s="104" t="s">
        <v>69</v>
      </c>
      <c r="C26" s="58">
        <f>C12+C20+C24</f>
        <v>6446</v>
      </c>
      <c r="D26" s="58"/>
      <c r="E26" s="58">
        <f>E12+E20+E24</f>
        <v>4266</v>
      </c>
      <c r="G26" s="44"/>
      <c r="H26" s="45"/>
      <c r="I26" s="45"/>
    </row>
    <row r="27" spans="1:10" x14ac:dyDescent="0.2">
      <c r="B27" s="39" t="s">
        <v>70</v>
      </c>
      <c r="C27" s="52">
        <v>-1397</v>
      </c>
      <c r="D27" s="52"/>
      <c r="E27" s="52">
        <v>-1900</v>
      </c>
      <c r="G27" s="44"/>
      <c r="H27" s="45"/>
      <c r="I27" s="45"/>
    </row>
    <row r="28" spans="1:10" ht="15" customHeight="1" x14ac:dyDescent="0.2">
      <c r="B28" s="19" t="s">
        <v>71</v>
      </c>
      <c r="C28" s="57">
        <f>SUM(C26:C27)</f>
        <v>5049</v>
      </c>
      <c r="D28" s="58"/>
      <c r="E28" s="57">
        <f>SUM(E26:E27)</f>
        <v>2366</v>
      </c>
      <c r="G28" s="44"/>
      <c r="H28" s="45"/>
      <c r="I28" s="45"/>
    </row>
    <row r="29" spans="1:10" x14ac:dyDescent="0.2">
      <c r="B29" s="19" t="s">
        <v>0</v>
      </c>
      <c r="C29" s="55"/>
      <c r="D29" s="53"/>
      <c r="E29" s="55"/>
      <c r="G29" s="44"/>
      <c r="H29" s="45"/>
      <c r="I29" s="45"/>
    </row>
    <row r="30" spans="1:10" x14ac:dyDescent="0.2">
      <c r="B30" s="19" t="s">
        <v>72</v>
      </c>
      <c r="C30" s="55"/>
      <c r="D30" s="53"/>
      <c r="E30" s="55"/>
      <c r="G30" s="44"/>
      <c r="H30" s="45"/>
      <c r="I30" s="45"/>
    </row>
    <row r="31" spans="1:10" x14ac:dyDescent="0.2">
      <c r="B31" s="39" t="s">
        <v>73</v>
      </c>
      <c r="C31" s="52">
        <f>C28-C32</f>
        <v>5037</v>
      </c>
      <c r="D31" s="52"/>
      <c r="E31" s="52">
        <f>E28-E32</f>
        <v>2347</v>
      </c>
      <c r="G31" s="44"/>
      <c r="H31" s="45"/>
      <c r="I31" s="45"/>
    </row>
    <row r="32" spans="1:10" x14ac:dyDescent="0.2">
      <c r="B32" s="39" t="s">
        <v>74</v>
      </c>
      <c r="C32" s="52">
        <v>12</v>
      </c>
      <c r="D32" s="52"/>
      <c r="E32" s="52">
        <v>19</v>
      </c>
      <c r="I32" s="45"/>
    </row>
    <row r="33" spans="2:9" ht="15" customHeight="1" x14ac:dyDescent="0.2">
      <c r="B33" s="39" t="s">
        <v>0</v>
      </c>
      <c r="C33" s="57">
        <f>SUM(C31:C32)</f>
        <v>5049</v>
      </c>
      <c r="D33" s="58"/>
      <c r="E33" s="57">
        <f>SUM(E31:E32)</f>
        <v>2366</v>
      </c>
      <c r="I33" s="45"/>
    </row>
    <row r="34" spans="2:9" x14ac:dyDescent="0.2">
      <c r="B34" s="19" t="s">
        <v>75</v>
      </c>
      <c r="C34" s="61"/>
      <c r="D34" s="53"/>
      <c r="E34" s="61"/>
      <c r="I34" s="45"/>
    </row>
    <row r="35" spans="2:9" ht="41.25" customHeight="1" x14ac:dyDescent="0.2">
      <c r="B35" s="62" t="s">
        <v>76</v>
      </c>
      <c r="C35" s="61"/>
      <c r="D35" s="53"/>
      <c r="E35" s="55"/>
      <c r="I35" s="45"/>
    </row>
    <row r="36" spans="2:9" ht="31.5" customHeight="1" x14ac:dyDescent="0.2">
      <c r="B36" s="39" t="s">
        <v>115</v>
      </c>
      <c r="C36" s="61"/>
      <c r="D36" s="53"/>
      <c r="E36" s="55"/>
      <c r="I36" s="45"/>
    </row>
    <row r="37" spans="2:9" ht="35.25" customHeight="1" x14ac:dyDescent="0.2">
      <c r="B37" s="63" t="s">
        <v>116</v>
      </c>
      <c r="C37" s="52">
        <v>-1292</v>
      </c>
      <c r="D37" s="52"/>
      <c r="E37" s="52">
        <v>104</v>
      </c>
      <c r="I37" s="45"/>
    </row>
    <row r="38" spans="2:9" ht="41.45" customHeight="1" x14ac:dyDescent="0.2">
      <c r="B38" s="63" t="s">
        <v>117</v>
      </c>
      <c r="C38" s="52">
        <v>140</v>
      </c>
      <c r="D38" s="52"/>
      <c r="E38" s="52">
        <v>0</v>
      </c>
      <c r="I38" s="45"/>
    </row>
    <row r="39" spans="2:9" ht="25.5" x14ac:dyDescent="0.2">
      <c r="B39" s="19" t="s">
        <v>77</v>
      </c>
      <c r="C39" s="57">
        <f>SUM(C37:C38)</f>
        <v>-1152</v>
      </c>
      <c r="D39" s="58"/>
      <c r="E39" s="57">
        <f>SUM(E37:E38)</f>
        <v>104</v>
      </c>
      <c r="I39" s="45"/>
    </row>
    <row r="40" spans="2:9" ht="15.6" customHeight="1" thickBot="1" x14ac:dyDescent="0.25">
      <c r="B40" s="19" t="s">
        <v>78</v>
      </c>
      <c r="C40" s="64">
        <f>C33+C39</f>
        <v>3897</v>
      </c>
      <c r="D40" s="65"/>
      <c r="E40" s="64">
        <f>E33+E39</f>
        <v>2470</v>
      </c>
      <c r="I40" s="45"/>
    </row>
    <row r="41" spans="2:9" ht="13.5" thickTop="1" x14ac:dyDescent="0.2">
      <c r="B41" s="19" t="s">
        <v>0</v>
      </c>
      <c r="C41" s="61"/>
      <c r="D41" s="53"/>
      <c r="E41" s="55"/>
      <c r="I41" s="45"/>
    </row>
    <row r="42" spans="2:9" x14ac:dyDescent="0.2">
      <c r="B42" s="19" t="s">
        <v>79</v>
      </c>
      <c r="C42" s="61"/>
      <c r="D42" s="53"/>
      <c r="E42" s="55"/>
      <c r="I42" s="45"/>
    </row>
    <row r="43" spans="2:9" x14ac:dyDescent="0.2">
      <c r="B43" s="39" t="s">
        <v>73</v>
      </c>
      <c r="C43" s="55">
        <f>C40-C44</f>
        <v>3885</v>
      </c>
      <c r="D43" s="53"/>
      <c r="E43" s="52">
        <f>E40-E44</f>
        <v>2451</v>
      </c>
      <c r="I43" s="45"/>
    </row>
    <row r="44" spans="2:9" x14ac:dyDescent="0.2">
      <c r="B44" s="39" t="s">
        <v>74</v>
      </c>
      <c r="C44" s="52">
        <f>C32</f>
        <v>12</v>
      </c>
      <c r="D44" s="53"/>
      <c r="E44" s="52">
        <f>E32</f>
        <v>19</v>
      </c>
      <c r="I44" s="45"/>
    </row>
    <row r="45" spans="2:9" ht="15.6" customHeight="1" thickBot="1" x14ac:dyDescent="0.25">
      <c r="B45" s="39"/>
      <c r="C45" s="66">
        <f>SUM(C43:C44)</f>
        <v>3897</v>
      </c>
      <c r="D45" s="53"/>
      <c r="E45" s="64">
        <f>SUM(E43:E44)</f>
        <v>2470</v>
      </c>
      <c r="I45" s="45"/>
    </row>
    <row r="46" spans="2:9" ht="13.5" thickTop="1" x14ac:dyDescent="0.2">
      <c r="C46" s="12"/>
      <c r="D46" s="26"/>
      <c r="E46" s="12"/>
    </row>
    <row r="47" spans="2:9" x14ac:dyDescent="0.2">
      <c r="C47" s="12"/>
      <c r="D47" s="26"/>
      <c r="E47" s="12"/>
    </row>
    <row r="48" spans="2:9" x14ac:dyDescent="0.2">
      <c r="C48" s="12"/>
      <c r="D48" s="26"/>
      <c r="E48" s="12"/>
    </row>
    <row r="49" spans="2:5" x14ac:dyDescent="0.2">
      <c r="C49" s="12"/>
      <c r="D49" s="26"/>
      <c r="E49" s="12"/>
    </row>
    <row r="50" spans="2:5" x14ac:dyDescent="0.2">
      <c r="C50" s="12"/>
      <c r="D50" s="26"/>
      <c r="E50" s="12"/>
    </row>
    <row r="51" spans="2:5" x14ac:dyDescent="0.2">
      <c r="B51" s="15" t="s">
        <v>40</v>
      </c>
      <c r="C51" s="12"/>
      <c r="D51" s="26"/>
      <c r="E51" s="15" t="s">
        <v>40</v>
      </c>
    </row>
    <row r="52" spans="2:5" x14ac:dyDescent="0.2">
      <c r="B52" s="16" t="str">
        <f>BS!B57</f>
        <v>Деревянко А.М.</v>
      </c>
      <c r="E52" s="16" t="str">
        <f>BS!E57</f>
        <v>Оспанова Г.А.</v>
      </c>
    </row>
    <row r="53" spans="2:5" x14ac:dyDescent="0.2">
      <c r="B53" s="17" t="str">
        <f>BS!B58</f>
        <v>Заместитель Председателя Правления (CFO)</v>
      </c>
      <c r="E53" s="18" t="str">
        <f>BS!E58</f>
        <v>И.о. Главного бухгалтера</v>
      </c>
    </row>
    <row r="54" spans="2:5" x14ac:dyDescent="0.2">
      <c r="B54" s="17"/>
      <c r="E54" s="18"/>
    </row>
  </sheetData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1"/>
  <sheetViews>
    <sheetView view="pageBreakPreview" zoomScale="80" zoomScaleNormal="80" zoomScaleSheetLayoutView="80" workbookViewId="0">
      <selection activeCell="F14" sqref="F14"/>
    </sheetView>
  </sheetViews>
  <sheetFormatPr defaultColWidth="9.140625" defaultRowHeight="12.75" x14ac:dyDescent="0.2"/>
  <cols>
    <col min="1" max="1" width="4.7109375" style="68" customWidth="1"/>
    <col min="2" max="2" width="66.28515625" style="68" customWidth="1"/>
    <col min="3" max="3" width="16.5703125" style="68" customWidth="1"/>
    <col min="4" max="4" width="16.85546875" style="68" customWidth="1"/>
    <col min="5" max="5" width="17.5703125" style="68" customWidth="1"/>
    <col min="6" max="6" width="15.42578125" style="68" customWidth="1"/>
    <col min="7" max="7" width="12.28515625" style="68" customWidth="1"/>
    <col min="8" max="8" width="16.5703125" style="68" customWidth="1"/>
    <col min="9" max="9" width="13.28515625" style="68" customWidth="1"/>
    <col min="10" max="10" width="3.7109375" style="68" customWidth="1"/>
    <col min="11" max="11" width="13.28515625" style="68" bestFit="1" customWidth="1"/>
    <col min="12" max="12" width="12.140625" style="68" bestFit="1" customWidth="1"/>
    <col min="13" max="13" width="10.42578125" style="68" bestFit="1" customWidth="1"/>
    <col min="14" max="15" width="13.140625" style="68" bestFit="1" customWidth="1"/>
    <col min="16" max="16" width="10.42578125" style="68" bestFit="1" customWidth="1"/>
    <col min="17" max="17" width="13.140625" style="68" bestFit="1" customWidth="1"/>
    <col min="18" max="16384" width="9.140625" style="68"/>
  </cols>
  <sheetData>
    <row r="3" spans="2:10" x14ac:dyDescent="0.2">
      <c r="I3" s="1" t="str">
        <f>[1]BS!D1</f>
        <v xml:space="preserve">АО «ForteBank» </v>
      </c>
    </row>
    <row r="4" spans="2:10" x14ac:dyDescent="0.2">
      <c r="I4" s="2" t="s">
        <v>105</v>
      </c>
    </row>
    <row r="5" spans="2:10" x14ac:dyDescent="0.2">
      <c r="I5" s="2"/>
    </row>
    <row r="6" spans="2:10" x14ac:dyDescent="0.2">
      <c r="I6" s="2" t="s">
        <v>39</v>
      </c>
    </row>
    <row r="7" spans="2:10" x14ac:dyDescent="0.2">
      <c r="I7" s="2"/>
    </row>
    <row r="8" spans="2:10" x14ac:dyDescent="0.2">
      <c r="I8" s="2"/>
    </row>
    <row r="9" spans="2:10" x14ac:dyDescent="0.2">
      <c r="I9" s="2"/>
    </row>
    <row r="10" spans="2:10" x14ac:dyDescent="0.2">
      <c r="B10" s="69"/>
      <c r="C10" s="108" t="s">
        <v>80</v>
      </c>
      <c r="D10" s="108"/>
      <c r="E10" s="108"/>
      <c r="F10" s="108"/>
      <c r="G10" s="108"/>
      <c r="H10" s="109"/>
      <c r="I10" s="109"/>
      <c r="J10" s="70"/>
    </row>
    <row r="11" spans="2:10" ht="48" customHeight="1" x14ac:dyDescent="0.2">
      <c r="B11" s="69"/>
      <c r="C11" s="91" t="s">
        <v>81</v>
      </c>
      <c r="D11" s="91" t="s">
        <v>20</v>
      </c>
      <c r="E11" s="91" t="s">
        <v>110</v>
      </c>
      <c r="F11" s="91" t="s">
        <v>82</v>
      </c>
      <c r="G11" s="91" t="s">
        <v>83</v>
      </c>
      <c r="H11" s="91" t="s">
        <v>84</v>
      </c>
      <c r="I11" s="91" t="s">
        <v>85</v>
      </c>
      <c r="J11" s="71"/>
    </row>
    <row r="12" spans="2:10" ht="15" customHeight="1" x14ac:dyDescent="0.2">
      <c r="B12" s="69" t="s">
        <v>95</v>
      </c>
      <c r="C12" s="72">
        <v>331522</v>
      </c>
      <c r="D12" s="72">
        <v>21116</v>
      </c>
      <c r="E12" s="72">
        <v>598</v>
      </c>
      <c r="F12" s="72">
        <v>-159676</v>
      </c>
      <c r="G12" s="72">
        <f>SUM(C12:F12)</f>
        <v>193560</v>
      </c>
      <c r="H12" s="72">
        <v>641</v>
      </c>
      <c r="I12" s="72">
        <f>SUM(G12:H12)</f>
        <v>194201</v>
      </c>
      <c r="J12" s="71"/>
    </row>
    <row r="13" spans="2:10" x14ac:dyDescent="0.2">
      <c r="B13" s="69"/>
      <c r="C13" s="72"/>
      <c r="D13" s="72"/>
      <c r="E13" s="72"/>
      <c r="F13" s="72"/>
      <c r="G13" s="72"/>
      <c r="H13" s="72"/>
      <c r="I13" s="72"/>
      <c r="J13" s="71"/>
    </row>
    <row r="14" spans="2:10" x14ac:dyDescent="0.2">
      <c r="B14" s="68" t="s">
        <v>108</v>
      </c>
      <c r="E14" s="82">
        <v>288</v>
      </c>
      <c r="F14" s="107">
        <f>-13710-54</f>
        <v>-13764</v>
      </c>
      <c r="G14" s="72">
        <f>SUM(C14:F14)</f>
        <v>-13476</v>
      </c>
      <c r="H14" s="82">
        <v>0</v>
      </c>
      <c r="I14" s="72">
        <f>SUM(G14:H14)</f>
        <v>-13476</v>
      </c>
    </row>
    <row r="15" spans="2:10" x14ac:dyDescent="0.2">
      <c r="B15" s="73" t="s">
        <v>109</v>
      </c>
      <c r="C15" s="79">
        <v>0</v>
      </c>
      <c r="D15" s="79">
        <v>0</v>
      </c>
      <c r="E15" s="105">
        <v>2955</v>
      </c>
      <c r="F15" s="106">
        <f>-E15</f>
        <v>-2955</v>
      </c>
      <c r="G15" s="79">
        <f>SUM(C15:F15)</f>
        <v>0</v>
      </c>
      <c r="H15" s="106">
        <v>0</v>
      </c>
      <c r="I15" s="79">
        <f>SUM(G15:H15)</f>
        <v>0</v>
      </c>
      <c r="J15" s="71"/>
    </row>
    <row r="16" spans="2:10" x14ac:dyDescent="0.2">
      <c r="B16" s="69" t="s">
        <v>130</v>
      </c>
      <c r="C16" s="72">
        <f>SUM(C12:C15)</f>
        <v>331522</v>
      </c>
      <c r="D16" s="72">
        <f t="shared" ref="D16:I16" si="0">SUM(D12:D15)</f>
        <v>21116</v>
      </c>
      <c r="E16" s="72">
        <f t="shared" si="0"/>
        <v>3841</v>
      </c>
      <c r="F16" s="72">
        <f t="shared" si="0"/>
        <v>-176395</v>
      </c>
      <c r="G16" s="72">
        <f t="shared" si="0"/>
        <v>180084</v>
      </c>
      <c r="H16" s="72">
        <f t="shared" si="0"/>
        <v>641</v>
      </c>
      <c r="I16" s="72">
        <f t="shared" si="0"/>
        <v>180725</v>
      </c>
      <c r="J16" s="71"/>
    </row>
    <row r="17" spans="2:17" x14ac:dyDescent="0.2">
      <c r="B17" s="73"/>
      <c r="C17" s="72"/>
      <c r="D17" s="72"/>
      <c r="E17" s="87"/>
      <c r="F17" s="74"/>
      <c r="G17" s="72"/>
      <c r="H17" s="74"/>
      <c r="I17" s="72"/>
      <c r="J17" s="71"/>
    </row>
    <row r="18" spans="2:17" x14ac:dyDescent="0.2">
      <c r="B18" s="73" t="s">
        <v>86</v>
      </c>
      <c r="C18" s="72">
        <v>0</v>
      </c>
      <c r="D18" s="72">
        <v>0</v>
      </c>
      <c r="E18" s="72">
        <v>0</v>
      </c>
      <c r="F18" s="74">
        <f>PL!C31</f>
        <v>5037</v>
      </c>
      <c r="G18" s="72">
        <f>SUM(C18:F18)</f>
        <v>5037</v>
      </c>
      <c r="H18" s="74">
        <f>PL!C32</f>
        <v>12</v>
      </c>
      <c r="I18" s="72">
        <f>SUM(G18:H18)</f>
        <v>5049</v>
      </c>
      <c r="J18" s="71"/>
    </row>
    <row r="19" spans="2:17" x14ac:dyDescent="0.2">
      <c r="B19" s="73"/>
      <c r="C19" s="72"/>
      <c r="D19" s="72"/>
      <c r="E19" s="72"/>
      <c r="F19" s="74"/>
      <c r="G19" s="72"/>
      <c r="H19" s="74"/>
      <c r="I19" s="72"/>
      <c r="J19" s="71"/>
    </row>
    <row r="20" spans="2:17" ht="15" customHeight="1" x14ac:dyDescent="0.2">
      <c r="B20" s="69" t="s">
        <v>75</v>
      </c>
      <c r="C20" s="75"/>
      <c r="D20" s="75"/>
      <c r="E20" s="75"/>
      <c r="F20" s="75"/>
      <c r="G20" s="88"/>
      <c r="H20" s="75"/>
      <c r="I20" s="88"/>
      <c r="J20" s="71"/>
    </row>
    <row r="21" spans="2:17" ht="34.15" customHeight="1" x14ac:dyDescent="0.2">
      <c r="B21" s="39" t="s">
        <v>118</v>
      </c>
      <c r="C21" s="76">
        <v>0</v>
      </c>
      <c r="D21" s="76">
        <v>0</v>
      </c>
      <c r="E21" s="76">
        <v>-1291.5430000000001</v>
      </c>
      <c r="F21" s="76">
        <v>0</v>
      </c>
      <c r="G21" s="77">
        <f>SUM(C21:F21)</f>
        <v>-1291.5430000000001</v>
      </c>
      <c r="H21" s="76">
        <v>0</v>
      </c>
      <c r="I21" s="77">
        <f>SUM(G21:H21)</f>
        <v>-1291.5430000000001</v>
      </c>
      <c r="J21" s="71"/>
    </row>
    <row r="22" spans="2:17" ht="42" hidden="1" customHeight="1" x14ac:dyDescent="0.2">
      <c r="B22" s="39" t="s">
        <v>119</v>
      </c>
      <c r="C22" s="76">
        <v>0</v>
      </c>
      <c r="D22" s="76">
        <v>0</v>
      </c>
      <c r="E22" s="76">
        <v>0</v>
      </c>
      <c r="F22" s="76">
        <v>0</v>
      </c>
      <c r="G22" s="77">
        <f>SUM(C22:F22)</f>
        <v>0</v>
      </c>
      <c r="H22" s="76">
        <v>0</v>
      </c>
      <c r="I22" s="77">
        <f>SUM(G22:H22)</f>
        <v>0</v>
      </c>
      <c r="J22" s="71"/>
    </row>
    <row r="23" spans="2:17" ht="40.15" customHeight="1" x14ac:dyDescent="0.2">
      <c r="B23" s="39" t="s">
        <v>120</v>
      </c>
      <c r="C23" s="76">
        <v>0</v>
      </c>
      <c r="D23" s="76">
        <v>0</v>
      </c>
      <c r="E23" s="76">
        <v>139.54300000000001</v>
      </c>
      <c r="F23" s="76">
        <v>0</v>
      </c>
      <c r="G23" s="77">
        <f>SUM(C23:F23)</f>
        <v>139.54300000000001</v>
      </c>
      <c r="H23" s="76">
        <v>0</v>
      </c>
      <c r="I23" s="77">
        <f>SUM(G23:H23)</f>
        <v>139.54300000000001</v>
      </c>
      <c r="J23" s="71"/>
    </row>
    <row r="24" spans="2:17" ht="25.5" hidden="1" x14ac:dyDescent="0.2">
      <c r="B24" s="39" t="s">
        <v>121</v>
      </c>
      <c r="C24" s="76">
        <v>0</v>
      </c>
      <c r="D24" s="76">
        <v>0</v>
      </c>
      <c r="E24" s="76">
        <v>0</v>
      </c>
      <c r="F24" s="76"/>
      <c r="G24" s="77">
        <f>SUM(C24:F24)</f>
        <v>0</v>
      </c>
      <c r="H24" s="76">
        <v>0</v>
      </c>
      <c r="I24" s="77">
        <f>SUM(G24:H24)</f>
        <v>0</v>
      </c>
      <c r="J24" s="71"/>
    </row>
    <row r="25" spans="2:17" ht="15.6" customHeight="1" thickBot="1" x14ac:dyDescent="0.25">
      <c r="B25" s="69" t="s">
        <v>89</v>
      </c>
      <c r="C25" s="78">
        <f t="shared" ref="C25:I25" si="1">SUM(C21:C24)</f>
        <v>0</v>
      </c>
      <c r="D25" s="78">
        <f t="shared" si="1"/>
        <v>0</v>
      </c>
      <c r="E25" s="78">
        <f t="shared" si="1"/>
        <v>-1152</v>
      </c>
      <c r="F25" s="78">
        <f t="shared" si="1"/>
        <v>0</v>
      </c>
      <c r="G25" s="78">
        <f t="shared" si="1"/>
        <v>-1152</v>
      </c>
      <c r="H25" s="78">
        <f t="shared" si="1"/>
        <v>0</v>
      </c>
      <c r="I25" s="78">
        <f t="shared" si="1"/>
        <v>-1152</v>
      </c>
      <c r="J25" s="71"/>
    </row>
    <row r="26" spans="2:17" ht="15" customHeight="1" x14ac:dyDescent="0.2">
      <c r="B26" s="69" t="s">
        <v>90</v>
      </c>
      <c r="C26" s="79">
        <f t="shared" ref="C26:I26" si="2">C18+C25</f>
        <v>0</v>
      </c>
      <c r="D26" s="79">
        <f t="shared" si="2"/>
        <v>0</v>
      </c>
      <c r="E26" s="79">
        <f t="shared" si="2"/>
        <v>-1152</v>
      </c>
      <c r="F26" s="79">
        <f>F18+F25</f>
        <v>5037</v>
      </c>
      <c r="G26" s="79">
        <f t="shared" si="2"/>
        <v>3885</v>
      </c>
      <c r="H26" s="79">
        <f t="shared" si="2"/>
        <v>12</v>
      </c>
      <c r="I26" s="79">
        <f t="shared" si="2"/>
        <v>3897</v>
      </c>
      <c r="J26" s="71"/>
    </row>
    <row r="27" spans="2:17" ht="34.15" hidden="1" customHeight="1" x14ac:dyDescent="0.2">
      <c r="B27" s="19" t="s">
        <v>91</v>
      </c>
      <c r="C27" s="72"/>
      <c r="D27" s="72"/>
      <c r="E27" s="72"/>
      <c r="F27" s="72"/>
      <c r="G27" s="72"/>
      <c r="H27" s="74"/>
      <c r="I27" s="72"/>
      <c r="J27" s="71"/>
    </row>
    <row r="28" spans="2:17" hidden="1" x14ac:dyDescent="0.2">
      <c r="B28" s="73" t="s">
        <v>92</v>
      </c>
      <c r="C28" s="74">
        <v>0</v>
      </c>
      <c r="D28" s="74">
        <v>0</v>
      </c>
      <c r="E28" s="74">
        <v>0</v>
      </c>
      <c r="F28" s="74">
        <v>0</v>
      </c>
      <c r="G28" s="74">
        <f>SUM(C28:F28)</f>
        <v>0</v>
      </c>
      <c r="H28" s="74">
        <v>0</v>
      </c>
      <c r="I28" s="72">
        <f>SUM(G28:H28)</f>
        <v>0</v>
      </c>
      <c r="J28" s="71"/>
    </row>
    <row r="29" spans="2:17" hidden="1" x14ac:dyDescent="0.2">
      <c r="B29" s="73" t="s">
        <v>56</v>
      </c>
      <c r="C29" s="74"/>
      <c r="D29" s="74"/>
      <c r="E29" s="74"/>
      <c r="F29" s="74">
        <v>0</v>
      </c>
      <c r="G29" s="74">
        <f>SUM(C29:F29)</f>
        <v>0</v>
      </c>
      <c r="H29" s="74"/>
      <c r="I29" s="72">
        <f>SUM(G29:H29)</f>
        <v>0</v>
      </c>
      <c r="J29" s="71"/>
    </row>
    <row r="30" spans="2:17" ht="15" customHeight="1" thickBot="1" x14ac:dyDescent="0.25">
      <c r="B30" s="69" t="s">
        <v>106</v>
      </c>
      <c r="C30" s="80">
        <f t="shared" ref="C30:I30" si="3">C12+SUM(C26:C29)+SUM(C14:C15)</f>
        <v>331522</v>
      </c>
      <c r="D30" s="80">
        <f t="shared" si="3"/>
        <v>21116</v>
      </c>
      <c r="E30" s="80">
        <f t="shared" si="3"/>
        <v>2689</v>
      </c>
      <c r="F30" s="80">
        <f t="shared" si="3"/>
        <v>-171358</v>
      </c>
      <c r="G30" s="80">
        <f t="shared" si="3"/>
        <v>183969</v>
      </c>
      <c r="H30" s="80">
        <f t="shared" si="3"/>
        <v>653</v>
      </c>
      <c r="I30" s="80">
        <f t="shared" si="3"/>
        <v>184622</v>
      </c>
      <c r="J30" s="71"/>
    </row>
    <row r="31" spans="2:17" ht="13.5" thickTop="1" x14ac:dyDescent="0.2">
      <c r="C31" s="81"/>
      <c r="D31" s="81"/>
      <c r="E31" s="81"/>
      <c r="F31" s="81"/>
      <c r="G31" s="81"/>
      <c r="H31" s="81"/>
      <c r="I31" s="81"/>
      <c r="K31" s="82">
        <f>BS!C33</f>
        <v>331522</v>
      </c>
      <c r="L31" s="82">
        <f>BS!C34</f>
        <v>21116</v>
      </c>
      <c r="M31" s="82">
        <f>BS!C35</f>
        <v>2689</v>
      </c>
      <c r="N31" s="82">
        <f>BS!C36</f>
        <v>-171358</v>
      </c>
      <c r="O31" s="82">
        <f>BS!OLE_LINK16</f>
        <v>183969</v>
      </c>
      <c r="P31" s="82">
        <f>BS!C39</f>
        <v>653</v>
      </c>
      <c r="Q31" s="82">
        <f>BS!OLE_LINK17</f>
        <v>184622</v>
      </c>
    </row>
    <row r="32" spans="2:17" x14ac:dyDescent="0.2">
      <c r="K32" s="83">
        <f>K31-C30</f>
        <v>0</v>
      </c>
      <c r="L32" s="83">
        <f t="shared" ref="L32:Q32" si="4">L31-D30</f>
        <v>0</v>
      </c>
      <c r="M32" s="83">
        <f t="shared" si="4"/>
        <v>0</v>
      </c>
      <c r="N32" s="83">
        <f t="shared" si="4"/>
        <v>0</v>
      </c>
      <c r="O32" s="83">
        <f t="shared" si="4"/>
        <v>0</v>
      </c>
      <c r="P32" s="83">
        <f t="shared" si="4"/>
        <v>0</v>
      </c>
      <c r="Q32" s="83">
        <f t="shared" si="4"/>
        <v>0</v>
      </c>
    </row>
    <row r="34" spans="2:16" x14ac:dyDescent="0.2">
      <c r="K34" s="82">
        <f>BS!E33</f>
        <v>331522</v>
      </c>
      <c r="L34" s="82">
        <f>BS!E34</f>
        <v>21116</v>
      </c>
      <c r="M34" s="82">
        <f>BS!E35</f>
        <v>598</v>
      </c>
      <c r="N34" s="82">
        <f>BS!E36</f>
        <v>-159676</v>
      </c>
      <c r="O34" s="82">
        <f>BS!E37</f>
        <v>193560</v>
      </c>
      <c r="P34" s="68">
        <f>BS!E39</f>
        <v>641</v>
      </c>
    </row>
    <row r="35" spans="2:16" x14ac:dyDescent="0.2">
      <c r="K35" s="82"/>
      <c r="L35" s="82"/>
      <c r="M35" s="82"/>
      <c r="N35" s="82"/>
      <c r="O35" s="82"/>
    </row>
    <row r="36" spans="2:16" x14ac:dyDescent="0.2">
      <c r="K36" s="82"/>
      <c r="L36" s="82"/>
      <c r="M36" s="82"/>
      <c r="N36" s="82"/>
      <c r="O36" s="82"/>
    </row>
    <row r="37" spans="2:16" x14ac:dyDescent="0.2">
      <c r="K37" s="83">
        <f t="shared" ref="K37:P37" si="5">K34-C12</f>
        <v>0</v>
      </c>
      <c r="L37" s="83">
        <f t="shared" si="5"/>
        <v>0</v>
      </c>
      <c r="M37" s="83">
        <f t="shared" si="5"/>
        <v>0</v>
      </c>
      <c r="N37" s="83">
        <f t="shared" si="5"/>
        <v>0</v>
      </c>
      <c r="O37" s="83">
        <f t="shared" si="5"/>
        <v>0</v>
      </c>
      <c r="P37" s="83">
        <f t="shared" si="5"/>
        <v>0</v>
      </c>
    </row>
    <row r="39" spans="2:16" x14ac:dyDescent="0.2">
      <c r="B39" s="15" t="s">
        <v>40</v>
      </c>
      <c r="C39" s="3"/>
      <c r="D39" s="4"/>
      <c r="E39" s="15" t="s">
        <v>93</v>
      </c>
    </row>
    <row r="40" spans="2:16" x14ac:dyDescent="0.2">
      <c r="B40" s="16" t="str">
        <f>BS!B57</f>
        <v>Деревянко А.М.</v>
      </c>
      <c r="C40" s="3"/>
      <c r="D40" s="4"/>
      <c r="E40" s="16" t="str">
        <f>BS!E57</f>
        <v>Оспанова Г.А.</v>
      </c>
    </row>
    <row r="41" spans="2:16" x14ac:dyDescent="0.2">
      <c r="B41" s="17" t="str">
        <f>BS!B58</f>
        <v>Заместитель Председателя Правления (CFO)</v>
      </c>
      <c r="C41" s="3"/>
      <c r="D41" s="4"/>
      <c r="E41" s="18" t="str">
        <f>BS!E58</f>
        <v>И.о. Главного бухгалтера</v>
      </c>
    </row>
  </sheetData>
  <mergeCells count="2">
    <mergeCell ref="C10:G10"/>
    <mergeCell ref="H10:I10"/>
  </mergeCells>
  <pageMargins left="0.25" right="0.25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7"/>
  <sheetViews>
    <sheetView view="pageBreakPreview" zoomScale="80" zoomScaleNormal="80" zoomScaleSheetLayoutView="80" workbookViewId="0">
      <selection activeCell="A7" sqref="A7"/>
    </sheetView>
  </sheetViews>
  <sheetFormatPr defaultColWidth="9.140625" defaultRowHeight="12.75" x14ac:dyDescent="0.2"/>
  <cols>
    <col min="1" max="1" width="4.7109375" style="68" customWidth="1"/>
    <col min="2" max="2" width="65" style="68" customWidth="1"/>
    <col min="3" max="3" width="16.5703125" style="68" customWidth="1"/>
    <col min="4" max="4" width="16.85546875" style="68" customWidth="1"/>
    <col min="5" max="5" width="17.5703125" style="68" customWidth="1"/>
    <col min="6" max="6" width="15.42578125" style="68" customWidth="1"/>
    <col min="7" max="7" width="12.28515625" style="68" customWidth="1"/>
    <col min="8" max="8" width="16.5703125" style="68" customWidth="1"/>
    <col min="9" max="9" width="13.28515625" style="68" customWidth="1"/>
    <col min="10" max="10" width="3.7109375" style="68" customWidth="1"/>
    <col min="11" max="11" width="13.28515625" style="68" bestFit="1" customWidth="1"/>
    <col min="12" max="12" width="12.140625" style="68" bestFit="1" customWidth="1"/>
    <col min="13" max="13" width="10.42578125" style="68" bestFit="1" customWidth="1"/>
    <col min="14" max="15" width="13.140625" style="68" bestFit="1" customWidth="1"/>
    <col min="16" max="16" width="10.42578125" style="68" bestFit="1" customWidth="1"/>
    <col min="17" max="17" width="13.140625" style="68" bestFit="1" customWidth="1"/>
    <col min="18" max="16384" width="9.140625" style="68"/>
  </cols>
  <sheetData>
    <row r="3" spans="2:10" x14ac:dyDescent="0.2">
      <c r="I3" s="1" t="str">
        <f>[1]BS!D1</f>
        <v xml:space="preserve">АО «ForteBank» </v>
      </c>
    </row>
    <row r="4" spans="2:10" x14ac:dyDescent="0.2">
      <c r="I4" s="2" t="s">
        <v>105</v>
      </c>
    </row>
    <row r="5" spans="2:10" x14ac:dyDescent="0.2">
      <c r="I5" s="2"/>
    </row>
    <row r="6" spans="2:10" x14ac:dyDescent="0.2">
      <c r="I6" s="2" t="s">
        <v>39</v>
      </c>
    </row>
    <row r="7" spans="2:10" x14ac:dyDescent="0.2">
      <c r="I7" s="2"/>
    </row>
    <row r="8" spans="2:10" x14ac:dyDescent="0.2">
      <c r="I8" s="2"/>
    </row>
    <row r="9" spans="2:10" x14ac:dyDescent="0.2">
      <c r="I9" s="2"/>
    </row>
    <row r="10" spans="2:10" x14ac:dyDescent="0.2">
      <c r="B10" s="69"/>
      <c r="C10" s="108" t="s">
        <v>80</v>
      </c>
      <c r="D10" s="108"/>
      <c r="E10" s="108"/>
      <c r="F10" s="108"/>
      <c r="G10" s="108"/>
      <c r="H10" s="109"/>
      <c r="I10" s="109"/>
      <c r="J10" s="70"/>
    </row>
    <row r="11" spans="2:10" ht="48" customHeight="1" x14ac:dyDescent="0.2">
      <c r="B11" s="69"/>
      <c r="C11" s="91" t="s">
        <v>81</v>
      </c>
      <c r="D11" s="91" t="s">
        <v>20</v>
      </c>
      <c r="E11" s="91" t="s">
        <v>110</v>
      </c>
      <c r="F11" s="91" t="s">
        <v>82</v>
      </c>
      <c r="G11" s="91" t="s">
        <v>83</v>
      </c>
      <c r="H11" s="91" t="s">
        <v>84</v>
      </c>
      <c r="I11" s="91" t="s">
        <v>85</v>
      </c>
      <c r="J11" s="71"/>
    </row>
    <row r="12" spans="2:10" ht="15" customHeight="1" x14ac:dyDescent="0.2">
      <c r="B12" s="69" t="s">
        <v>43</v>
      </c>
      <c r="C12" s="72">
        <v>332094</v>
      </c>
      <c r="D12" s="72">
        <v>21116</v>
      </c>
      <c r="E12" s="72">
        <v>-1036</v>
      </c>
      <c r="F12" s="72">
        <v>-174797</v>
      </c>
      <c r="G12" s="72">
        <f>SUM(C12:F12)</f>
        <v>177377</v>
      </c>
      <c r="H12" s="72">
        <v>545</v>
      </c>
      <c r="I12" s="72">
        <f>SUM(G12:H12)</f>
        <v>177922</v>
      </c>
      <c r="J12" s="71"/>
    </row>
    <row r="13" spans="2:10" x14ac:dyDescent="0.2">
      <c r="B13" s="73" t="s">
        <v>86</v>
      </c>
      <c r="C13" s="72">
        <v>0</v>
      </c>
      <c r="D13" s="72">
        <v>0</v>
      </c>
      <c r="E13" s="72">
        <v>0</v>
      </c>
      <c r="F13" s="74">
        <f>PL!E31</f>
        <v>2347</v>
      </c>
      <c r="G13" s="74">
        <f>SUM(C13:F13)</f>
        <v>2347</v>
      </c>
      <c r="H13" s="74">
        <f>PL!E32</f>
        <v>19</v>
      </c>
      <c r="I13" s="74">
        <f>SUM(G13:H13)</f>
        <v>2366</v>
      </c>
      <c r="J13" s="71"/>
    </row>
    <row r="14" spans="2:10" x14ac:dyDescent="0.2">
      <c r="B14" s="69" t="s">
        <v>75</v>
      </c>
      <c r="C14" s="75"/>
      <c r="D14" s="75"/>
      <c r="E14" s="75"/>
      <c r="F14" s="75"/>
      <c r="G14" s="75"/>
      <c r="H14" s="75"/>
      <c r="I14" s="75"/>
      <c r="J14" s="71"/>
    </row>
    <row r="15" spans="2:10" ht="25.5" x14ac:dyDescent="0.2">
      <c r="B15" s="39" t="s">
        <v>118</v>
      </c>
      <c r="C15" s="76">
        <v>0</v>
      </c>
      <c r="D15" s="76">
        <v>0</v>
      </c>
      <c r="E15" s="76">
        <f>PL!E37</f>
        <v>104</v>
      </c>
      <c r="F15" s="76">
        <v>0</v>
      </c>
      <c r="G15" s="76">
        <f>SUM(C15:F15)</f>
        <v>104</v>
      </c>
      <c r="H15" s="76">
        <v>0</v>
      </c>
      <c r="I15" s="76">
        <f>SUM(G15:H15)</f>
        <v>104</v>
      </c>
      <c r="J15" s="71"/>
    </row>
    <row r="16" spans="2:10" ht="38.25" hidden="1" x14ac:dyDescent="0.2">
      <c r="B16" s="39" t="s">
        <v>87</v>
      </c>
      <c r="C16" s="76">
        <v>0</v>
      </c>
      <c r="D16" s="76">
        <v>0</v>
      </c>
      <c r="E16" s="76">
        <v>0</v>
      </c>
      <c r="F16" s="76">
        <v>0</v>
      </c>
      <c r="G16" s="76">
        <f>SUM(C16:F16)</f>
        <v>0</v>
      </c>
      <c r="H16" s="76">
        <v>0</v>
      </c>
      <c r="I16" s="77">
        <f>SUM(G16:H16)</f>
        <v>0</v>
      </c>
      <c r="J16" s="71"/>
    </row>
    <row r="17" spans="2:17" ht="25.5" hidden="1" x14ac:dyDescent="0.2">
      <c r="B17" s="39" t="s">
        <v>88</v>
      </c>
      <c r="C17" s="76"/>
      <c r="D17" s="76"/>
      <c r="E17" s="76">
        <v>0</v>
      </c>
      <c r="F17" s="76"/>
      <c r="G17" s="76">
        <f>SUM(C17:F17)</f>
        <v>0</v>
      </c>
      <c r="H17" s="76"/>
      <c r="I17" s="76">
        <f>SUM(G17:H17)</f>
        <v>0</v>
      </c>
      <c r="J17" s="71"/>
    </row>
    <row r="18" spans="2:17" ht="13.5" thickBot="1" x14ac:dyDescent="0.25">
      <c r="B18" s="69" t="s">
        <v>89</v>
      </c>
      <c r="C18" s="78">
        <f>SUM(C15:C17)</f>
        <v>0</v>
      </c>
      <c r="D18" s="78">
        <f t="shared" ref="D18:I18" si="0">SUM(D15:D17)</f>
        <v>0</v>
      </c>
      <c r="E18" s="78">
        <f t="shared" si="0"/>
        <v>104</v>
      </c>
      <c r="F18" s="78">
        <f t="shared" si="0"/>
        <v>0</v>
      </c>
      <c r="G18" s="78">
        <f t="shared" si="0"/>
        <v>104</v>
      </c>
      <c r="H18" s="78">
        <f t="shared" si="0"/>
        <v>0</v>
      </c>
      <c r="I18" s="78">
        <f t="shared" si="0"/>
        <v>104</v>
      </c>
      <c r="J18" s="71"/>
    </row>
    <row r="19" spans="2:17" x14ac:dyDescent="0.2">
      <c r="B19" s="69" t="s">
        <v>90</v>
      </c>
      <c r="C19" s="79">
        <f>C13+C18</f>
        <v>0</v>
      </c>
      <c r="D19" s="79">
        <f t="shared" ref="D19:I19" si="1">D13+D18</f>
        <v>0</v>
      </c>
      <c r="E19" s="79">
        <f t="shared" si="1"/>
        <v>104</v>
      </c>
      <c r="F19" s="79">
        <f t="shared" si="1"/>
        <v>2347</v>
      </c>
      <c r="G19" s="79">
        <f t="shared" si="1"/>
        <v>2451</v>
      </c>
      <c r="H19" s="79">
        <f t="shared" si="1"/>
        <v>19</v>
      </c>
      <c r="I19" s="79">
        <f t="shared" si="1"/>
        <v>2470</v>
      </c>
      <c r="J19" s="71"/>
    </row>
    <row r="20" spans="2:17" ht="34.15" customHeight="1" x14ac:dyDescent="0.2">
      <c r="B20" s="19" t="s">
        <v>91</v>
      </c>
      <c r="C20" s="72"/>
      <c r="D20" s="72"/>
      <c r="E20" s="72"/>
      <c r="F20" s="72"/>
      <c r="G20" s="72"/>
      <c r="H20" s="74"/>
      <c r="I20" s="72"/>
      <c r="J20" s="71"/>
    </row>
    <row r="21" spans="2:17" x14ac:dyDescent="0.2">
      <c r="B21" s="73" t="s">
        <v>92</v>
      </c>
      <c r="C21" s="74">
        <v>-448</v>
      </c>
      <c r="D21" s="74">
        <v>0</v>
      </c>
      <c r="E21" s="74">
        <v>0</v>
      </c>
      <c r="F21" s="74">
        <v>0</v>
      </c>
      <c r="G21" s="74">
        <f>SUM(C21:F21)</f>
        <v>-448</v>
      </c>
      <c r="H21" s="74">
        <v>0</v>
      </c>
      <c r="I21" s="72">
        <f>SUM(G21:H21)</f>
        <v>-448</v>
      </c>
      <c r="J21" s="71"/>
    </row>
    <row r="22" spans="2:17" hidden="1" x14ac:dyDescent="0.2">
      <c r="B22" s="73" t="s">
        <v>56</v>
      </c>
      <c r="C22" s="74">
        <v>0</v>
      </c>
      <c r="D22" s="74">
        <v>0</v>
      </c>
      <c r="E22" s="74">
        <v>0</v>
      </c>
      <c r="F22" s="74">
        <v>0</v>
      </c>
      <c r="G22" s="74">
        <f>SUM(C22:F22)</f>
        <v>0</v>
      </c>
      <c r="H22" s="74">
        <v>0</v>
      </c>
      <c r="I22" s="72">
        <f>SUM(G22:H22)</f>
        <v>0</v>
      </c>
      <c r="J22" s="71"/>
    </row>
    <row r="23" spans="2:17" ht="15.6" customHeight="1" thickBot="1" x14ac:dyDescent="0.25">
      <c r="B23" s="69" t="s">
        <v>107</v>
      </c>
      <c r="C23" s="80">
        <f t="shared" ref="C23:I23" si="2">C12+SUM(C19:C22)</f>
        <v>331646</v>
      </c>
      <c r="D23" s="80">
        <f t="shared" si="2"/>
        <v>21116</v>
      </c>
      <c r="E23" s="80">
        <f t="shared" si="2"/>
        <v>-932</v>
      </c>
      <c r="F23" s="80">
        <f t="shared" si="2"/>
        <v>-172450</v>
      </c>
      <c r="G23" s="80">
        <f t="shared" si="2"/>
        <v>179380</v>
      </c>
      <c r="H23" s="80">
        <f t="shared" si="2"/>
        <v>564</v>
      </c>
      <c r="I23" s="80">
        <f t="shared" si="2"/>
        <v>179944</v>
      </c>
      <c r="J23" s="71"/>
    </row>
    <row r="24" spans="2:17" ht="13.5" thickTop="1" x14ac:dyDescent="0.2">
      <c r="C24" s="81"/>
      <c r="D24" s="81"/>
      <c r="E24" s="81"/>
      <c r="F24" s="81"/>
      <c r="G24" s="81"/>
      <c r="H24" s="81"/>
      <c r="I24" s="81"/>
      <c r="K24" s="82"/>
      <c r="L24" s="82"/>
      <c r="M24" s="82"/>
      <c r="N24" s="82"/>
      <c r="O24" s="82"/>
      <c r="P24" s="82"/>
      <c r="Q24" s="82">
        <v>179944</v>
      </c>
    </row>
    <row r="25" spans="2:17" x14ac:dyDescent="0.2">
      <c r="K25" s="83"/>
      <c r="L25" s="83"/>
      <c r="M25" s="83"/>
      <c r="N25" s="83"/>
      <c r="O25" s="83"/>
      <c r="P25" s="83"/>
      <c r="Q25" s="83">
        <f>Q24-I23</f>
        <v>0</v>
      </c>
    </row>
    <row r="27" spans="2:17" x14ac:dyDescent="0.2">
      <c r="K27" s="82"/>
      <c r="L27" s="82"/>
      <c r="M27" s="82"/>
      <c r="N27" s="82"/>
      <c r="O27" s="82"/>
    </row>
    <row r="28" spans="2:17" x14ac:dyDescent="0.2">
      <c r="K28" s="83"/>
      <c r="L28" s="83"/>
      <c r="M28" s="83"/>
      <c r="N28" s="83"/>
      <c r="O28" s="83"/>
      <c r="P28" s="83"/>
    </row>
    <row r="35" spans="2:5" x14ac:dyDescent="0.2">
      <c r="B35" s="15" t="s">
        <v>40</v>
      </c>
      <c r="C35" s="3"/>
      <c r="D35" s="4"/>
      <c r="E35" s="15" t="s">
        <v>93</v>
      </c>
    </row>
    <row r="36" spans="2:5" x14ac:dyDescent="0.2">
      <c r="B36" s="16" t="str">
        <f>BS!B57</f>
        <v>Деревянко А.М.</v>
      </c>
      <c r="C36" s="3"/>
      <c r="D36" s="4"/>
      <c r="E36" s="16" t="str">
        <f>BS!E57</f>
        <v>Оспанова Г.А.</v>
      </c>
    </row>
    <row r="37" spans="2:5" x14ac:dyDescent="0.2">
      <c r="B37" s="17" t="str">
        <f>BS!B58</f>
        <v>Заместитель Председателя Правления (CFO)</v>
      </c>
      <c r="C37" s="3"/>
      <c r="D37" s="4"/>
      <c r="E37" s="18" t="str">
        <f>BS!E58</f>
        <v>И.о. Главного бухгалтера</v>
      </c>
    </row>
  </sheetData>
  <mergeCells count="2">
    <mergeCell ref="C10:G10"/>
    <mergeCell ref="H10:I10"/>
  </mergeCells>
  <pageMargins left="0.25" right="0.25" top="0.75" bottom="0.75" header="0.3" footer="0.3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view="pageBreakPreview" zoomScale="80" zoomScaleNormal="80" zoomScaleSheetLayoutView="80" workbookViewId="0">
      <selection activeCell="C52" sqref="C52"/>
    </sheetView>
  </sheetViews>
  <sheetFormatPr defaultColWidth="9.140625" defaultRowHeight="12.75" x14ac:dyDescent="0.2"/>
  <cols>
    <col min="1" max="1" width="6" style="27" customWidth="1"/>
    <col min="2" max="2" width="70.7109375" style="28" customWidth="1"/>
    <col min="3" max="3" width="23.7109375" style="27" customWidth="1"/>
    <col min="4" max="4" width="1.28515625" style="28" customWidth="1"/>
    <col min="5" max="5" width="23.7109375" style="27" customWidth="1"/>
    <col min="6" max="6" width="13.140625" style="27" bestFit="1" customWidth="1"/>
    <col min="7" max="7" width="13.140625" style="27" customWidth="1"/>
    <col min="8" max="9" width="13.140625" style="27" bestFit="1" customWidth="1"/>
    <col min="10" max="10" width="11.5703125" style="27" bestFit="1" customWidth="1"/>
    <col min="11" max="12" width="9.140625" style="27"/>
    <col min="13" max="13" width="11.42578125" style="27" bestFit="1" customWidth="1"/>
    <col min="14" max="14" width="12.85546875" style="27" bestFit="1" customWidth="1"/>
    <col min="15" max="16384" width="9.140625" style="27"/>
  </cols>
  <sheetData>
    <row r="1" spans="2:10" x14ac:dyDescent="0.2">
      <c r="E1" s="29" t="s">
        <v>41</v>
      </c>
    </row>
    <row r="2" spans="2:10" x14ac:dyDescent="0.2">
      <c r="E2" s="30" t="s">
        <v>102</v>
      </c>
    </row>
    <row r="3" spans="2:10" x14ac:dyDescent="0.2">
      <c r="E3" s="30" t="s">
        <v>0</v>
      </c>
    </row>
    <row r="4" spans="2:10" x14ac:dyDescent="0.2">
      <c r="E4" s="30" t="s">
        <v>39</v>
      </c>
    </row>
    <row r="7" spans="2:10" ht="51" customHeight="1" x14ac:dyDescent="0.2">
      <c r="B7" s="41"/>
      <c r="C7" s="93" t="str">
        <f>PL!C8</f>
        <v>За 3-х месячный
 период, завершившийся 
на 1 апреля 2018 года</v>
      </c>
      <c r="D7" s="94"/>
      <c r="E7" s="93" t="str">
        <f>PL!E8</f>
        <v>За 3-х месячный
 период, завершившийся 
на 1 апреля 2017 года</v>
      </c>
    </row>
    <row r="8" spans="2:10" x14ac:dyDescent="0.2">
      <c r="B8" s="41"/>
      <c r="C8" s="84" t="s">
        <v>42</v>
      </c>
      <c r="D8" s="31"/>
      <c r="E8" s="84" t="s">
        <v>42</v>
      </c>
    </row>
    <row r="9" spans="2:10" x14ac:dyDescent="0.2">
      <c r="B9" s="33" t="s">
        <v>26</v>
      </c>
      <c r="C9" s="32"/>
      <c r="D9" s="33"/>
      <c r="E9" s="34"/>
      <c r="J9" s="49"/>
    </row>
    <row r="10" spans="2:10" x14ac:dyDescent="0.2">
      <c r="B10" s="42" t="s">
        <v>27</v>
      </c>
      <c r="C10" s="95">
        <v>28532</v>
      </c>
      <c r="D10" s="96"/>
      <c r="E10" s="95">
        <v>22657</v>
      </c>
      <c r="F10" s="38"/>
      <c r="G10" s="38"/>
      <c r="H10" s="49"/>
      <c r="I10" s="49"/>
      <c r="J10" s="49"/>
    </row>
    <row r="11" spans="2:10" x14ac:dyDescent="0.2">
      <c r="B11" s="42" t="s">
        <v>28</v>
      </c>
      <c r="C11" s="95">
        <v>-17767</v>
      </c>
      <c r="D11" s="96"/>
      <c r="E11" s="95">
        <v>-16419</v>
      </c>
      <c r="H11" s="49"/>
      <c r="I11" s="49"/>
      <c r="J11" s="49"/>
    </row>
    <row r="12" spans="2:10" x14ac:dyDescent="0.2">
      <c r="B12" s="42" t="s">
        <v>29</v>
      </c>
      <c r="C12" s="95">
        <v>3306</v>
      </c>
      <c r="D12" s="96"/>
      <c r="E12" s="95">
        <v>2392</v>
      </c>
      <c r="H12" s="49"/>
      <c r="I12" s="49"/>
      <c r="J12" s="49"/>
    </row>
    <row r="13" spans="2:10" x14ac:dyDescent="0.2">
      <c r="B13" s="42" t="s">
        <v>30</v>
      </c>
      <c r="C13" s="95">
        <v>-1112</v>
      </c>
      <c r="D13" s="96"/>
      <c r="E13" s="95">
        <v>-657</v>
      </c>
      <c r="H13" s="49"/>
      <c r="I13" s="49"/>
      <c r="J13" s="49"/>
    </row>
    <row r="14" spans="2:10" ht="38.25" x14ac:dyDescent="0.2">
      <c r="B14" s="42" t="s">
        <v>52</v>
      </c>
      <c r="C14" s="95">
        <v>10</v>
      </c>
      <c r="D14" s="96"/>
      <c r="E14" s="95">
        <v>-114</v>
      </c>
      <c r="H14" s="49"/>
      <c r="I14" s="49"/>
      <c r="J14" s="49"/>
    </row>
    <row r="15" spans="2:10" x14ac:dyDescent="0.2">
      <c r="B15" s="42" t="s">
        <v>51</v>
      </c>
      <c r="C15" s="95">
        <v>-628</v>
      </c>
      <c r="D15" s="96"/>
      <c r="E15" s="95">
        <v>-777</v>
      </c>
      <c r="H15" s="49"/>
      <c r="I15" s="49"/>
      <c r="J15" s="49"/>
    </row>
    <row r="16" spans="2:10" x14ac:dyDescent="0.2">
      <c r="B16" s="42" t="s">
        <v>50</v>
      </c>
      <c r="C16" s="95">
        <v>166</v>
      </c>
      <c r="D16" s="96"/>
      <c r="E16" s="95">
        <v>185</v>
      </c>
      <c r="H16" s="49"/>
      <c r="I16" s="49"/>
      <c r="J16" s="49"/>
    </row>
    <row r="17" spans="2:10" x14ac:dyDescent="0.2">
      <c r="B17" s="42" t="s">
        <v>53</v>
      </c>
      <c r="C17" s="95">
        <v>-9032</v>
      </c>
      <c r="D17" s="96"/>
      <c r="E17" s="95">
        <v>-7784</v>
      </c>
      <c r="H17" s="49"/>
      <c r="I17" s="49"/>
      <c r="J17" s="49"/>
    </row>
    <row r="18" spans="2:10" x14ac:dyDescent="0.2">
      <c r="B18" s="33" t="s">
        <v>0</v>
      </c>
      <c r="C18" s="56"/>
      <c r="D18" s="96"/>
      <c r="E18" s="56"/>
      <c r="H18" s="49"/>
      <c r="I18" s="49"/>
      <c r="J18" s="49"/>
    </row>
    <row r="19" spans="2:10" x14ac:dyDescent="0.2">
      <c r="B19" s="33" t="s">
        <v>31</v>
      </c>
      <c r="C19" s="56"/>
      <c r="D19" s="96"/>
      <c r="E19" s="56"/>
      <c r="H19" s="49"/>
      <c r="I19" s="49"/>
      <c r="J19" s="49"/>
    </row>
    <row r="20" spans="2:10" x14ac:dyDescent="0.2">
      <c r="B20" s="42" t="s">
        <v>3</v>
      </c>
      <c r="C20" s="95">
        <v>16</v>
      </c>
      <c r="D20" s="95"/>
      <c r="E20" s="95">
        <v>350</v>
      </c>
      <c r="H20" s="49"/>
      <c r="I20" s="49"/>
      <c r="J20" s="49"/>
    </row>
    <row r="21" spans="2:10" x14ac:dyDescent="0.2">
      <c r="B21" s="42" t="s">
        <v>4</v>
      </c>
      <c r="C21" s="95">
        <v>-1934</v>
      </c>
      <c r="D21" s="95"/>
      <c r="E21" s="95">
        <v>-11913</v>
      </c>
      <c r="H21" s="49"/>
      <c r="I21" s="49"/>
      <c r="J21" s="49"/>
    </row>
    <row r="22" spans="2:10" x14ac:dyDescent="0.2">
      <c r="B22" s="42" t="s">
        <v>5</v>
      </c>
      <c r="C22" s="95">
        <v>17923</v>
      </c>
      <c r="D22" s="95"/>
      <c r="E22" s="95">
        <v>-4109</v>
      </c>
      <c r="H22" s="49"/>
      <c r="I22" s="49"/>
      <c r="J22" s="49"/>
    </row>
    <row r="23" spans="2:10" x14ac:dyDescent="0.2">
      <c r="B23" s="42" t="s">
        <v>9</v>
      </c>
      <c r="C23" s="95">
        <v>3133</v>
      </c>
      <c r="D23" s="95"/>
      <c r="E23" s="95">
        <v>981</v>
      </c>
      <c r="H23" s="49"/>
      <c r="I23" s="49"/>
      <c r="J23" s="49"/>
    </row>
    <row r="24" spans="2:10" x14ac:dyDescent="0.2">
      <c r="B24" s="33" t="s">
        <v>0</v>
      </c>
      <c r="C24" s="56"/>
      <c r="D24" s="96"/>
      <c r="E24" s="56"/>
      <c r="H24" s="49"/>
      <c r="I24" s="49"/>
      <c r="J24" s="49"/>
    </row>
    <row r="25" spans="2:10" x14ac:dyDescent="0.2">
      <c r="B25" s="33" t="s">
        <v>32</v>
      </c>
      <c r="C25" s="56"/>
      <c r="D25" s="96"/>
      <c r="E25" s="56"/>
      <c r="H25" s="49"/>
      <c r="I25" s="49"/>
      <c r="J25" s="49"/>
    </row>
    <row r="26" spans="2:10" x14ac:dyDescent="0.2">
      <c r="B26" s="42" t="s">
        <v>12</v>
      </c>
      <c r="C26" s="95">
        <v>31449</v>
      </c>
      <c r="D26" s="95"/>
      <c r="E26" s="95">
        <v>77718</v>
      </c>
      <c r="H26" s="49"/>
      <c r="I26" s="49"/>
      <c r="J26" s="49"/>
    </row>
    <row r="27" spans="2:10" x14ac:dyDescent="0.2">
      <c r="B27" s="42" t="s">
        <v>112</v>
      </c>
      <c r="C27" s="95">
        <v>-525</v>
      </c>
      <c r="D27" s="95"/>
      <c r="E27" s="95">
        <v>-606</v>
      </c>
      <c r="H27" s="49"/>
      <c r="I27" s="49"/>
      <c r="J27" s="49"/>
    </row>
    <row r="28" spans="2:10" x14ac:dyDescent="0.2">
      <c r="B28" s="42" t="s">
        <v>33</v>
      </c>
      <c r="C28" s="95">
        <v>-9082</v>
      </c>
      <c r="D28" s="95"/>
      <c r="E28" s="95">
        <v>0</v>
      </c>
      <c r="H28" s="49"/>
      <c r="I28" s="49"/>
      <c r="J28" s="49"/>
    </row>
    <row r="29" spans="2:10" x14ac:dyDescent="0.2">
      <c r="B29" s="42" t="s">
        <v>16</v>
      </c>
      <c r="C29" s="97">
        <v>1722</v>
      </c>
      <c r="D29" s="95"/>
      <c r="E29" s="97">
        <v>-532</v>
      </c>
      <c r="H29" s="49"/>
      <c r="I29" s="49"/>
      <c r="J29" s="49"/>
    </row>
    <row r="30" spans="2:10" ht="25.5" x14ac:dyDescent="0.2">
      <c r="B30" s="33" t="s">
        <v>46</v>
      </c>
      <c r="C30" s="98">
        <f>SUM(C10:C29)</f>
        <v>46177</v>
      </c>
      <c r="D30" s="96"/>
      <c r="E30" s="98">
        <f>SUM(E10:E29)</f>
        <v>61372</v>
      </c>
      <c r="H30" s="49"/>
      <c r="I30" s="49"/>
      <c r="J30" s="49"/>
    </row>
    <row r="31" spans="2:10" x14ac:dyDescent="0.2">
      <c r="B31" s="33" t="s">
        <v>0</v>
      </c>
      <c r="C31" s="56"/>
      <c r="D31" s="96"/>
      <c r="E31" s="56"/>
      <c r="H31" s="49"/>
      <c r="I31" s="49"/>
      <c r="J31" s="49"/>
    </row>
    <row r="32" spans="2:10" x14ac:dyDescent="0.2">
      <c r="B32" s="42" t="s">
        <v>34</v>
      </c>
      <c r="C32" s="99">
        <v>-17</v>
      </c>
      <c r="D32" s="100"/>
      <c r="E32" s="95">
        <v>0</v>
      </c>
      <c r="H32" s="49"/>
      <c r="I32" s="49"/>
      <c r="J32" s="49"/>
    </row>
    <row r="33" spans="2:14" ht="15" customHeight="1" x14ac:dyDescent="0.2">
      <c r="B33" s="33" t="s">
        <v>47</v>
      </c>
      <c r="C33" s="101">
        <f>SUM(C30:C32)</f>
        <v>46160</v>
      </c>
      <c r="D33" s="102"/>
      <c r="E33" s="101">
        <f>SUM(E30:E32)</f>
        <v>61372</v>
      </c>
      <c r="H33" s="49"/>
      <c r="I33" s="49"/>
      <c r="J33" s="49"/>
    </row>
    <row r="34" spans="2:14" x14ac:dyDescent="0.2">
      <c r="B34" s="33" t="s">
        <v>0</v>
      </c>
      <c r="C34" s="56"/>
      <c r="D34" s="96"/>
      <c r="E34" s="56"/>
      <c r="H34" s="49"/>
      <c r="I34" s="49"/>
      <c r="J34" s="49"/>
    </row>
    <row r="35" spans="2:14" ht="13.9" customHeight="1" x14ac:dyDescent="0.2">
      <c r="B35" s="33" t="s">
        <v>35</v>
      </c>
      <c r="C35" s="56"/>
      <c r="D35" s="96"/>
      <c r="E35" s="56"/>
      <c r="H35" s="49"/>
      <c r="I35" s="49"/>
      <c r="J35" s="49"/>
      <c r="M35" s="35"/>
    </row>
    <row r="36" spans="2:14" ht="25.5" x14ac:dyDescent="0.2">
      <c r="B36" s="42" t="s">
        <v>125</v>
      </c>
      <c r="C36" s="95">
        <v>0</v>
      </c>
      <c r="D36" s="95"/>
      <c r="E36" s="95">
        <v>-21687</v>
      </c>
      <c r="H36" s="49"/>
      <c r="I36" s="49"/>
      <c r="J36" s="49"/>
      <c r="M36" s="35"/>
    </row>
    <row r="37" spans="2:14" hidden="1" x14ac:dyDescent="0.2">
      <c r="B37" s="86" t="s">
        <v>124</v>
      </c>
      <c r="C37" s="95">
        <v>0</v>
      </c>
      <c r="D37" s="95"/>
      <c r="E37" s="95">
        <v>0</v>
      </c>
      <c r="H37" s="49"/>
      <c r="I37" s="49"/>
      <c r="J37" s="49"/>
      <c r="M37" s="35"/>
    </row>
    <row r="38" spans="2:14" x14ac:dyDescent="0.2">
      <c r="B38" s="86" t="s">
        <v>126</v>
      </c>
      <c r="C38" s="95">
        <v>409204</v>
      </c>
      <c r="D38" s="95"/>
      <c r="E38" s="95">
        <v>0</v>
      </c>
      <c r="H38" s="49"/>
      <c r="I38" s="49"/>
      <c r="J38" s="49"/>
      <c r="M38" s="35"/>
    </row>
    <row r="39" spans="2:14" x14ac:dyDescent="0.2">
      <c r="B39" s="86" t="s">
        <v>123</v>
      </c>
      <c r="C39" s="95">
        <v>-465166</v>
      </c>
      <c r="D39" s="95"/>
      <c r="E39" s="95">
        <v>0</v>
      </c>
      <c r="H39" s="49"/>
      <c r="I39" s="49"/>
      <c r="J39" s="49"/>
      <c r="M39" s="35"/>
    </row>
    <row r="40" spans="2:14" x14ac:dyDescent="0.2">
      <c r="B40" s="42" t="s">
        <v>36</v>
      </c>
      <c r="C40" s="95">
        <v>-970</v>
      </c>
      <c r="D40" s="95"/>
      <c r="E40" s="95">
        <v>-394</v>
      </c>
      <c r="H40" s="49"/>
      <c r="I40" s="49"/>
      <c r="J40" s="49"/>
      <c r="M40" s="35"/>
    </row>
    <row r="41" spans="2:14" x14ac:dyDescent="0.2">
      <c r="B41" s="42" t="s">
        <v>37</v>
      </c>
      <c r="C41" s="95">
        <v>51</v>
      </c>
      <c r="D41" s="95"/>
      <c r="E41" s="95">
        <v>35</v>
      </c>
      <c r="H41" s="49"/>
      <c r="I41" s="49"/>
      <c r="J41" s="49"/>
      <c r="M41" s="35"/>
    </row>
    <row r="42" spans="2:14" ht="15" customHeight="1" x14ac:dyDescent="0.2">
      <c r="B42" s="33" t="s">
        <v>48</v>
      </c>
      <c r="C42" s="101">
        <f>SUM(C36:C41)</f>
        <v>-56881</v>
      </c>
      <c r="D42" s="102"/>
      <c r="E42" s="101">
        <f>SUM(E36:E41)</f>
        <v>-22046</v>
      </c>
      <c r="H42" s="49"/>
      <c r="I42" s="49"/>
      <c r="J42" s="49"/>
      <c r="M42" s="35"/>
      <c r="N42" s="36"/>
    </row>
    <row r="43" spans="2:14" x14ac:dyDescent="0.2">
      <c r="B43" s="33" t="s">
        <v>0</v>
      </c>
      <c r="C43" s="56"/>
      <c r="D43" s="96"/>
      <c r="E43" s="56"/>
      <c r="H43" s="49"/>
      <c r="I43" s="49"/>
      <c r="J43" s="49"/>
      <c r="M43" s="35"/>
    </row>
    <row r="44" spans="2:14" x14ac:dyDescent="0.2">
      <c r="B44" s="33" t="s">
        <v>38</v>
      </c>
      <c r="C44" s="56"/>
      <c r="D44" s="96"/>
      <c r="E44" s="56"/>
      <c r="H44" s="49"/>
      <c r="I44" s="49"/>
      <c r="J44" s="49"/>
      <c r="M44" s="35"/>
    </row>
    <row r="45" spans="2:14" x14ac:dyDescent="0.2">
      <c r="B45" s="42" t="s">
        <v>104</v>
      </c>
      <c r="C45" s="95">
        <v>0</v>
      </c>
      <c r="D45" s="96"/>
      <c r="E45" s="95">
        <v>-448</v>
      </c>
      <c r="H45" s="49"/>
      <c r="I45" s="49"/>
      <c r="J45" s="49"/>
      <c r="M45" s="35"/>
    </row>
    <row r="46" spans="2:14" x14ac:dyDescent="0.2">
      <c r="B46" s="42" t="s">
        <v>103</v>
      </c>
      <c r="C46" s="95">
        <v>0</v>
      </c>
      <c r="D46" s="100"/>
      <c r="E46" s="95">
        <v>2</v>
      </c>
      <c r="H46" s="49"/>
      <c r="I46" s="49"/>
      <c r="J46" s="49"/>
      <c r="M46" s="37"/>
    </row>
    <row r="47" spans="2:14" ht="15" customHeight="1" x14ac:dyDescent="0.2">
      <c r="B47" s="33" t="s">
        <v>49</v>
      </c>
      <c r="C47" s="101">
        <f>SUM(C45:C46)</f>
        <v>0</v>
      </c>
      <c r="D47" s="102"/>
      <c r="E47" s="101">
        <f>SUM(E45:E46)</f>
        <v>-446</v>
      </c>
      <c r="H47" s="49"/>
      <c r="I47" s="49"/>
      <c r="J47" s="49"/>
      <c r="M47" s="35"/>
    </row>
    <row r="48" spans="2:14" x14ac:dyDescent="0.2">
      <c r="B48" s="33" t="s">
        <v>0</v>
      </c>
      <c r="C48" s="56"/>
      <c r="D48" s="96"/>
      <c r="E48" s="56"/>
      <c r="H48" s="49"/>
      <c r="I48" s="49"/>
      <c r="J48" s="49"/>
      <c r="M48" s="35"/>
    </row>
    <row r="49" spans="1:14" ht="30" customHeight="1" x14ac:dyDescent="0.2">
      <c r="B49" s="33" t="s">
        <v>54</v>
      </c>
      <c r="C49" s="98">
        <f>C33+C42+C47</f>
        <v>-10721</v>
      </c>
      <c r="D49" s="98"/>
      <c r="E49" s="98">
        <f>E33+E42+E47</f>
        <v>38880</v>
      </c>
      <c r="H49" s="49"/>
      <c r="I49" s="49"/>
      <c r="J49" s="49"/>
      <c r="M49" s="35"/>
    </row>
    <row r="50" spans="1:14" ht="12.75" customHeight="1" x14ac:dyDescent="0.2">
      <c r="B50" s="33"/>
      <c r="C50" s="98"/>
      <c r="D50" s="98"/>
      <c r="E50" s="98"/>
      <c r="H50" s="49"/>
      <c r="I50" s="49"/>
      <c r="J50" s="49"/>
      <c r="M50" s="35"/>
    </row>
    <row r="51" spans="1:14" ht="12.75" customHeight="1" x14ac:dyDescent="0.2">
      <c r="B51" s="42" t="s">
        <v>127</v>
      </c>
      <c r="C51" s="95">
        <v>-7423</v>
      </c>
      <c r="D51" s="95"/>
      <c r="E51" s="95">
        <v>-8927</v>
      </c>
      <c r="H51" s="49"/>
      <c r="I51" s="48"/>
      <c r="J51" s="49"/>
      <c r="M51" s="35"/>
      <c r="N51" s="36"/>
    </row>
    <row r="52" spans="1:14" x14ac:dyDescent="0.2">
      <c r="B52" s="42" t="s">
        <v>128</v>
      </c>
      <c r="C52" s="95">
        <v>231820</v>
      </c>
      <c r="D52" s="95"/>
      <c r="E52" s="95">
        <v>177241</v>
      </c>
      <c r="H52" s="49"/>
      <c r="I52" s="48"/>
      <c r="J52" s="49"/>
      <c r="M52" s="35"/>
    </row>
    <row r="53" spans="1:14" ht="15.6" customHeight="1" thickBot="1" x14ac:dyDescent="0.25">
      <c r="B53" s="33" t="s">
        <v>129</v>
      </c>
      <c r="C53" s="103">
        <f>SUM(C49:C52)</f>
        <v>213676</v>
      </c>
      <c r="D53" s="102"/>
      <c r="E53" s="103">
        <f>SUM(E49:E52)</f>
        <v>207194</v>
      </c>
      <c r="H53" s="49"/>
      <c r="I53" s="48"/>
      <c r="M53" s="35"/>
    </row>
    <row r="54" spans="1:14" ht="13.5" thickTop="1" x14ac:dyDescent="0.2">
      <c r="B54" s="33" t="s">
        <v>0</v>
      </c>
      <c r="C54" s="32"/>
      <c r="D54" s="33"/>
      <c r="E54" s="34"/>
      <c r="H54" s="49"/>
      <c r="M54" s="35"/>
    </row>
    <row r="55" spans="1:14" x14ac:dyDescent="0.2">
      <c r="B55" s="33"/>
      <c r="C55" s="32"/>
      <c r="D55" s="33"/>
      <c r="E55" s="34"/>
      <c r="F55" s="36">
        <f>BS!C10</f>
        <v>213676</v>
      </c>
      <c r="G55" s="36">
        <v>207194</v>
      </c>
      <c r="H55" s="49"/>
      <c r="I55" s="36"/>
      <c r="M55" s="35"/>
    </row>
    <row r="56" spans="1:14" x14ac:dyDescent="0.2">
      <c r="B56" s="33"/>
      <c r="C56" s="32"/>
      <c r="D56" s="33"/>
      <c r="E56" s="34"/>
      <c r="F56" s="43">
        <f>C53-F55</f>
        <v>0</v>
      </c>
      <c r="G56" s="43">
        <f>E53-G55</f>
        <v>0</v>
      </c>
      <c r="H56" s="49"/>
      <c r="I56" s="38"/>
      <c r="M56" s="35"/>
    </row>
    <row r="57" spans="1:14" x14ac:dyDescent="0.2">
      <c r="B57" s="33"/>
      <c r="C57" s="32"/>
      <c r="D57" s="33"/>
      <c r="E57" s="34"/>
      <c r="F57" s="36">
        <f>BS!E10</f>
        <v>231820</v>
      </c>
      <c r="G57" s="36"/>
      <c r="H57" s="49"/>
      <c r="M57" s="35"/>
    </row>
    <row r="58" spans="1:14" x14ac:dyDescent="0.2">
      <c r="B58" s="33"/>
      <c r="C58" s="32"/>
      <c r="D58" s="33"/>
      <c r="E58" s="34"/>
      <c r="F58" s="36"/>
      <c r="G58" s="36"/>
      <c r="H58" s="49"/>
      <c r="M58" s="35"/>
    </row>
    <row r="59" spans="1:14" x14ac:dyDescent="0.2">
      <c r="B59" s="33"/>
      <c r="C59" s="32"/>
      <c r="D59" s="33"/>
      <c r="E59" s="34"/>
      <c r="F59" s="43">
        <f>C52-F57</f>
        <v>0</v>
      </c>
      <c r="G59" s="43"/>
      <c r="H59" s="49"/>
      <c r="M59" s="35"/>
    </row>
    <row r="60" spans="1:14" x14ac:dyDescent="0.2">
      <c r="A60" s="3"/>
      <c r="B60" s="15" t="s">
        <v>40</v>
      </c>
      <c r="C60" s="12"/>
      <c r="D60" s="15" t="s">
        <v>40</v>
      </c>
      <c r="H60" s="49"/>
      <c r="M60" s="35"/>
    </row>
    <row r="61" spans="1:14" x14ac:dyDescent="0.2">
      <c r="A61" s="3"/>
      <c r="B61" s="16" t="str">
        <f>BS!B57</f>
        <v>Деревянко А.М.</v>
      </c>
      <c r="C61" s="3"/>
      <c r="D61" s="16" t="str">
        <f>BS!E57</f>
        <v>Оспанова Г.А.</v>
      </c>
      <c r="M61" s="28"/>
    </row>
    <row r="62" spans="1:14" x14ac:dyDescent="0.2">
      <c r="A62" s="3"/>
      <c r="B62" s="17" t="str">
        <f>BS!B58</f>
        <v>Заместитель Председателя Правления (CFO)</v>
      </c>
      <c r="C62" s="3"/>
      <c r="D62" s="18" t="str">
        <f>BS!E58</f>
        <v>И.о. Главного бухгалтера</v>
      </c>
      <c r="M62" s="28"/>
    </row>
    <row r="63" spans="1:14" x14ac:dyDescent="0.2">
      <c r="M63" s="28"/>
    </row>
  </sheetData>
  <pageMargins left="0.70866141732283472" right="0.70866141732283472" top="0.74803149606299213" bottom="0.35433070866141736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BS</vt:lpstr>
      <vt:lpstr>PL</vt:lpstr>
      <vt:lpstr>SCE_2018</vt:lpstr>
      <vt:lpstr>SCE_2017</vt:lpstr>
      <vt:lpstr>CFS</vt:lpstr>
      <vt:lpstr>BS!BalanceSheet</vt:lpstr>
      <vt:lpstr>CFS!CashFlows</vt:lpstr>
      <vt:lpstr>CFS!OLE_LINK10</vt:lpstr>
      <vt:lpstr>BS!OLE_LINK16</vt:lpstr>
      <vt:lpstr>BS!OLE_LINK17</vt:lpstr>
      <vt:lpstr>PL!OLE_LINK5</vt:lpstr>
      <vt:lpstr>PL!OLE_LINK6</vt:lpstr>
      <vt:lpstr>PL!OLE_LINK7</vt:lpstr>
      <vt:lpstr>BS!Область_печати</vt:lpstr>
      <vt:lpstr>CFS!Область_печати</vt:lpstr>
      <vt:lpstr>PL!Область_печати</vt:lpstr>
      <vt:lpstr>SCE_2017!Область_печати</vt:lpstr>
      <vt:lpstr>SCE_2018!Область_печати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Karzhauova, Lyazzat (Fortebank)</dc:creator>
  <cp:lastModifiedBy>Issabayeva, Ayzhan (Fortebank)</cp:lastModifiedBy>
  <cp:lastPrinted>2018-05-15T08:26:27Z</cp:lastPrinted>
  <dcterms:created xsi:type="dcterms:W3CDTF">2016-08-11T09:26:21Z</dcterms:created>
  <dcterms:modified xsi:type="dcterms:W3CDTF">2018-05-18T04:07:06Z</dcterms:modified>
</cp:coreProperties>
</file>