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6m'2017\FS\4 ф и Пояснительная KASE\"/>
    </mc:Choice>
  </mc:AlternateContent>
  <bookViews>
    <workbookView xWindow="7152" yWindow="0" windowWidth="28800" windowHeight="11808"/>
  </bookViews>
  <sheets>
    <sheet name="BS" sheetId="1" r:id="rId1"/>
    <sheet name="PL" sheetId="2" r:id="rId2"/>
    <sheet name="CFS" sheetId="3" r:id="rId3"/>
    <sheet name="SCE_2017" sheetId="4" r:id="rId4"/>
    <sheet name="SCE_2016" sheetId="5" r:id="rId5"/>
  </sheets>
  <externalReferences>
    <externalReference r:id="rId6"/>
  </externalReferences>
  <definedNames>
    <definedName name="BalanceSheet" localSheetId="0">BS!$B$10</definedName>
    <definedName name="CashFlows" localSheetId="2">CFS!$B$9</definedName>
    <definedName name="OLE_LINK10" localSheetId="2">CFS!$C$31</definedName>
    <definedName name="OLE_LINK14" localSheetId="1">PL!#REF!</definedName>
    <definedName name="OLE_LINK16" localSheetId="0">BS!$C$39</definedName>
    <definedName name="OLE_LINK17" localSheetId="0">BS!$C$42</definedName>
    <definedName name="OLE_LINK2" localSheetId="4">SCE_2016!$B$8</definedName>
    <definedName name="OLE_LINK5" localSheetId="1">PL!$E$10</definedName>
    <definedName name="OLE_LINK6" localSheetId="1">PL!$E$14</definedName>
    <definedName name="OLE_LINK7" localSheetId="1">PL!$E$25</definedName>
    <definedName name="_xlnm.Print_Area" localSheetId="0">BS!$A$1:$E$55</definedName>
    <definedName name="_xlnm.Print_Area" localSheetId="2">CFS!$A$1:$E$64</definedName>
    <definedName name="_xlnm.Print_Area" localSheetId="1">PL!$A$1:$E$54</definedName>
    <definedName name="_xlnm.Print_Area" localSheetId="3">SCE_2017!$A$1:$I$38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3" l="1"/>
  <c r="E63" i="3"/>
  <c r="E62" i="3"/>
  <c r="B64" i="3"/>
  <c r="B63" i="3"/>
  <c r="B62" i="3"/>
  <c r="G14" i="4" l="1"/>
  <c r="G20" i="4"/>
  <c r="C39" i="1" l="1"/>
  <c r="C22" i="1"/>
  <c r="C51" i="3" l="1"/>
  <c r="C42" i="1" l="1"/>
  <c r="I20" i="4" l="1"/>
  <c r="C21" i="4"/>
  <c r="E42" i="3" l="1"/>
  <c r="E31" i="3"/>
  <c r="E45" i="2" l="1"/>
  <c r="C26" i="2" l="1"/>
  <c r="C32" i="1"/>
  <c r="C43" i="1" l="1"/>
  <c r="E36" i="5"/>
  <c r="E35" i="5"/>
  <c r="B36" i="5"/>
  <c r="B35" i="5"/>
  <c r="E38" i="4"/>
  <c r="E37" i="4"/>
  <c r="B38" i="4"/>
  <c r="B37" i="4"/>
  <c r="E54" i="2"/>
  <c r="E53" i="2"/>
  <c r="B54" i="2"/>
  <c r="B53" i="2"/>
  <c r="E7" i="3"/>
  <c r="C7" i="3"/>
  <c r="I4" i="5"/>
  <c r="C45" i="2" l="1"/>
  <c r="E26" i="2" l="1"/>
  <c r="I19" i="5" l="1"/>
  <c r="C31" i="3"/>
  <c r="E51" i="3"/>
  <c r="E22" i="2"/>
  <c r="C22" i="2"/>
  <c r="C34" i="3" l="1"/>
  <c r="Q22" i="4"/>
  <c r="G10" i="5"/>
  <c r="I10" i="5" s="1"/>
  <c r="C53" i="3" l="1"/>
  <c r="G11" i="4"/>
  <c r="C42" i="3"/>
  <c r="E16" i="2"/>
  <c r="E12" i="2"/>
  <c r="E28" i="2" l="1"/>
  <c r="C40" i="2"/>
  <c r="E32" i="1"/>
  <c r="E22" i="1"/>
  <c r="E30" i="2" l="1"/>
  <c r="I11" i="4"/>
  <c r="I17" i="5" l="1"/>
  <c r="C16" i="4" l="1"/>
  <c r="C17" i="4" s="1"/>
  <c r="D16" i="4"/>
  <c r="F16" i="4"/>
  <c r="H16" i="4"/>
  <c r="G15" i="4"/>
  <c r="I15" i="4" s="1"/>
  <c r="H12" i="4" l="1"/>
  <c r="H17" i="4" s="1"/>
  <c r="G19" i="4"/>
  <c r="I19" i="4" s="1"/>
  <c r="E13" i="5"/>
  <c r="G13" i="5" s="1"/>
  <c r="I13" i="5" s="1"/>
  <c r="E14" i="4"/>
  <c r="D17" i="4"/>
  <c r="H14" i="5"/>
  <c r="F14" i="5"/>
  <c r="D14" i="5"/>
  <c r="D15" i="5" s="1"/>
  <c r="D20" i="5" s="1"/>
  <c r="C14" i="5"/>
  <c r="C15" i="5" s="1"/>
  <c r="C20" i="5" s="1"/>
  <c r="I12" i="5"/>
  <c r="H11" i="5"/>
  <c r="E34" i="3"/>
  <c r="E40" i="2"/>
  <c r="C16" i="2"/>
  <c r="C12" i="2"/>
  <c r="E53" i="3" l="1"/>
  <c r="E56" i="3" s="1"/>
  <c r="D21" i="4"/>
  <c r="H21" i="4"/>
  <c r="C28" i="2"/>
  <c r="H15" i="5"/>
  <c r="H20" i="5" s="1"/>
  <c r="I14" i="4"/>
  <c r="I16" i="4" s="1"/>
  <c r="E16" i="4"/>
  <c r="E17" i="4" s="1"/>
  <c r="E14" i="5"/>
  <c r="E15" i="5" s="1"/>
  <c r="E20" i="5" s="1"/>
  <c r="G14" i="5"/>
  <c r="I14" i="5"/>
  <c r="E33" i="2"/>
  <c r="I3" i="4"/>
  <c r="C56" i="3" l="1"/>
  <c r="E35" i="2"/>
  <c r="E41" i="2" s="1"/>
  <c r="C30" i="2"/>
  <c r="E21" i="4"/>
  <c r="G16" i="4"/>
  <c r="F11" i="5"/>
  <c r="E39" i="1"/>
  <c r="E44" i="2" l="1"/>
  <c r="C33" i="2"/>
  <c r="E42" i="1"/>
  <c r="E43" i="1" s="1"/>
  <c r="F15" i="5"/>
  <c r="F20" i="5" s="1"/>
  <c r="G11" i="5"/>
  <c r="E46" i="2" l="1"/>
  <c r="F12" i="4"/>
  <c r="F17" i="4" s="1"/>
  <c r="F21" i="4" s="1"/>
  <c r="C35" i="2"/>
  <c r="I11" i="5"/>
  <c r="I15" i="5" s="1"/>
  <c r="I20" i="5" s="1"/>
  <c r="G15" i="5"/>
  <c r="G20" i="5" s="1"/>
  <c r="G12" i="4" l="1"/>
  <c r="G17" i="4" s="1"/>
  <c r="G21" i="4" s="1"/>
  <c r="C41" i="2"/>
  <c r="I12" i="4" l="1"/>
  <c r="I17" i="4" s="1"/>
  <c r="I21" i="4" s="1"/>
  <c r="Q23" i="4" s="1"/>
  <c r="C44" i="2"/>
  <c r="C46" i="2" l="1"/>
</calcChain>
</file>

<file path=xl/sharedStrings.xml><?xml version="1.0" encoding="utf-8"?>
<sst xmlns="http://schemas.openxmlformats.org/spreadsheetml/2006/main" count="186" uniqueCount="132">
  <si>
    <t xml:space="preserve"> 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</si>
  <si>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</si>
  <si>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</si>
  <si>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</si>
  <si>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</si>
  <si>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</si>
  <si>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</si>
  <si>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Непроцентные доходы</t>
  </si>
  <si>
    <t>Общие и административные расходы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</si>
  <si>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</si>
  <si>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</si>
  <si>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</si>
  <si>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</si>
  <si>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Итого совокупный доход за отчётный период</t>
  </si>
  <si>
    <t>Приходящийся на: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</si>
  <si>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</si>
  <si>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</si>
  <si>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</si>
  <si>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</si>
  <si>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Производные финансовые активы</t>
  </si>
  <si>
    <t>Кредиты, выданные клиентам</t>
  </si>
  <si>
    <t>Ценные бумаги, имеющиеся в наличии для продажи</t>
  </si>
  <si>
    <t>Основные средства</t>
  </si>
  <si>
    <t>Нематериальные активы</t>
  </si>
  <si>
    <t>Отложенные налоговые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</si>
  <si>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</si>
  <si>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</si>
  <si>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</si>
  <si>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</si>
  <si>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>Счета и депозиты банков и прочих финансовых институтов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</si>
  <si>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</si>
  <si>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</si>
  <si>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</si>
  <si>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</si>
  <si>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</si>
  <si>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</si>
  <si>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</si>
  <si>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</si>
  <si>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</si>
  <si>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</si>
  <si>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</si>
  <si>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</si>
  <si>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</si>
  <si>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</si>
  <si>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</si>
  <si>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</si>
  <si>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</si>
  <si>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</si>
  <si>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</si>
  <si>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</si>
  <si>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</si>
  <si>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</si>
  <si>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</si>
  <si>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Поступления от погашения ценных бумаг, имеющихся в наличии для продажи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</si>
  <si>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</si>
  <si>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</si>
  <si>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</si>
  <si>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Погашение субординированного долга</t>
  </si>
  <si>
    <t>Влияние изменения курсов обмена на денежные средства и их эквиваленты</t>
  </si>
  <si>
    <t>Капитал, причитающийся акционерам Банка</t>
  </si>
  <si>
    <t>Всего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</si>
  <si>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</si>
  <si>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</si>
  <si>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В миллионах  тенге</t>
  </si>
  <si>
    <t>_________________________</t>
  </si>
  <si>
    <t>_________________</t>
  </si>
  <si>
    <t xml:space="preserve">АО «ForteBank» </t>
  </si>
  <si>
    <t>(не аудировано)</t>
  </si>
  <si>
    <t xml:space="preserve">Акционерный капитал </t>
  </si>
  <si>
    <t xml:space="preserve">Резерв переоценки ценных бумаг, имеющихся в наличии для продажи </t>
  </si>
  <si>
    <t xml:space="preserve">Накопленные убытки </t>
  </si>
  <si>
    <t>Доля неконтролирующих акционеров</t>
  </si>
  <si>
    <t xml:space="preserve">Всего капитала </t>
  </si>
  <si>
    <t>Реализованный доход от реализации ценных бумаг, имеющихся в наличии для продажи, реклассифицированный в состав прибыли или убытка (неаудировано)</t>
  </si>
  <si>
    <t>Денежные средства и их эквиваленты на конец отчетного периода</t>
  </si>
  <si>
    <t>Денежные средства и их эквиваленты по состоянию на начало отчетного периода</t>
  </si>
  <si>
    <t>Резерв переоценки ценных бумаг, имеющихся в наличии для продажи</t>
  </si>
  <si>
    <t>Приобретение ценных бумаг, имеющихся в наличии для продажи</t>
  </si>
  <si>
    <t>Чистое изменение справедливой стоимости ценных бумаг, имеющихся в наличии для продажи, за вычетом налогов (неаудировано)</t>
  </si>
  <si>
    <t>Выкуп простых акций</t>
  </si>
  <si>
    <t>На 1 января 2017 года</t>
  </si>
  <si>
    <t xml:space="preserve">Итого совокупный доход за отчетный период </t>
  </si>
  <si>
    <t xml:space="preserve">Прочий совокупный доход </t>
  </si>
  <si>
    <t xml:space="preserve">Выкуп акций </t>
  </si>
  <si>
    <t>Чистый (убыток)/доход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</si>
  <si>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Непроцентные расходы</t>
  </si>
  <si>
    <t>Расходы по корпоративному подоходному налогу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</si>
  <si>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</si>
  <si>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</si>
  <si>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Использование денежных средств в инвестиционной деятельности</t>
  </si>
  <si>
    <t>Использование денежных средств в финансовой деятельности</t>
  </si>
  <si>
    <t>Операции с собственниками, отражённые непосредственно в составе капитала</t>
  </si>
  <si>
    <t>Прочие поступления/(выплаты)</t>
  </si>
  <si>
    <t>Чистые выплаты по операциям с иностранной валютой</t>
  </si>
  <si>
    <t>Чистый доход от выкупа выпущенных долговых ценных бумаг</t>
  </si>
  <si>
    <t>Выпуск долговых ценных бумаг</t>
  </si>
  <si>
    <t>Прочий операционный доход/(расход), нетто</t>
  </si>
  <si>
    <t>Прибыль до расходов по корпоративному подоходному налогу</t>
  </si>
  <si>
    <t>Прибыль за отчетный период</t>
  </si>
  <si>
    <t>Резерв переоценки ценных бумаг, имеющихся в наличии для продажи:</t>
  </si>
  <si>
    <t>- чистое изменение справедливой стоимости ценных бумаг, имеющихся в наличии для продажи</t>
  </si>
  <si>
    <t>Прочий совокупный доход/(убыток) за отчётный период, за вычетом налогов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</si>
  <si>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</si>
  <si>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</si>
  <si>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(аудировано)</t>
  </si>
  <si>
    <t>Ценные бумаги, удерживаемые до погашения</t>
  </si>
  <si>
    <t>Прибыль за отчетный период (не аудировано)</t>
  </si>
  <si>
    <t>Чистое изменение справедливой стоимости ценных бумаг, имеющихся в наличии для продажи, за вычетом налогов (не аудировано)</t>
  </si>
  <si>
    <t xml:space="preserve">Выкуп акций (не аудировано) </t>
  </si>
  <si>
    <t>Приобретение неконтрольных долей участия (неаудировано)</t>
  </si>
  <si>
    <t>На 1 января 2016 года</t>
  </si>
  <si>
    <t>Прочий совокупный доход за отчетный период</t>
  </si>
  <si>
    <t>Выкуп выпущенных долговых ценных бумаг</t>
  </si>
  <si>
    <t>Чистый доход от операций с иностранной валютой</t>
  </si>
  <si>
    <t>Доходы/(расходы) от обесценения</t>
  </si>
  <si>
    <t>Прочий совокупный доход/(убыток), подлежащий переклассификации в состав прибыли или убытка в последующих периодах при выполнении определенных условий:</t>
  </si>
  <si>
    <t>Выплата дивидендов</t>
  </si>
  <si>
    <t>Дополнитель-ный оплаченный капитал</t>
  </si>
  <si>
    <t>Приобретение ценных бумаг, удерживаемых до погашения</t>
  </si>
  <si>
    <t>Консолидированный отчет о финансовом положении по состоянию на 1 июля 2017 года</t>
  </si>
  <si>
    <t>На 1 июля 2017 года</t>
  </si>
  <si>
    <t>На 1 июля 2017 года (не аудировано)</t>
  </si>
  <si>
    <t>На 1 июля 2016 года (неаудировано)</t>
  </si>
  <si>
    <t>Кредиторская задолженность по договорам «репо»</t>
  </si>
  <si>
    <t>Погашение выпущенных долговых ценных бумаг</t>
  </si>
  <si>
    <t>Прибыль за отчетный период (неаудировано)</t>
  </si>
  <si>
    <t>Чистые (выплаты)/поступления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</si>
  <si>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Консолидированный отчет об изменениях в капитале за шестимесячный период, завершившийся 30 июня 2017 года</t>
  </si>
  <si>
    <t>Консолидированный отчет о движении денежных средств за шестимесячный период, завершившийся 30 июня 2017 года</t>
  </si>
  <si>
    <t>Консолидированный отчет о совокупном доходе за шестимесячный период, завершившийся 30 июня 2017 года</t>
  </si>
  <si>
    <t>За шестимесячный период, завершившийся 30 июня 2017 года</t>
  </si>
  <si>
    <t>За шестимесячный период, завершившийся 30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</si>
</sst>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&quot;\-&quot;&quot;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11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66" fontId="7" fillId="0" borderId="0" xfId="1" applyNumberFormat="1" applyFont="1" applyFill="1"/>
    <xf numFmtId="166" fontId="4" fillId="0" borderId="0" xfId="1" applyNumberFormat="1" applyFont="1" applyBorder="1" applyAlignment="1">
      <alignment wrapText="1"/>
    </xf>
    <xf numFmtId="166" fontId="8" fillId="0" borderId="2" xfId="1" applyNumberFormat="1" applyFont="1" applyFill="1" applyBorder="1"/>
    <xf numFmtId="166" fontId="6" fillId="0" borderId="0" xfId="1" applyNumberFormat="1" applyFont="1" applyBorder="1" applyAlignment="1">
      <alignment wrapText="1"/>
    </xf>
    <xf numFmtId="166" fontId="7" fillId="0" borderId="1" xfId="1" applyNumberFormat="1" applyFont="1" applyFill="1" applyBorder="1"/>
    <xf numFmtId="165" fontId="4" fillId="0" borderId="0" xfId="1" applyNumberFormat="1" applyFont="1"/>
    <xf numFmtId="166" fontId="8" fillId="0" borderId="0" xfId="1" applyNumberFormat="1" applyFont="1" applyFill="1"/>
    <xf numFmtId="166" fontId="8" fillId="0" borderId="3" xfId="1" applyNumberFormat="1" applyFont="1" applyFill="1" applyBorder="1"/>
    <xf numFmtId="0" fontId="9" fillId="0" borderId="0" xfId="0" applyFont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5" fontId="4" fillId="0" borderId="0" xfId="1" applyNumberFormat="1" applyFont="1" applyBorder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165" fontId="4" fillId="0" borderId="0" xfId="1" applyNumberFormat="1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166" fontId="6" fillId="0" borderId="2" xfId="0" applyNumberFormat="1" applyFont="1" applyBorder="1" applyAlignment="1">
      <alignment wrapText="1"/>
    </xf>
    <xf numFmtId="166" fontId="6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166" fontId="4" fillId="0" borderId="0" xfId="0" applyNumberFormat="1" applyFont="1" applyAlignment="1">
      <alignment wrapText="1"/>
    </xf>
    <xf numFmtId="166" fontId="6" fillId="0" borderId="4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0" xfId="0" applyNumberFormat="1" applyFont="1" applyAlignment="1">
      <alignment wrapText="1"/>
    </xf>
    <xf numFmtId="166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166" fontId="7" fillId="0" borderId="0" xfId="0" applyNumberFormat="1" applyFont="1" applyFill="1" applyAlignment="1">
      <alignment horizontal="right" wrapText="1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Alignment="1">
      <alignment horizontal="right" wrapText="1"/>
    </xf>
    <xf numFmtId="165" fontId="6" fillId="0" borderId="0" xfId="1" applyNumberFormat="1" applyFont="1" applyAlignment="1">
      <alignment horizontal="right" vertical="center" wrapText="1"/>
    </xf>
    <xf numFmtId="166" fontId="8" fillId="0" borderId="2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wrapText="1"/>
    </xf>
    <xf numFmtId="165" fontId="6" fillId="0" borderId="2" xfId="1" applyNumberFormat="1" applyFont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6" fontId="4" fillId="0" borderId="0" xfId="1" applyNumberFormat="1" applyFont="1" applyFill="1" applyAlignment="1">
      <alignment wrapText="1"/>
    </xf>
    <xf numFmtId="165" fontId="6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 applyAlignment="1">
      <alignment horizontal="left" vertical="center" wrapText="1"/>
    </xf>
    <xf numFmtId="166" fontId="4" fillId="0" borderId="1" xfId="1" applyNumberFormat="1" applyFont="1" applyFill="1" applyBorder="1" applyAlignment="1">
      <alignment wrapText="1"/>
    </xf>
    <xf numFmtId="166" fontId="6" fillId="0" borderId="0" xfId="1" applyNumberFormat="1" applyFont="1" applyFill="1" applyAlignment="1">
      <alignment wrapText="1"/>
    </xf>
    <xf numFmtId="165" fontId="4" fillId="0" borderId="0" xfId="1" applyNumberFormat="1" applyFont="1" applyFill="1" applyBorder="1" applyAlignment="1">
      <alignment horizontal="left" vertical="center" wrapText="1"/>
    </xf>
    <xf numFmtId="166" fontId="6" fillId="0" borderId="3" xfId="1" applyNumberFormat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wrapText="1"/>
    </xf>
    <xf numFmtId="165" fontId="4" fillId="0" borderId="0" xfId="1" applyNumberFormat="1" applyFont="1" applyFill="1"/>
    <xf numFmtId="166" fontId="6" fillId="0" borderId="2" xfId="1" applyNumberFormat="1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4" fillId="2" borderId="0" xfId="0" applyFont="1" applyFill="1"/>
    <xf numFmtId="0" fontId="6" fillId="0" borderId="1" xfId="0" applyFont="1" applyBorder="1" applyAlignment="1">
      <alignment horizontal="center" wrapText="1"/>
    </xf>
    <xf numFmtId="166" fontId="6" fillId="0" borderId="0" xfId="0" applyNumberFormat="1" applyFont="1" applyBorder="1" applyAlignment="1">
      <alignment horizontal="right" wrapText="1"/>
    </xf>
    <xf numFmtId="166" fontId="6" fillId="0" borderId="3" xfId="0" applyNumberFormat="1" applyFont="1" applyBorder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166" fontId="6" fillId="0" borderId="4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166" fontId="6" fillId="0" borderId="2" xfId="0" applyNumberFormat="1" applyFont="1" applyBorder="1" applyAlignment="1">
      <alignment horizontal="right" wrapText="1"/>
    </xf>
    <xf numFmtId="166" fontId="4" fillId="0" borderId="0" xfId="0" applyNumberFormat="1" applyFont="1" applyFill="1"/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6" fontId="12" fillId="0" borderId="0" xfId="0" applyNumberFormat="1" applyFont="1"/>
    <xf numFmtId="165" fontId="4" fillId="0" borderId="0" xfId="1" applyNumberFormat="1" applyFont="1" applyAlignment="1"/>
    <xf numFmtId="165" fontId="12" fillId="0" borderId="0" xfId="0" applyNumberFormat="1" applyFont="1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2" applyNumberFormat="1" applyFont="1" applyAlignment="1"/>
    <xf numFmtId="0" fontId="3" fillId="0" borderId="0" xfId="2" applyNumberFormat="1" applyFont="1" applyFill="1" applyBorder="1" applyAlignment="1"/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>
        <row r="1">
          <cell r="D1" t="str">
            <v xml:space="preserve">АО «ForteBank»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view="pageBreakPreview" zoomScale="80" zoomScaleNormal="80" zoomScaleSheetLayoutView="80" workbookViewId="0">
      <selection activeCell="F1" sqref="F1"/>
    </sheetView>
  </sheetViews>
  <sheetFormatPr defaultColWidth="9.109375" defaultRowHeight="13.2" x14ac:dyDescent="0.25"/>
  <cols>
    <col min="1" max="1" width="4.33203125" style="3" customWidth="1"/>
    <col min="2" max="2" width="56.44140625" style="3" customWidth="1"/>
    <col min="3" max="3" width="27.6640625" style="3" customWidth="1"/>
    <col min="4" max="4" width="1.5546875" style="4" customWidth="1"/>
    <col min="5" max="5" width="26.33203125" style="3" customWidth="1"/>
    <col min="6" max="6" width="9.109375" style="3"/>
    <col min="7" max="7" width="10.44140625" style="3" bestFit="1" customWidth="1"/>
    <col min="8" max="16384" width="9.109375" style="3"/>
  </cols>
  <sheetData>
    <row r="1" spans="2:5" x14ac:dyDescent="0.25">
      <c r="E1" s="1" t="s">
        <v>66</v>
      </c>
    </row>
    <row r="2" spans="2:5" x14ac:dyDescent="0.25">
      <c r="E2" s="2" t="s">
        <v>119</v>
      </c>
    </row>
    <row r="3" spans="2:5" x14ac:dyDescent="0.25">
      <c r="E3" s="2"/>
    </row>
    <row r="4" spans="2:5" x14ac:dyDescent="0.25">
      <c r="E4" s="2"/>
    </row>
    <row r="5" spans="2:5" x14ac:dyDescent="0.25">
      <c r="E5" s="2" t="s">
        <v>63</v>
      </c>
    </row>
    <row r="6" spans="2:5" x14ac:dyDescent="0.25">
      <c r="E6" s="2"/>
    </row>
    <row r="8" spans="2:5" x14ac:dyDescent="0.25">
      <c r="B8" s="29"/>
      <c r="C8" s="103" t="s">
        <v>120</v>
      </c>
      <c r="D8" s="7"/>
      <c r="E8" s="103" t="s">
        <v>80</v>
      </c>
    </row>
    <row r="9" spans="2:5" x14ac:dyDescent="0.25">
      <c r="B9" s="29"/>
      <c r="C9" s="104" t="s">
        <v>67</v>
      </c>
      <c r="D9" s="6"/>
      <c r="E9" s="104" t="s">
        <v>104</v>
      </c>
    </row>
    <row r="10" spans="2:5" x14ac:dyDescent="0.25">
      <c r="B10" s="21" t="s">
        <v>15</v>
      </c>
      <c r="C10" s="21"/>
      <c r="D10" s="25"/>
      <c r="E10" s="21"/>
    </row>
    <row r="11" spans="2:5" x14ac:dyDescent="0.25">
      <c r="B11" s="22" t="s">
        <v>16</v>
      </c>
      <c r="C11" s="8">
        <v>121387</v>
      </c>
      <c r="D11" s="9"/>
      <c r="E11" s="8">
        <v>177241</v>
      </c>
    </row>
    <row r="12" spans="2:5" x14ac:dyDescent="0.25">
      <c r="B12" s="22" t="s">
        <v>17</v>
      </c>
      <c r="C12" s="8">
        <v>7528</v>
      </c>
      <c r="D12" s="9"/>
      <c r="E12" s="8">
        <v>10682</v>
      </c>
    </row>
    <row r="13" spans="2:5" x14ac:dyDescent="0.25">
      <c r="B13" s="22" t="s">
        <v>18</v>
      </c>
      <c r="C13" s="8">
        <v>286393</v>
      </c>
      <c r="D13" s="9"/>
      <c r="E13" s="8">
        <v>207181</v>
      </c>
    </row>
    <row r="14" spans="2:5" x14ac:dyDescent="0.25">
      <c r="B14" s="22" t="s">
        <v>19</v>
      </c>
      <c r="C14" s="8">
        <v>26967</v>
      </c>
      <c r="D14" s="9"/>
      <c r="E14" s="8">
        <v>30153</v>
      </c>
    </row>
    <row r="15" spans="2:5" x14ac:dyDescent="0.25">
      <c r="B15" s="22" t="s">
        <v>20</v>
      </c>
      <c r="C15" s="8">
        <v>647302</v>
      </c>
      <c r="D15" s="9"/>
      <c r="E15" s="8">
        <v>623923</v>
      </c>
    </row>
    <row r="16" spans="2:5" x14ac:dyDescent="0.25">
      <c r="B16" s="22" t="s">
        <v>21</v>
      </c>
      <c r="C16" s="8">
        <v>59362</v>
      </c>
      <c r="D16" s="9"/>
      <c r="E16" s="8">
        <v>19755</v>
      </c>
    </row>
    <row r="17" spans="2:7" x14ac:dyDescent="0.25">
      <c r="B17" s="92" t="s">
        <v>105</v>
      </c>
      <c r="C17" s="8">
        <v>21359</v>
      </c>
      <c r="D17" s="9"/>
      <c r="E17" s="8">
        <v>0</v>
      </c>
    </row>
    <row r="18" spans="2:7" x14ac:dyDescent="0.25">
      <c r="B18" s="22" t="s">
        <v>22</v>
      </c>
      <c r="C18" s="8">
        <v>53066</v>
      </c>
      <c r="D18" s="9"/>
      <c r="E18" s="8">
        <v>50698</v>
      </c>
    </row>
    <row r="19" spans="2:7" x14ac:dyDescent="0.25">
      <c r="B19" s="22" t="s">
        <v>23</v>
      </c>
      <c r="C19" s="8">
        <v>3624</v>
      </c>
      <c r="D19" s="9"/>
      <c r="E19" s="8">
        <v>3520</v>
      </c>
    </row>
    <row r="20" spans="2:7" x14ac:dyDescent="0.25">
      <c r="B20" s="22" t="s">
        <v>24</v>
      </c>
      <c r="C20" s="8">
        <v>7733</v>
      </c>
      <c r="D20" s="9"/>
      <c r="E20" s="8">
        <v>11633</v>
      </c>
    </row>
    <row r="21" spans="2:7" x14ac:dyDescent="0.25">
      <c r="B21" s="22" t="s">
        <v>25</v>
      </c>
      <c r="C21" s="8">
        <v>87659</v>
      </c>
      <c r="D21" s="9"/>
      <c r="E21" s="8">
        <v>80391</v>
      </c>
    </row>
    <row r="22" spans="2:7" ht="13.8" thickBot="1" x14ac:dyDescent="0.3">
      <c r="B22" s="21" t="s">
        <v>26</v>
      </c>
      <c r="C22" s="10">
        <f>SUM(C11:C21)</f>
        <v>1322380</v>
      </c>
      <c r="D22" s="11"/>
      <c r="E22" s="10">
        <f>SUM(E11:E21)</f>
        <v>1215177</v>
      </c>
      <c r="G22" s="101"/>
    </row>
    <row r="23" spans="2:7" ht="13.8" thickTop="1" x14ac:dyDescent="0.25">
      <c r="B23" s="21" t="s">
        <v>0</v>
      </c>
      <c r="C23" s="23"/>
      <c r="D23" s="26"/>
      <c r="E23" s="24"/>
      <c r="G23" s="101"/>
    </row>
    <row r="24" spans="2:7" x14ac:dyDescent="0.25">
      <c r="B24" s="21" t="s">
        <v>27</v>
      </c>
      <c r="C24" s="23"/>
      <c r="D24" s="26"/>
      <c r="E24" s="24"/>
    </row>
    <row r="25" spans="2:7" x14ac:dyDescent="0.25">
      <c r="B25" s="22" t="s">
        <v>28</v>
      </c>
      <c r="C25" s="8">
        <v>888359</v>
      </c>
      <c r="D25" s="9"/>
      <c r="E25" s="8">
        <v>802835</v>
      </c>
    </row>
    <row r="26" spans="2:7" x14ac:dyDescent="0.25">
      <c r="B26" s="22" t="s">
        <v>29</v>
      </c>
      <c r="C26" s="8">
        <v>73907</v>
      </c>
      <c r="D26" s="9"/>
      <c r="E26" s="8">
        <v>69152</v>
      </c>
    </row>
    <row r="27" spans="2:7" x14ac:dyDescent="0.25">
      <c r="B27" s="92" t="s">
        <v>123</v>
      </c>
      <c r="C27" s="8">
        <v>21867</v>
      </c>
      <c r="D27" s="9"/>
      <c r="E27" s="8">
        <v>0</v>
      </c>
    </row>
    <row r="28" spans="2:7" x14ac:dyDescent="0.25">
      <c r="B28" s="22" t="s">
        <v>30</v>
      </c>
      <c r="C28" s="8">
        <v>127185</v>
      </c>
      <c r="D28" s="9"/>
      <c r="E28" s="8">
        <v>134421</v>
      </c>
    </row>
    <row r="29" spans="2:7" x14ac:dyDescent="0.25">
      <c r="B29" s="22" t="s">
        <v>31</v>
      </c>
      <c r="C29" s="8">
        <v>22740</v>
      </c>
      <c r="D29" s="9"/>
      <c r="E29" s="8">
        <v>22740</v>
      </c>
    </row>
    <row r="30" spans="2:7" x14ac:dyDescent="0.25">
      <c r="B30" s="22" t="s">
        <v>32</v>
      </c>
      <c r="C30" s="8">
        <v>122</v>
      </c>
      <c r="D30" s="9"/>
      <c r="E30" s="8">
        <v>81</v>
      </c>
    </row>
    <row r="31" spans="2:7" x14ac:dyDescent="0.25">
      <c r="B31" s="22" t="s">
        <v>33</v>
      </c>
      <c r="C31" s="8">
        <v>8374</v>
      </c>
      <c r="D31" s="9"/>
      <c r="E31" s="8">
        <v>8026</v>
      </c>
    </row>
    <row r="32" spans="2:7" ht="13.8" thickBot="1" x14ac:dyDescent="0.3">
      <c r="B32" s="21" t="s">
        <v>34</v>
      </c>
      <c r="C32" s="10">
        <f>SUM(C25:C31)</f>
        <v>1142554</v>
      </c>
      <c r="D32" s="11"/>
      <c r="E32" s="10">
        <f>SUM(E25:E31)</f>
        <v>1037255</v>
      </c>
    </row>
    <row r="33" spans="2:7" ht="13.8" thickTop="1" x14ac:dyDescent="0.25">
      <c r="B33" s="21" t="s">
        <v>0</v>
      </c>
      <c r="C33" s="23"/>
      <c r="D33" s="26"/>
      <c r="E33" s="24"/>
    </row>
    <row r="34" spans="2:7" x14ac:dyDescent="0.25">
      <c r="B34" s="21" t="s">
        <v>35</v>
      </c>
      <c r="C34" s="23"/>
      <c r="D34" s="26"/>
      <c r="E34" s="24"/>
    </row>
    <row r="35" spans="2:7" x14ac:dyDescent="0.25">
      <c r="B35" s="22" t="s">
        <v>36</v>
      </c>
      <c r="C35" s="8">
        <v>331584</v>
      </c>
      <c r="D35" s="9"/>
      <c r="E35" s="8">
        <v>332094</v>
      </c>
    </row>
    <row r="36" spans="2:7" x14ac:dyDescent="0.25">
      <c r="B36" s="22" t="s">
        <v>37</v>
      </c>
      <c r="C36" s="8">
        <v>21116</v>
      </c>
      <c r="D36" s="9"/>
      <c r="E36" s="8">
        <v>21116</v>
      </c>
    </row>
    <row r="37" spans="2:7" ht="26.4" x14ac:dyDescent="0.25">
      <c r="B37" s="22" t="s">
        <v>76</v>
      </c>
      <c r="C37" s="8">
        <v>-184</v>
      </c>
      <c r="D37" s="9"/>
      <c r="E37" s="8">
        <v>-1036</v>
      </c>
    </row>
    <row r="38" spans="2:7" x14ac:dyDescent="0.25">
      <c r="B38" s="22" t="s">
        <v>38</v>
      </c>
      <c r="C38" s="12">
        <v>-173314</v>
      </c>
      <c r="D38" s="9"/>
      <c r="E38" s="12">
        <v>-174797</v>
      </c>
      <c r="G38" s="101"/>
    </row>
    <row r="39" spans="2:7" x14ac:dyDescent="0.25">
      <c r="B39" s="21" t="s">
        <v>39</v>
      </c>
      <c r="C39" s="14">
        <f>SUM(C35:C38)</f>
        <v>179202</v>
      </c>
      <c r="D39" s="11"/>
      <c r="E39" s="14">
        <f>SUM(E35:E38)</f>
        <v>177377</v>
      </c>
      <c r="G39" s="101"/>
    </row>
    <row r="40" spans="2:7" ht="11.4" customHeight="1" x14ac:dyDescent="0.25">
      <c r="B40" s="21" t="s">
        <v>0</v>
      </c>
      <c r="C40" s="8"/>
      <c r="D40" s="9"/>
      <c r="E40" s="8"/>
    </row>
    <row r="41" spans="2:7" x14ac:dyDescent="0.25">
      <c r="B41" s="22" t="s">
        <v>40</v>
      </c>
      <c r="C41" s="8">
        <v>624</v>
      </c>
      <c r="D41" s="9"/>
      <c r="E41" s="8">
        <v>545</v>
      </c>
    </row>
    <row r="42" spans="2:7" x14ac:dyDescent="0.25">
      <c r="B42" s="21" t="s">
        <v>41</v>
      </c>
      <c r="C42" s="15">
        <f>C39+C41</f>
        <v>179826</v>
      </c>
      <c r="D42" s="11"/>
      <c r="E42" s="15">
        <f>E39+E41</f>
        <v>177922</v>
      </c>
    </row>
    <row r="43" spans="2:7" ht="13.8" thickBot="1" x14ac:dyDescent="0.3">
      <c r="B43" s="21" t="s">
        <v>42</v>
      </c>
      <c r="C43" s="10">
        <f>C32+C42</f>
        <v>1322380</v>
      </c>
      <c r="D43" s="11"/>
      <c r="E43" s="10">
        <f>E32+E42</f>
        <v>1215177</v>
      </c>
    </row>
    <row r="44" spans="2:7" ht="13.8" thickTop="1" x14ac:dyDescent="0.25">
      <c r="F44" s="95"/>
      <c r="G44" s="95"/>
    </row>
    <row r="53" spans="2:5" x14ac:dyDescent="0.25">
      <c r="B53" s="17"/>
      <c r="E53" s="17"/>
    </row>
    <row r="54" spans="2:5" x14ac:dyDescent="0.25">
      <c r="B54" s="18"/>
      <c r="E54" s="18"/>
    </row>
    <row r="55" spans="2:5" x14ac:dyDescent="0.25">
      <c r="B55" s="19"/>
      <c r="E55" s="20"/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="90" zoomScaleNormal="80" zoomScaleSheetLayoutView="90" workbookViewId="0">
      <selection activeCell="F1" sqref="F1"/>
    </sheetView>
  </sheetViews>
  <sheetFormatPr defaultColWidth="9.109375" defaultRowHeight="13.2" x14ac:dyDescent="0.25"/>
  <cols>
    <col min="1" max="1" width="6.6640625" style="3" customWidth="1"/>
    <col min="2" max="2" width="61.6640625" style="3" customWidth="1"/>
    <col min="3" max="3" width="24.33203125" style="3" customWidth="1"/>
    <col min="4" max="4" width="2.109375" style="4" customWidth="1"/>
    <col min="5" max="5" width="24.33203125" style="3" customWidth="1"/>
    <col min="6" max="16384" width="9.109375" style="3"/>
  </cols>
  <sheetData>
    <row r="1" spans="2:7" x14ac:dyDescent="0.25">
      <c r="E1" s="1" t="s">
        <v>66</v>
      </c>
      <c r="G1" s="1"/>
    </row>
    <row r="2" spans="2:7" x14ac:dyDescent="0.25">
      <c r="E2" s="2" t="s">
        <v>129</v>
      </c>
      <c r="G2" s="2"/>
    </row>
    <row r="3" spans="2:7" x14ac:dyDescent="0.25">
      <c r="E3" s="2"/>
      <c r="G3" s="2"/>
    </row>
    <row r="4" spans="2:7" x14ac:dyDescent="0.25">
      <c r="E4" s="2"/>
      <c r="G4" s="2"/>
    </row>
    <row r="5" spans="2:7" ht="22.5" customHeight="1" x14ac:dyDescent="0.25">
      <c r="E5" s="2" t="s">
        <v>63</v>
      </c>
      <c r="G5" s="2"/>
    </row>
    <row r="6" spans="2:7" ht="12.75" customHeight="1" x14ac:dyDescent="0.25">
      <c r="B6" s="29"/>
      <c r="C6" s="28"/>
      <c r="D6" s="28"/>
      <c r="E6" s="28"/>
    </row>
    <row r="7" spans="2:7" ht="13.5" customHeight="1" x14ac:dyDescent="0.25">
      <c r="B7" s="29"/>
      <c r="C7" s="30"/>
      <c r="D7" s="30"/>
      <c r="E7" s="30"/>
    </row>
    <row r="8" spans="2:7" ht="39.6" x14ac:dyDescent="0.25">
      <c r="B8" s="29"/>
      <c r="C8" s="108" t="s">
        <v>130</v>
      </c>
      <c r="D8" s="50"/>
      <c r="E8" s="108" t="s">
        <v>131</v>
      </c>
    </row>
    <row r="9" spans="2:7" x14ac:dyDescent="0.25">
      <c r="B9" s="29"/>
      <c r="C9" s="102" t="s">
        <v>67</v>
      </c>
      <c r="D9" s="50"/>
      <c r="E9" s="102" t="s">
        <v>67</v>
      </c>
    </row>
    <row r="10" spans="2:7" x14ac:dyDescent="0.25">
      <c r="B10" s="22" t="s">
        <v>1</v>
      </c>
      <c r="C10" s="51">
        <v>58482</v>
      </c>
      <c r="D10" s="52"/>
      <c r="E10" s="51">
        <v>48111</v>
      </c>
    </row>
    <row r="11" spans="2:7" x14ac:dyDescent="0.25">
      <c r="B11" s="22" t="s">
        <v>2</v>
      </c>
      <c r="C11" s="51">
        <v>-36701</v>
      </c>
      <c r="D11" s="52"/>
      <c r="E11" s="51">
        <v>-29996</v>
      </c>
    </row>
    <row r="12" spans="2:7" x14ac:dyDescent="0.25">
      <c r="B12" s="21" t="s">
        <v>3</v>
      </c>
      <c r="C12" s="53">
        <f>SUM(C10:C11)</f>
        <v>21781</v>
      </c>
      <c r="D12" s="52"/>
      <c r="E12" s="93">
        <f>SUM(E10:E11)</f>
        <v>18115</v>
      </c>
    </row>
    <row r="13" spans="2:7" x14ac:dyDescent="0.25">
      <c r="B13" s="21" t="s">
        <v>0</v>
      </c>
      <c r="C13" s="54"/>
      <c r="D13" s="52"/>
      <c r="E13" s="94"/>
    </row>
    <row r="14" spans="2:7" x14ac:dyDescent="0.25">
      <c r="B14" s="22" t="s">
        <v>4</v>
      </c>
      <c r="C14" s="51">
        <v>5275</v>
      </c>
      <c r="D14" s="52"/>
      <c r="E14" s="51">
        <v>3415</v>
      </c>
    </row>
    <row r="15" spans="2:7" x14ac:dyDescent="0.25">
      <c r="B15" s="22" t="s">
        <v>5</v>
      </c>
      <c r="C15" s="51">
        <v>-1466</v>
      </c>
      <c r="D15" s="52"/>
      <c r="E15" s="51">
        <v>-727</v>
      </c>
    </row>
    <row r="16" spans="2:7" x14ac:dyDescent="0.25">
      <c r="B16" s="21" t="s">
        <v>6</v>
      </c>
      <c r="C16" s="53">
        <f>SUM(C14:C15)</f>
        <v>3809</v>
      </c>
      <c r="D16" s="52"/>
      <c r="E16" s="93">
        <f>SUM(E14:E15)</f>
        <v>2688</v>
      </c>
    </row>
    <row r="17" spans="1:5" x14ac:dyDescent="0.25">
      <c r="B17" s="21" t="s">
        <v>0</v>
      </c>
      <c r="C17" s="54"/>
      <c r="D17" s="52"/>
      <c r="E17" s="94"/>
    </row>
    <row r="18" spans="1:5" ht="39.6" x14ac:dyDescent="0.25">
      <c r="B18" s="22" t="s">
        <v>84</v>
      </c>
      <c r="C18" s="51">
        <v>-1707</v>
      </c>
      <c r="D18" s="51"/>
      <c r="E18" s="51">
        <v>6981</v>
      </c>
    </row>
    <row r="19" spans="1:5" ht="12.75" customHeight="1" x14ac:dyDescent="0.25">
      <c r="B19" s="22" t="s">
        <v>94</v>
      </c>
      <c r="C19" s="51">
        <v>0</v>
      </c>
      <c r="D19" s="51"/>
      <c r="E19" s="51">
        <v>248</v>
      </c>
    </row>
    <row r="20" spans="1:5" x14ac:dyDescent="0.25">
      <c r="B20" s="22" t="s">
        <v>113</v>
      </c>
      <c r="C20" s="51">
        <v>1547</v>
      </c>
      <c r="D20" s="51"/>
      <c r="E20" s="51">
        <v>806</v>
      </c>
    </row>
    <row r="21" spans="1:5" x14ac:dyDescent="0.25">
      <c r="B21" s="22" t="s">
        <v>96</v>
      </c>
      <c r="C21" s="51">
        <v>242</v>
      </c>
      <c r="D21" s="51"/>
      <c r="E21" s="51">
        <v>663</v>
      </c>
    </row>
    <row r="22" spans="1:5" x14ac:dyDescent="0.25">
      <c r="B22" s="67" t="s">
        <v>7</v>
      </c>
      <c r="C22" s="55">
        <f>SUM(C18:C21)</f>
        <v>82</v>
      </c>
      <c r="D22" s="56"/>
      <c r="E22" s="55">
        <f>SUM(E18:E21)</f>
        <v>8698</v>
      </c>
    </row>
    <row r="23" spans="1:5" x14ac:dyDescent="0.25">
      <c r="B23" s="21" t="s">
        <v>0</v>
      </c>
      <c r="C23" s="54"/>
      <c r="D23" s="52"/>
      <c r="E23" s="94"/>
    </row>
    <row r="24" spans="1:5" x14ac:dyDescent="0.25">
      <c r="B24" s="22" t="s">
        <v>114</v>
      </c>
      <c r="C24" s="51">
        <v>2600</v>
      </c>
      <c r="D24" s="51"/>
      <c r="E24" s="51">
        <v>-4819</v>
      </c>
    </row>
    <row r="25" spans="1:5" s="81" customFormat="1" x14ac:dyDescent="0.25">
      <c r="A25" s="61"/>
      <c r="B25" s="69" t="s">
        <v>8</v>
      </c>
      <c r="C25" s="51">
        <v>-18174</v>
      </c>
      <c r="D25" s="51"/>
      <c r="E25" s="51">
        <v>-16900</v>
      </c>
    </row>
    <row r="26" spans="1:5" x14ac:dyDescent="0.25">
      <c r="B26" s="67" t="s">
        <v>85</v>
      </c>
      <c r="C26" s="55">
        <f>SUM(C24:C25)</f>
        <v>-15574</v>
      </c>
      <c r="D26" s="56"/>
      <c r="E26" s="55">
        <f>SUM(E24:E25)</f>
        <v>-21719</v>
      </c>
    </row>
    <row r="27" spans="1:5" x14ac:dyDescent="0.25">
      <c r="B27" s="21" t="s">
        <v>0</v>
      </c>
      <c r="C27" s="54"/>
      <c r="D27" s="52"/>
      <c r="E27" s="54"/>
    </row>
    <row r="28" spans="1:5" x14ac:dyDescent="0.25">
      <c r="B28" s="21" t="s">
        <v>97</v>
      </c>
      <c r="C28" s="56">
        <f>C12+C16+C22+C26</f>
        <v>10098</v>
      </c>
      <c r="D28" s="56"/>
      <c r="E28" s="56">
        <f>E12+E16+E22+E26</f>
        <v>7782</v>
      </c>
    </row>
    <row r="29" spans="1:5" x14ac:dyDescent="0.25">
      <c r="B29" s="22" t="s">
        <v>86</v>
      </c>
      <c r="C29" s="51">
        <v>-3965</v>
      </c>
      <c r="D29" s="51"/>
      <c r="E29" s="51">
        <v>-3390</v>
      </c>
    </row>
    <row r="30" spans="1:5" x14ac:dyDescent="0.25">
      <c r="B30" s="21" t="s">
        <v>98</v>
      </c>
      <c r="C30" s="55">
        <f>SUM(C28:C29)</f>
        <v>6133</v>
      </c>
      <c r="D30" s="56"/>
      <c r="E30" s="55">
        <f>SUM(E28:E29)</f>
        <v>4392</v>
      </c>
    </row>
    <row r="31" spans="1:5" x14ac:dyDescent="0.25">
      <c r="B31" s="21" t="s">
        <v>0</v>
      </c>
      <c r="C31" s="54"/>
      <c r="D31" s="52"/>
      <c r="E31" s="54"/>
    </row>
    <row r="32" spans="1:5" x14ac:dyDescent="0.25">
      <c r="B32" s="21" t="s">
        <v>9</v>
      </c>
      <c r="C32" s="54"/>
      <c r="D32" s="52"/>
      <c r="E32" s="54"/>
    </row>
    <row r="33" spans="2:5" x14ac:dyDescent="0.25">
      <c r="B33" s="22" t="s">
        <v>10</v>
      </c>
      <c r="C33" s="51">
        <f>C30-C34</f>
        <v>6054</v>
      </c>
      <c r="D33" s="51"/>
      <c r="E33" s="51">
        <f>E30-E34</f>
        <v>4382</v>
      </c>
    </row>
    <row r="34" spans="2:5" x14ac:dyDescent="0.25">
      <c r="B34" s="22" t="s">
        <v>11</v>
      </c>
      <c r="C34" s="51">
        <v>79</v>
      </c>
      <c r="D34" s="51"/>
      <c r="E34" s="51">
        <v>10</v>
      </c>
    </row>
    <row r="35" spans="2:5" x14ac:dyDescent="0.25">
      <c r="B35" s="22" t="s">
        <v>0</v>
      </c>
      <c r="C35" s="55">
        <f>SUM(C33:C34)</f>
        <v>6133</v>
      </c>
      <c r="D35" s="56"/>
      <c r="E35" s="55">
        <f>SUM(E33:E34)</f>
        <v>4392</v>
      </c>
    </row>
    <row r="36" spans="2:5" x14ac:dyDescent="0.25">
      <c r="B36" s="21" t="s">
        <v>12</v>
      </c>
      <c r="C36" s="57"/>
      <c r="D36" s="52"/>
      <c r="E36" s="57"/>
    </row>
    <row r="37" spans="2:5" ht="39.6" x14ac:dyDescent="0.25">
      <c r="B37" s="27" t="s">
        <v>115</v>
      </c>
      <c r="C37" s="57"/>
      <c r="D37" s="52"/>
      <c r="E37" s="54"/>
    </row>
    <row r="38" spans="2:5" ht="26.4" x14ac:dyDescent="0.25">
      <c r="B38" s="22" t="s">
        <v>99</v>
      </c>
      <c r="C38" s="57"/>
      <c r="D38" s="52"/>
      <c r="E38" s="54"/>
    </row>
    <row r="39" spans="2:5" ht="26.4" x14ac:dyDescent="0.25">
      <c r="B39" s="91" t="s">
        <v>100</v>
      </c>
      <c r="C39" s="51">
        <v>852</v>
      </c>
      <c r="D39" s="51"/>
      <c r="E39" s="51">
        <v>9</v>
      </c>
    </row>
    <row r="40" spans="2:5" ht="26.4" x14ac:dyDescent="0.25">
      <c r="B40" s="21" t="s">
        <v>101</v>
      </c>
      <c r="C40" s="55">
        <f>SUM(C39:C39)</f>
        <v>852</v>
      </c>
      <c r="D40" s="56"/>
      <c r="E40" s="55">
        <f>SUM(E39:E39)</f>
        <v>9</v>
      </c>
    </row>
    <row r="41" spans="2:5" ht="13.8" thickBot="1" x14ac:dyDescent="0.3">
      <c r="B41" s="21" t="s">
        <v>13</v>
      </c>
      <c r="C41" s="58">
        <f>C35+C40</f>
        <v>6985</v>
      </c>
      <c r="D41" s="59"/>
      <c r="E41" s="58">
        <f>E35+E40</f>
        <v>4401</v>
      </c>
    </row>
    <row r="42" spans="2:5" ht="13.8" thickTop="1" x14ac:dyDescent="0.25">
      <c r="B42" s="21" t="s">
        <v>0</v>
      </c>
      <c r="C42" s="57"/>
      <c r="D42" s="52"/>
      <c r="E42" s="54"/>
    </row>
    <row r="43" spans="2:5" x14ac:dyDescent="0.25">
      <c r="B43" s="21" t="s">
        <v>14</v>
      </c>
      <c r="C43" s="57"/>
      <c r="D43" s="52"/>
      <c r="E43" s="54"/>
    </row>
    <row r="44" spans="2:5" x14ac:dyDescent="0.25">
      <c r="B44" s="22" t="s">
        <v>10</v>
      </c>
      <c r="C44" s="54">
        <f>C41-C45</f>
        <v>6906</v>
      </c>
      <c r="D44" s="52"/>
      <c r="E44" s="51">
        <f>E41-E45</f>
        <v>4391</v>
      </c>
    </row>
    <row r="45" spans="2:5" x14ac:dyDescent="0.25">
      <c r="B45" s="22" t="s">
        <v>11</v>
      </c>
      <c r="C45" s="51">
        <f>C34</f>
        <v>79</v>
      </c>
      <c r="D45" s="52"/>
      <c r="E45" s="51">
        <f>E34</f>
        <v>10</v>
      </c>
    </row>
    <row r="46" spans="2:5" ht="13.8" thickBot="1" x14ac:dyDescent="0.3">
      <c r="B46" s="22"/>
      <c r="C46" s="60">
        <f>SUM(C44:C45)</f>
        <v>6985</v>
      </c>
      <c r="D46" s="52"/>
      <c r="E46" s="58">
        <f>SUM(E44:E45)</f>
        <v>4401</v>
      </c>
    </row>
    <row r="47" spans="2:5" ht="13.8" thickTop="1" x14ac:dyDescent="0.25">
      <c r="C47" s="13"/>
      <c r="D47" s="33"/>
      <c r="E47" s="13"/>
    </row>
    <row r="48" spans="2:5" x14ac:dyDescent="0.25">
      <c r="C48" s="13"/>
      <c r="D48" s="33"/>
      <c r="E48" s="13"/>
    </row>
    <row r="49" spans="2:5" x14ac:dyDescent="0.25">
      <c r="C49" s="13"/>
      <c r="D49" s="33"/>
      <c r="E49" s="13"/>
    </row>
    <row r="50" spans="2:5" x14ac:dyDescent="0.25">
      <c r="C50" s="13"/>
      <c r="D50" s="33"/>
      <c r="E50" s="13"/>
    </row>
    <row r="51" spans="2:5" x14ac:dyDescent="0.25">
      <c r="C51" s="13"/>
      <c r="D51" s="33"/>
      <c r="E51" s="13"/>
    </row>
    <row r="52" spans="2:5" x14ac:dyDescent="0.25">
      <c r="B52" s="17" t="s">
        <v>64</v>
      </c>
      <c r="E52" s="17" t="s">
        <v>64</v>
      </c>
    </row>
    <row r="53" spans="2:5" x14ac:dyDescent="0.25">
      <c r="B53" s="18">
        <f>BS!B54</f>
        <v>0</v>
      </c>
      <c r="E53" s="18">
        <f>BS!E54</f>
        <v>0</v>
      </c>
    </row>
    <row r="54" spans="2:5" x14ac:dyDescent="0.25">
      <c r="B54" s="19">
        <f>BS!B55</f>
        <v>0</v>
      </c>
      <c r="E54" s="20">
        <f>BS!E55</f>
        <v>0</v>
      </c>
    </row>
  </sheetData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view="pageBreakPreview" zoomScale="80" zoomScaleNormal="80" zoomScaleSheetLayoutView="80" workbookViewId="0">
      <selection activeCell="F58" sqref="F58:H60"/>
    </sheetView>
  </sheetViews>
  <sheetFormatPr defaultColWidth="9.109375" defaultRowHeight="13.2" x14ac:dyDescent="0.25"/>
  <cols>
    <col min="1" max="1" width="9.109375" style="61"/>
    <col min="2" max="2" width="68.44140625" style="62" customWidth="1"/>
    <col min="3" max="3" width="24.5546875" style="61" customWidth="1"/>
    <col min="4" max="4" width="2.44140625" style="62" customWidth="1"/>
    <col min="5" max="5" width="24.33203125" style="61" customWidth="1"/>
    <col min="6" max="7" width="13.109375" style="61" bestFit="1" customWidth="1"/>
    <col min="8" max="16384" width="9.109375" style="61"/>
  </cols>
  <sheetData>
    <row r="1" spans="2:6" x14ac:dyDescent="0.25">
      <c r="E1" s="63" t="s">
        <v>66</v>
      </c>
    </row>
    <row r="2" spans="2:6" x14ac:dyDescent="0.25">
      <c r="E2" s="64" t="s">
        <v>128</v>
      </c>
    </row>
    <row r="3" spans="2:6" x14ac:dyDescent="0.25">
      <c r="E3" s="64" t="s">
        <v>0</v>
      </c>
    </row>
    <row r="4" spans="2:6" ht="24" customHeight="1" x14ac:dyDescent="0.25">
      <c r="E4" s="64" t="s">
        <v>63</v>
      </c>
    </row>
    <row r="5" spans="2:6" ht="24" customHeight="1" x14ac:dyDescent="0.25"/>
    <row r="6" spans="2:6" ht="13.5" customHeight="1" x14ac:dyDescent="0.25"/>
    <row r="7" spans="2:6" ht="39" customHeight="1" x14ac:dyDescent="0.25">
      <c r="B7" s="98"/>
      <c r="C7" s="103" t="str">
        <f>PL!C8</f>
        <v>За шестимесячный период, завершившийся 30 июня 2017 года</v>
      </c>
      <c r="D7" s="50"/>
      <c r="E7" s="109" t="str">
        <f>PL!E8</f>
        <v>За шестимесячный период, завершившийся 30 июня 2016 года</v>
      </c>
    </row>
    <row r="8" spans="2:6" x14ac:dyDescent="0.25">
      <c r="B8" s="98"/>
      <c r="C8" s="65" t="s">
        <v>67</v>
      </c>
      <c r="D8" s="66"/>
      <c r="E8" s="65" t="s">
        <v>67</v>
      </c>
    </row>
    <row r="9" spans="2:6" x14ac:dyDescent="0.25">
      <c r="B9" s="68" t="s">
        <v>43</v>
      </c>
      <c r="C9" s="67"/>
      <c r="D9" s="68"/>
      <c r="E9" s="69"/>
    </row>
    <row r="10" spans="2:6" x14ac:dyDescent="0.25">
      <c r="B10" s="99" t="s">
        <v>44</v>
      </c>
      <c r="C10" s="70">
        <v>43723</v>
      </c>
      <c r="D10" s="71"/>
      <c r="E10" s="70">
        <v>39036</v>
      </c>
      <c r="F10" s="90"/>
    </row>
    <row r="11" spans="2:6" x14ac:dyDescent="0.25">
      <c r="B11" s="99" t="s">
        <v>45</v>
      </c>
      <c r="C11" s="70">
        <v>-33713</v>
      </c>
      <c r="D11" s="71"/>
      <c r="E11" s="70">
        <v>-26586</v>
      </c>
    </row>
    <row r="12" spans="2:6" x14ac:dyDescent="0.25">
      <c r="B12" s="99" t="s">
        <v>46</v>
      </c>
      <c r="C12" s="70">
        <v>5009</v>
      </c>
      <c r="D12" s="71"/>
      <c r="E12" s="70">
        <v>3397</v>
      </c>
    </row>
    <row r="13" spans="2:6" x14ac:dyDescent="0.25">
      <c r="B13" s="99" t="s">
        <v>47</v>
      </c>
      <c r="C13" s="70">
        <v>-1466</v>
      </c>
      <c r="D13" s="71"/>
      <c r="E13" s="70">
        <v>-727</v>
      </c>
    </row>
    <row r="14" spans="2:6" ht="39.6" x14ac:dyDescent="0.25">
      <c r="B14" s="99" t="s">
        <v>126</v>
      </c>
      <c r="C14" s="70">
        <v>-230</v>
      </c>
      <c r="D14" s="71"/>
      <c r="E14" s="70">
        <v>21</v>
      </c>
    </row>
    <row r="15" spans="2:6" x14ac:dyDescent="0.25">
      <c r="B15" s="99" t="s">
        <v>93</v>
      </c>
      <c r="C15" s="70">
        <v>-1027</v>
      </c>
      <c r="D15" s="71"/>
      <c r="E15" s="70">
        <v>-1211</v>
      </c>
    </row>
    <row r="16" spans="2:6" x14ac:dyDescent="0.25">
      <c r="B16" s="99" t="s">
        <v>92</v>
      </c>
      <c r="C16" s="70">
        <v>242</v>
      </c>
      <c r="D16" s="71"/>
      <c r="E16" s="70">
        <v>656</v>
      </c>
    </row>
    <row r="17" spans="2:7" x14ac:dyDescent="0.25">
      <c r="B17" s="99" t="s">
        <v>102</v>
      </c>
      <c r="C17" s="70">
        <v>-19565</v>
      </c>
      <c r="D17" s="71"/>
      <c r="E17" s="70">
        <v>-17141</v>
      </c>
      <c r="G17" s="78"/>
    </row>
    <row r="18" spans="2:7" x14ac:dyDescent="0.25">
      <c r="B18" s="68" t="s">
        <v>0</v>
      </c>
      <c r="C18" s="72"/>
      <c r="D18" s="71"/>
      <c r="E18" s="72"/>
    </row>
    <row r="19" spans="2:7" x14ac:dyDescent="0.25">
      <c r="B19" s="68" t="s">
        <v>48</v>
      </c>
      <c r="C19" s="72"/>
      <c r="D19" s="71"/>
      <c r="E19" s="72"/>
    </row>
    <row r="20" spans="2:7" x14ac:dyDescent="0.25">
      <c r="B20" s="99" t="s">
        <v>17</v>
      </c>
      <c r="C20" s="70">
        <v>3620</v>
      </c>
      <c r="D20" s="70"/>
      <c r="E20" s="70">
        <v>3705</v>
      </c>
    </row>
    <row r="21" spans="2:7" x14ac:dyDescent="0.25">
      <c r="B21" s="99" t="s">
        <v>18</v>
      </c>
      <c r="C21" s="70">
        <v>-71446</v>
      </c>
      <c r="D21" s="70"/>
      <c r="E21" s="70">
        <v>-157923</v>
      </c>
      <c r="G21" s="78"/>
    </row>
    <row r="22" spans="2:7" x14ac:dyDescent="0.25">
      <c r="B22" s="99" t="s">
        <v>20</v>
      </c>
      <c r="C22" s="70">
        <v>-30179</v>
      </c>
      <c r="D22" s="70"/>
      <c r="E22" s="70">
        <v>16344</v>
      </c>
      <c r="G22" s="90"/>
    </row>
    <row r="23" spans="2:7" x14ac:dyDescent="0.25">
      <c r="B23" s="99" t="s">
        <v>19</v>
      </c>
      <c r="C23" s="70">
        <v>-97</v>
      </c>
      <c r="D23" s="70"/>
      <c r="E23" s="70">
        <v>0</v>
      </c>
    </row>
    <row r="24" spans="2:7" x14ac:dyDescent="0.25">
      <c r="B24" s="99" t="s">
        <v>25</v>
      </c>
      <c r="C24" s="70">
        <v>5121</v>
      </c>
      <c r="D24" s="70"/>
      <c r="E24" s="70">
        <v>-1482</v>
      </c>
      <c r="G24" s="78"/>
    </row>
    <row r="25" spans="2:7" x14ac:dyDescent="0.25">
      <c r="B25" s="68" t="s">
        <v>0</v>
      </c>
      <c r="C25" s="72"/>
      <c r="D25" s="71"/>
      <c r="E25" s="72"/>
    </row>
    <row r="26" spans="2:7" x14ac:dyDescent="0.25">
      <c r="B26" s="68" t="s">
        <v>49</v>
      </c>
      <c r="C26" s="72"/>
      <c r="D26" s="71"/>
      <c r="E26" s="72"/>
    </row>
    <row r="27" spans="2:7" x14ac:dyDescent="0.25">
      <c r="B27" s="99" t="s">
        <v>28</v>
      </c>
      <c r="C27" s="70">
        <v>93049</v>
      </c>
      <c r="D27" s="70"/>
      <c r="E27" s="70">
        <v>62237</v>
      </c>
    </row>
    <row r="28" spans="2:7" x14ac:dyDescent="0.25">
      <c r="B28" s="99" t="s">
        <v>29</v>
      </c>
      <c r="C28" s="70">
        <v>4922</v>
      </c>
      <c r="D28" s="70"/>
      <c r="E28" s="70">
        <v>-1598</v>
      </c>
    </row>
    <row r="29" spans="2:7" x14ac:dyDescent="0.25">
      <c r="B29" s="99" t="s">
        <v>50</v>
      </c>
      <c r="C29" s="70">
        <v>21866</v>
      </c>
      <c r="D29" s="70"/>
      <c r="E29" s="70">
        <v>3696</v>
      </c>
    </row>
    <row r="30" spans="2:7" x14ac:dyDescent="0.25">
      <c r="B30" s="99" t="s">
        <v>33</v>
      </c>
      <c r="C30" s="73">
        <v>78</v>
      </c>
      <c r="D30" s="70"/>
      <c r="E30" s="73">
        <v>1565</v>
      </c>
    </row>
    <row r="31" spans="2:7" ht="26.4" x14ac:dyDescent="0.25">
      <c r="B31" s="68" t="s">
        <v>87</v>
      </c>
      <c r="C31" s="74">
        <f>SUM(C10:C30)</f>
        <v>19907</v>
      </c>
      <c r="D31" s="71"/>
      <c r="E31" s="74">
        <f>SUM(E10:E30)</f>
        <v>-76011</v>
      </c>
    </row>
    <row r="32" spans="2:7" ht="29.25" customHeight="1" x14ac:dyDescent="0.25">
      <c r="B32" s="68" t="s">
        <v>0</v>
      </c>
      <c r="C32" s="72"/>
      <c r="D32" s="71"/>
      <c r="E32" s="72"/>
    </row>
    <row r="33" spans="2:5" x14ac:dyDescent="0.25">
      <c r="B33" s="99" t="s">
        <v>51</v>
      </c>
      <c r="C33" s="70">
        <v>-24</v>
      </c>
      <c r="D33" s="75"/>
      <c r="E33" s="70">
        <v>0</v>
      </c>
    </row>
    <row r="34" spans="2:5" x14ac:dyDescent="0.25">
      <c r="B34" s="68" t="s">
        <v>88</v>
      </c>
      <c r="C34" s="76">
        <f>SUM(C31:C33)</f>
        <v>19883</v>
      </c>
      <c r="D34" s="77"/>
      <c r="E34" s="76">
        <f>SUM(E31:E33)</f>
        <v>-76011</v>
      </c>
    </row>
    <row r="35" spans="2:5" x14ac:dyDescent="0.25">
      <c r="B35" s="68" t="s">
        <v>0</v>
      </c>
      <c r="C35" s="72"/>
      <c r="D35" s="71"/>
      <c r="E35" s="72"/>
    </row>
    <row r="36" spans="2:5" x14ac:dyDescent="0.25">
      <c r="B36" s="68" t="s">
        <v>52</v>
      </c>
      <c r="C36" s="72"/>
      <c r="D36" s="71"/>
      <c r="E36" s="72"/>
    </row>
    <row r="37" spans="2:5" ht="26.4" x14ac:dyDescent="0.25">
      <c r="B37" s="99" t="s">
        <v>53</v>
      </c>
      <c r="C37" s="70">
        <v>3661</v>
      </c>
      <c r="D37" s="70"/>
      <c r="E37" s="70">
        <v>2110</v>
      </c>
    </row>
    <row r="38" spans="2:5" ht="12.75" customHeight="1" x14ac:dyDescent="0.25">
      <c r="B38" s="99" t="s">
        <v>77</v>
      </c>
      <c r="C38" s="70">
        <v>-41553</v>
      </c>
      <c r="D38" s="70"/>
      <c r="E38" s="70">
        <v>-5205</v>
      </c>
    </row>
    <row r="39" spans="2:5" x14ac:dyDescent="0.25">
      <c r="B39" s="99" t="s">
        <v>118</v>
      </c>
      <c r="C39" s="70">
        <v>-20687</v>
      </c>
      <c r="D39" s="70"/>
      <c r="E39" s="70">
        <v>0</v>
      </c>
    </row>
    <row r="40" spans="2:5" x14ac:dyDescent="0.25">
      <c r="B40" s="99" t="s">
        <v>54</v>
      </c>
      <c r="C40" s="70">
        <v>-2826</v>
      </c>
      <c r="D40" s="70"/>
      <c r="E40" s="70">
        <v>-10736</v>
      </c>
    </row>
    <row r="41" spans="2:5" x14ac:dyDescent="0.25">
      <c r="B41" s="99" t="s">
        <v>55</v>
      </c>
      <c r="C41" s="70">
        <v>79</v>
      </c>
      <c r="D41" s="70"/>
      <c r="E41" s="70">
        <v>44</v>
      </c>
    </row>
    <row r="42" spans="2:5" x14ac:dyDescent="0.25">
      <c r="B42" s="68" t="s">
        <v>89</v>
      </c>
      <c r="C42" s="76">
        <f>SUM(C37:C41)</f>
        <v>-61326</v>
      </c>
      <c r="D42" s="77"/>
      <c r="E42" s="76">
        <f>SUM(E37:E41)</f>
        <v>-13787</v>
      </c>
    </row>
    <row r="43" spans="2:5" x14ac:dyDescent="0.25">
      <c r="B43" s="68" t="s">
        <v>0</v>
      </c>
      <c r="C43" s="72"/>
      <c r="D43" s="71"/>
      <c r="E43" s="72"/>
    </row>
    <row r="44" spans="2:5" x14ac:dyDescent="0.25">
      <c r="B44" s="68" t="s">
        <v>56</v>
      </c>
      <c r="C44" s="72"/>
      <c r="D44" s="71"/>
      <c r="E44" s="72"/>
    </row>
    <row r="45" spans="2:5" x14ac:dyDescent="0.25">
      <c r="B45" s="99" t="s">
        <v>79</v>
      </c>
      <c r="C45" s="70">
        <v>-510</v>
      </c>
      <c r="D45" s="71"/>
      <c r="E45" s="70">
        <v>0</v>
      </c>
    </row>
    <row r="46" spans="2:5" x14ac:dyDescent="0.25">
      <c r="B46" s="99" t="s">
        <v>116</v>
      </c>
      <c r="C46" s="70">
        <v>-4571</v>
      </c>
      <c r="D46" s="75"/>
      <c r="E46" s="70">
        <v>0</v>
      </c>
    </row>
    <row r="47" spans="2:5" x14ac:dyDescent="0.25">
      <c r="B47" s="99" t="s">
        <v>95</v>
      </c>
      <c r="C47" s="70">
        <v>10</v>
      </c>
      <c r="D47" s="75"/>
      <c r="E47" s="70">
        <v>0</v>
      </c>
    </row>
    <row r="48" spans="2:5" x14ac:dyDescent="0.25">
      <c r="B48" s="99" t="s">
        <v>112</v>
      </c>
      <c r="C48" s="70">
        <v>0</v>
      </c>
      <c r="D48" s="70"/>
      <c r="E48" s="70">
        <v>-4804</v>
      </c>
    </row>
    <row r="49" spans="2:7" x14ac:dyDescent="0.25">
      <c r="B49" s="99" t="s">
        <v>124</v>
      </c>
      <c r="C49" s="70">
        <v>-3946</v>
      </c>
      <c r="D49" s="70"/>
      <c r="E49" s="70">
        <v>0</v>
      </c>
    </row>
    <row r="50" spans="2:7" x14ac:dyDescent="0.25">
      <c r="B50" s="105" t="s">
        <v>57</v>
      </c>
      <c r="C50" s="70">
        <v>0</v>
      </c>
      <c r="D50" s="70"/>
      <c r="E50" s="70">
        <v>-1700</v>
      </c>
    </row>
    <row r="51" spans="2:7" x14ac:dyDescent="0.25">
      <c r="B51" s="68" t="s">
        <v>90</v>
      </c>
      <c r="C51" s="76">
        <f>SUM(C45:C50)</f>
        <v>-9017</v>
      </c>
      <c r="D51" s="77"/>
      <c r="E51" s="76">
        <f>SUM(E45:E50)</f>
        <v>-6504</v>
      </c>
    </row>
    <row r="52" spans="2:7" x14ac:dyDescent="0.25">
      <c r="B52" s="68" t="s">
        <v>0</v>
      </c>
      <c r="C52" s="72"/>
      <c r="D52" s="71"/>
      <c r="E52" s="72"/>
    </row>
    <row r="53" spans="2:7" ht="26.4" x14ac:dyDescent="0.25">
      <c r="B53" s="68" t="s">
        <v>103</v>
      </c>
      <c r="C53" s="70">
        <f>C34+C42+C51</f>
        <v>-50460</v>
      </c>
      <c r="D53" s="70"/>
      <c r="E53" s="70">
        <f>E34+E42+E51</f>
        <v>-96302</v>
      </c>
    </row>
    <row r="54" spans="2:7" ht="26.4" x14ac:dyDescent="0.25">
      <c r="B54" s="99" t="s">
        <v>58</v>
      </c>
      <c r="C54" s="70">
        <v>-5394</v>
      </c>
      <c r="D54" s="70"/>
      <c r="E54" s="70">
        <v>6570</v>
      </c>
    </row>
    <row r="55" spans="2:7" ht="26.4" x14ac:dyDescent="0.25">
      <c r="B55" s="99" t="s">
        <v>75</v>
      </c>
      <c r="C55" s="70">
        <v>177241</v>
      </c>
      <c r="D55" s="70"/>
      <c r="E55" s="70">
        <v>202097</v>
      </c>
    </row>
    <row r="56" spans="2:7" ht="13.8" thickBot="1" x14ac:dyDescent="0.3">
      <c r="B56" s="68" t="s">
        <v>74</v>
      </c>
      <c r="C56" s="79">
        <f>SUM(C53:C55)</f>
        <v>121387</v>
      </c>
      <c r="D56" s="77"/>
      <c r="E56" s="79">
        <f>SUM(E53:E55)</f>
        <v>112365</v>
      </c>
    </row>
    <row r="57" spans="2:7" ht="12.75" customHeight="1" thickTop="1" x14ac:dyDescent="0.25">
      <c r="B57" s="68" t="s">
        <v>0</v>
      </c>
      <c r="C57" s="67"/>
      <c r="D57" s="68"/>
      <c r="E57" s="69"/>
    </row>
    <row r="58" spans="2:7" ht="12.75" customHeight="1" x14ac:dyDescent="0.25">
      <c r="B58" s="68"/>
      <c r="C58" s="67"/>
      <c r="D58" s="68"/>
      <c r="E58" s="69"/>
      <c r="F58" s="78"/>
      <c r="G58" s="78"/>
    </row>
    <row r="59" spans="2:7" x14ac:dyDescent="0.25">
      <c r="B59" s="68"/>
      <c r="C59" s="67"/>
      <c r="D59" s="68"/>
      <c r="E59" s="69"/>
      <c r="F59" s="100"/>
      <c r="G59" s="100"/>
    </row>
    <row r="60" spans="2:7" x14ac:dyDescent="0.25">
      <c r="B60" s="68"/>
      <c r="C60" s="67"/>
      <c r="D60" s="68"/>
      <c r="E60" s="69"/>
    </row>
    <row r="61" spans="2:7" x14ac:dyDescent="0.25">
      <c r="B61" s="68"/>
      <c r="C61" s="67"/>
      <c r="D61" s="68"/>
      <c r="E61" s="69"/>
    </row>
    <row r="62" spans="2:7" x14ac:dyDescent="0.25">
      <c r="B62" s="62">
        <f>BS!B53</f>
        <v>0</v>
      </c>
      <c r="E62" s="61">
        <f>BS!E53</f>
        <v>0</v>
      </c>
    </row>
    <row r="63" spans="2:7" x14ac:dyDescent="0.25">
      <c r="B63" s="62">
        <f>BS!B54</f>
        <v>0</v>
      </c>
      <c r="E63" s="61">
        <f>BS!E54</f>
        <v>0</v>
      </c>
    </row>
    <row r="64" spans="2:7" x14ac:dyDescent="0.25">
      <c r="B64" s="107">
        <f>BS!B55</f>
        <v>0</v>
      </c>
      <c r="E64" s="106">
        <f>BS!E55</f>
        <v>0</v>
      </c>
    </row>
    <row r="65" spans="2:5" x14ac:dyDescent="0.25">
      <c r="B65" s="18"/>
      <c r="E65" s="18"/>
    </row>
    <row r="66" spans="2:5" x14ac:dyDescent="0.25">
      <c r="B66" s="80"/>
      <c r="E66" s="20"/>
    </row>
  </sheetData>
  <pageMargins left="0.70866141732283472" right="0.70866141732283472" top="0.74803149606299213" bottom="0.35433070866141736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8"/>
  <sheetViews>
    <sheetView view="pageBreakPreview" zoomScale="80" zoomScaleNormal="80" zoomScaleSheetLayoutView="80" workbookViewId="0">
      <selection activeCell="J20" sqref="J20"/>
    </sheetView>
  </sheetViews>
  <sheetFormatPr defaultColWidth="9.109375" defaultRowHeight="13.2" x14ac:dyDescent="0.25"/>
  <cols>
    <col min="1" max="1" width="2.33203125" style="5" customWidth="1"/>
    <col min="2" max="2" width="65" style="5" customWidth="1"/>
    <col min="3" max="3" width="16.5546875" style="5" customWidth="1"/>
    <col min="4" max="4" width="16.88671875" style="5" customWidth="1"/>
    <col min="5" max="5" width="17.5546875" style="5" customWidth="1"/>
    <col min="6" max="6" width="15.44140625" style="5" customWidth="1"/>
    <col min="7" max="7" width="12.33203125" style="5" customWidth="1"/>
    <col min="8" max="8" width="16.5546875" style="5" customWidth="1"/>
    <col min="9" max="9" width="13.33203125" style="5" customWidth="1"/>
    <col min="10" max="10" width="9.109375" style="5"/>
    <col min="11" max="11" width="13.33203125" style="5" bestFit="1" customWidth="1"/>
    <col min="12" max="12" width="12.109375" style="5" bestFit="1" customWidth="1"/>
    <col min="13" max="13" width="9.44140625" style="5" bestFit="1" customWidth="1"/>
    <col min="14" max="15" width="13.109375" style="5" bestFit="1" customWidth="1"/>
    <col min="16" max="16" width="9.109375" style="5"/>
    <col min="17" max="17" width="13.109375" style="5" bestFit="1" customWidth="1"/>
    <col min="18" max="16384" width="9.109375" style="5"/>
  </cols>
  <sheetData>
    <row r="3" spans="2:10" x14ac:dyDescent="0.25">
      <c r="I3" s="1" t="str">
        <f>[1]BS!D1</f>
        <v xml:space="preserve">АО «ForteBank» </v>
      </c>
    </row>
    <row r="4" spans="2:10" x14ac:dyDescent="0.25">
      <c r="I4" s="2" t="s">
        <v>127</v>
      </c>
    </row>
    <row r="5" spans="2:10" x14ac:dyDescent="0.25">
      <c r="I5" s="2"/>
    </row>
    <row r="6" spans="2:10" x14ac:dyDescent="0.25">
      <c r="I6" s="2" t="s">
        <v>63</v>
      </c>
    </row>
    <row r="7" spans="2:10" x14ac:dyDescent="0.25">
      <c r="I7" s="2"/>
    </row>
    <row r="8" spans="2:10" x14ac:dyDescent="0.25">
      <c r="I8" s="2"/>
    </row>
    <row r="9" spans="2:10" x14ac:dyDescent="0.25">
      <c r="B9" s="34"/>
      <c r="C9" s="111" t="s">
        <v>59</v>
      </c>
      <c r="D9" s="111"/>
      <c r="E9" s="111"/>
      <c r="F9" s="111"/>
      <c r="G9" s="111"/>
      <c r="H9" s="110"/>
      <c r="I9" s="110"/>
      <c r="J9" s="35"/>
    </row>
    <row r="10" spans="2:10" ht="83.25" customHeight="1" x14ac:dyDescent="0.25">
      <c r="B10" s="34"/>
      <c r="C10" s="82" t="s">
        <v>68</v>
      </c>
      <c r="D10" s="82" t="s">
        <v>37</v>
      </c>
      <c r="E10" s="82" t="s">
        <v>69</v>
      </c>
      <c r="F10" s="82" t="s">
        <v>70</v>
      </c>
      <c r="G10" s="82" t="s">
        <v>60</v>
      </c>
      <c r="H10" s="82" t="s">
        <v>71</v>
      </c>
      <c r="I10" s="82" t="s">
        <v>72</v>
      </c>
      <c r="J10" s="36"/>
    </row>
    <row r="11" spans="2:10" x14ac:dyDescent="0.25">
      <c r="B11" s="34" t="s">
        <v>80</v>
      </c>
      <c r="C11" s="42">
        <v>332094</v>
      </c>
      <c r="D11" s="42">
        <v>21116</v>
      </c>
      <c r="E11" s="42">
        <v>-1036</v>
      </c>
      <c r="F11" s="42">
        <v>-174797</v>
      </c>
      <c r="G11" s="42">
        <f>SUM(C11:F11)</f>
        <v>177377</v>
      </c>
      <c r="H11" s="42">
        <v>545</v>
      </c>
      <c r="I11" s="42">
        <f>SUM(G11:H11)</f>
        <v>177922</v>
      </c>
      <c r="J11" s="36"/>
    </row>
    <row r="12" spans="2:10" x14ac:dyDescent="0.25">
      <c r="B12" s="37" t="s">
        <v>106</v>
      </c>
      <c r="C12" s="42">
        <v>0</v>
      </c>
      <c r="D12" s="42">
        <v>0</v>
      </c>
      <c r="E12" s="42">
        <v>0</v>
      </c>
      <c r="F12" s="43">
        <f>PL!C33</f>
        <v>6054</v>
      </c>
      <c r="G12" s="43">
        <f>SUM(C12:F12)</f>
        <v>6054</v>
      </c>
      <c r="H12" s="43">
        <f>PL!C34</f>
        <v>79</v>
      </c>
      <c r="I12" s="43">
        <f>SUM(G12:H12)</f>
        <v>6133</v>
      </c>
      <c r="J12" s="36"/>
    </row>
    <row r="13" spans="2:10" x14ac:dyDescent="0.25">
      <c r="B13" s="34" t="s">
        <v>12</v>
      </c>
      <c r="C13" s="39"/>
      <c r="D13" s="39"/>
      <c r="E13" s="39"/>
      <c r="F13" s="39"/>
      <c r="G13" s="39"/>
      <c r="H13" s="39"/>
      <c r="I13" s="39"/>
      <c r="J13" s="36"/>
    </row>
    <row r="14" spans="2:10" ht="26.4" x14ac:dyDescent="0.25">
      <c r="B14" s="22" t="s">
        <v>107</v>
      </c>
      <c r="C14" s="44">
        <v>0</v>
      </c>
      <c r="D14" s="44">
        <v>0</v>
      </c>
      <c r="E14" s="44">
        <f>PL!C39</f>
        <v>852</v>
      </c>
      <c r="F14" s="44">
        <v>0</v>
      </c>
      <c r="G14" s="44">
        <f>SUM(C14:F14)</f>
        <v>852</v>
      </c>
      <c r="H14" s="44">
        <v>0</v>
      </c>
      <c r="I14" s="44">
        <f>SUM(G14:H14)</f>
        <v>852</v>
      </c>
      <c r="J14" s="36"/>
    </row>
    <row r="15" spans="2:10" ht="39.6" hidden="1" x14ac:dyDescent="0.25">
      <c r="B15" s="49" t="s">
        <v>73</v>
      </c>
      <c r="C15" s="44">
        <v>0</v>
      </c>
      <c r="D15" s="44">
        <v>0</v>
      </c>
      <c r="E15" s="44">
        <v>0</v>
      </c>
      <c r="F15" s="44">
        <v>0</v>
      </c>
      <c r="G15" s="44">
        <f>SUM(C15:F15)</f>
        <v>0</v>
      </c>
      <c r="H15" s="44">
        <v>0</v>
      </c>
      <c r="I15" s="47">
        <f>SUM(G15:H15)</f>
        <v>0</v>
      </c>
      <c r="J15" s="36"/>
    </row>
    <row r="16" spans="2:10" ht="13.8" thickBot="1" x14ac:dyDescent="0.3">
      <c r="B16" s="34" t="s">
        <v>61</v>
      </c>
      <c r="C16" s="45">
        <f t="shared" ref="C16:H16" si="0">SUM(C14:C15)</f>
        <v>0</v>
      </c>
      <c r="D16" s="45">
        <f t="shared" si="0"/>
        <v>0</v>
      </c>
      <c r="E16" s="45">
        <f t="shared" si="0"/>
        <v>852</v>
      </c>
      <c r="F16" s="45">
        <f t="shared" si="0"/>
        <v>0</v>
      </c>
      <c r="G16" s="45">
        <f t="shared" si="0"/>
        <v>852</v>
      </c>
      <c r="H16" s="45">
        <f t="shared" si="0"/>
        <v>0</v>
      </c>
      <c r="I16" s="45">
        <f>SUM(I14:I15)</f>
        <v>852</v>
      </c>
      <c r="J16" s="36"/>
    </row>
    <row r="17" spans="2:17" x14ac:dyDescent="0.25">
      <c r="B17" s="34" t="s">
        <v>62</v>
      </c>
      <c r="C17" s="46">
        <f>C12+C16</f>
        <v>0</v>
      </c>
      <c r="D17" s="46">
        <f t="shared" ref="D17:H17" si="1">D12+D16</f>
        <v>0</v>
      </c>
      <c r="E17" s="46">
        <f t="shared" si="1"/>
        <v>852</v>
      </c>
      <c r="F17" s="46">
        <f t="shared" si="1"/>
        <v>6054</v>
      </c>
      <c r="G17" s="46">
        <f t="shared" si="1"/>
        <v>6906</v>
      </c>
      <c r="H17" s="46">
        <f t="shared" si="1"/>
        <v>79</v>
      </c>
      <c r="I17" s="46">
        <f>I12+I16</f>
        <v>6985</v>
      </c>
      <c r="J17" s="36"/>
    </row>
    <row r="18" spans="2:17" ht="34.200000000000003" customHeight="1" x14ac:dyDescent="0.25">
      <c r="B18" s="21" t="s">
        <v>91</v>
      </c>
      <c r="C18" s="42"/>
      <c r="D18" s="42"/>
      <c r="E18" s="42"/>
      <c r="F18" s="42"/>
      <c r="G18" s="42"/>
      <c r="H18" s="43"/>
      <c r="I18" s="42"/>
      <c r="J18" s="36"/>
    </row>
    <row r="19" spans="2:17" x14ac:dyDescent="0.25">
      <c r="B19" s="37" t="s">
        <v>108</v>
      </c>
      <c r="C19" s="43">
        <v>-510</v>
      </c>
      <c r="D19" s="43">
        <v>0</v>
      </c>
      <c r="E19" s="43">
        <v>0</v>
      </c>
      <c r="F19" s="43">
        <v>0</v>
      </c>
      <c r="G19" s="43">
        <f>SUM(C19:F19)</f>
        <v>-510</v>
      </c>
      <c r="H19" s="43">
        <v>0</v>
      </c>
      <c r="I19" s="42">
        <f>SUM(G19:H19)</f>
        <v>-510</v>
      </c>
      <c r="J19" s="36"/>
    </row>
    <row r="20" spans="2:17" x14ac:dyDescent="0.25">
      <c r="B20" s="37" t="s">
        <v>116</v>
      </c>
      <c r="C20" s="43"/>
      <c r="D20" s="43"/>
      <c r="E20" s="43"/>
      <c r="F20" s="43">
        <v>-4571</v>
      </c>
      <c r="G20" s="43">
        <f>SUM(C20:F20)</f>
        <v>-4571</v>
      </c>
      <c r="H20" s="43"/>
      <c r="I20" s="42">
        <f>SUM(G20:H20)</f>
        <v>-4571</v>
      </c>
      <c r="J20" s="36"/>
    </row>
    <row r="21" spans="2:17" ht="13.8" thickBot="1" x14ac:dyDescent="0.3">
      <c r="B21" s="34" t="s">
        <v>121</v>
      </c>
      <c r="C21" s="41">
        <f>C11+SUM(C17:C20)</f>
        <v>331584</v>
      </c>
      <c r="D21" s="41">
        <f t="shared" ref="D21:H21" si="2">D11+SUM(D17:D20)</f>
        <v>21116</v>
      </c>
      <c r="E21" s="41">
        <f t="shared" si="2"/>
        <v>-184</v>
      </c>
      <c r="F21" s="41">
        <f t="shared" si="2"/>
        <v>-173314</v>
      </c>
      <c r="G21" s="41">
        <f t="shared" si="2"/>
        <v>179202</v>
      </c>
      <c r="H21" s="41">
        <f t="shared" si="2"/>
        <v>624</v>
      </c>
      <c r="I21" s="41">
        <f>I11+SUM(I17:I20)</f>
        <v>179826</v>
      </c>
      <c r="J21" s="36"/>
    </row>
    <row r="22" spans="2:17" ht="13.8" thickTop="1" x14ac:dyDescent="0.25">
      <c r="C22" s="38"/>
      <c r="D22" s="38"/>
      <c r="E22" s="38"/>
      <c r="F22" s="38"/>
      <c r="G22" s="38"/>
      <c r="H22" s="38"/>
      <c r="I22" s="38"/>
      <c r="K22" s="96"/>
      <c r="L22" s="96"/>
      <c r="M22" s="96"/>
      <c r="N22" s="96"/>
      <c r="O22" s="96"/>
      <c r="P22" s="96"/>
      <c r="Q22" s="96">
        <f>BS!OLE_LINK17</f>
        <v>179826</v>
      </c>
    </row>
    <row r="23" spans="2:17" x14ac:dyDescent="0.25">
      <c r="K23" s="97"/>
      <c r="L23" s="97"/>
      <c r="M23" s="97"/>
      <c r="N23" s="97"/>
      <c r="O23" s="97"/>
      <c r="P23" s="97"/>
      <c r="Q23" s="97">
        <f t="shared" ref="L23:Q23" si="3">Q22-I21</f>
        <v>0</v>
      </c>
    </row>
    <row r="25" spans="2:17" x14ac:dyDescent="0.25">
      <c r="K25" s="96"/>
      <c r="L25" s="96"/>
      <c r="M25" s="96"/>
      <c r="N25" s="96"/>
      <c r="O25" s="96"/>
    </row>
    <row r="26" spans="2:17" x14ac:dyDescent="0.25">
      <c r="K26" s="97"/>
      <c r="L26" s="97"/>
      <c r="M26" s="97"/>
      <c r="N26" s="97"/>
      <c r="O26" s="97"/>
      <c r="P26" s="97"/>
    </row>
    <row r="36" spans="2:5" x14ac:dyDescent="0.25">
      <c r="B36" s="17" t="s">
        <v>64</v>
      </c>
      <c r="C36" s="3"/>
      <c r="D36" s="4"/>
      <c r="E36" s="17" t="s">
        <v>65</v>
      </c>
    </row>
    <row r="37" spans="2:5" x14ac:dyDescent="0.25">
      <c r="B37" s="18">
        <f>BS!B54</f>
        <v>0</v>
      </c>
      <c r="C37" s="3"/>
      <c r="D37" s="4"/>
      <c r="E37" s="18">
        <f>BS!E54</f>
        <v>0</v>
      </c>
    </row>
    <row r="38" spans="2:5" x14ac:dyDescent="0.25">
      <c r="B38" s="19">
        <f>BS!B55</f>
        <v>0</v>
      </c>
      <c r="C38" s="3"/>
      <c r="D38" s="4"/>
      <c r="E38" s="20">
        <f>BS!E55</f>
        <v>0</v>
      </c>
    </row>
  </sheetData>
  <mergeCells count="2">
    <mergeCell ref="H9:I9"/>
    <mergeCell ref="C9:G9"/>
  </mergeCells>
  <pageMargins left="0.25" right="0.2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"/>
  <sheetViews>
    <sheetView view="pageBreakPreview" zoomScale="80" zoomScaleNormal="80" zoomScaleSheetLayoutView="80" workbookViewId="0">
      <selection activeCell="I4" sqref="I4"/>
    </sheetView>
  </sheetViews>
  <sheetFormatPr defaultColWidth="9.109375" defaultRowHeight="13.2" x14ac:dyDescent="0.25"/>
  <cols>
    <col min="1" max="1" width="2.109375" style="5" customWidth="1"/>
    <col min="2" max="2" width="67.109375" style="5" customWidth="1"/>
    <col min="3" max="3" width="16.33203125" style="5" customWidth="1"/>
    <col min="4" max="4" width="14.33203125" style="5" customWidth="1"/>
    <col min="5" max="5" width="19.33203125" style="5" customWidth="1"/>
    <col min="6" max="6" width="16.44140625" style="5" customWidth="1"/>
    <col min="7" max="7" width="12.33203125" style="5" customWidth="1"/>
    <col min="8" max="8" width="14" style="5" customWidth="1"/>
    <col min="9" max="9" width="15.109375" style="5" customWidth="1"/>
    <col min="10" max="16384" width="9.109375" style="5"/>
  </cols>
  <sheetData>
    <row r="3" spans="2:9" x14ac:dyDescent="0.25">
      <c r="I3" s="1" t="s">
        <v>66</v>
      </c>
    </row>
    <row r="4" spans="2:9" x14ac:dyDescent="0.25">
      <c r="I4" s="2" t="str">
        <f>SCE_2017!I4</f>
        <v>Консолидированный отчет об изменениях в капитале за шестимесячный период, завершившийся 30 июня 2017 года</v>
      </c>
    </row>
    <row r="5" spans="2:9" x14ac:dyDescent="0.25">
      <c r="I5" s="2"/>
    </row>
    <row r="6" spans="2:9" x14ac:dyDescent="0.25">
      <c r="I6" s="2" t="s">
        <v>63</v>
      </c>
    </row>
    <row r="8" spans="2:9" x14ac:dyDescent="0.25">
      <c r="B8" s="40"/>
      <c r="C8" s="111" t="s">
        <v>59</v>
      </c>
      <c r="D8" s="111"/>
      <c r="E8" s="111"/>
      <c r="F8" s="111"/>
      <c r="G8" s="111"/>
      <c r="H8" s="110"/>
      <c r="I8" s="110"/>
    </row>
    <row r="9" spans="2:9" ht="69.599999999999994" customHeight="1" x14ac:dyDescent="0.25">
      <c r="B9" s="40"/>
      <c r="C9" s="31" t="s">
        <v>68</v>
      </c>
      <c r="D9" s="31" t="s">
        <v>117</v>
      </c>
      <c r="E9" s="32" t="s">
        <v>69</v>
      </c>
      <c r="F9" s="31" t="s">
        <v>70</v>
      </c>
      <c r="G9" s="32" t="s">
        <v>60</v>
      </c>
      <c r="H9" s="31" t="s">
        <v>71</v>
      </c>
      <c r="I9" s="31" t="s">
        <v>72</v>
      </c>
    </row>
    <row r="10" spans="2:9" x14ac:dyDescent="0.25">
      <c r="B10" s="34" t="s">
        <v>110</v>
      </c>
      <c r="C10" s="84">
        <v>332814</v>
      </c>
      <c r="D10" s="84">
        <v>21116</v>
      </c>
      <c r="E10" s="84">
        <v>-1092</v>
      </c>
      <c r="F10" s="84">
        <v>-186584</v>
      </c>
      <c r="G10" s="84">
        <f>SUM(C10:F10)</f>
        <v>166254</v>
      </c>
      <c r="H10" s="84">
        <v>776</v>
      </c>
      <c r="I10" s="84">
        <f>SUM(G10:H10)</f>
        <v>167030</v>
      </c>
    </row>
    <row r="11" spans="2:9" x14ac:dyDescent="0.25">
      <c r="B11" s="36" t="s">
        <v>125</v>
      </c>
      <c r="C11" s="83">
        <v>0</v>
      </c>
      <c r="D11" s="83">
        <v>0</v>
      </c>
      <c r="E11" s="83">
        <v>0</v>
      </c>
      <c r="F11" s="48">
        <f>PL!E33</f>
        <v>4382</v>
      </c>
      <c r="G11" s="48">
        <f>SUM(C11:F11)</f>
        <v>4382</v>
      </c>
      <c r="H11" s="48">
        <f>PL!E34</f>
        <v>10</v>
      </c>
      <c r="I11" s="48">
        <f>SUM(G11:H11)</f>
        <v>4392</v>
      </c>
    </row>
    <row r="12" spans="2:9" x14ac:dyDescent="0.25">
      <c r="B12" s="40" t="s">
        <v>82</v>
      </c>
      <c r="C12" s="85"/>
      <c r="D12" s="85"/>
      <c r="E12" s="85"/>
      <c r="F12" s="85"/>
      <c r="G12" s="86"/>
      <c r="H12" s="85"/>
      <c r="I12" s="85">
        <f t="shared" ref="I12" si="0">SUM(G12:H12)</f>
        <v>0</v>
      </c>
    </row>
    <row r="13" spans="2:9" ht="26.4" x14ac:dyDescent="0.25">
      <c r="B13" s="36" t="s">
        <v>78</v>
      </c>
      <c r="C13" s="86">
        <v>0</v>
      </c>
      <c r="D13" s="86">
        <v>0</v>
      </c>
      <c r="E13" s="86">
        <f>PL!E39</f>
        <v>9</v>
      </c>
      <c r="F13" s="86">
        <v>0</v>
      </c>
      <c r="G13" s="48">
        <f>SUM(C13:F13)</f>
        <v>9</v>
      </c>
      <c r="H13" s="86">
        <v>0</v>
      </c>
      <c r="I13" s="86">
        <f>SUM(G13:H13)</f>
        <v>9</v>
      </c>
    </row>
    <row r="14" spans="2:9" ht="13.8" thickBot="1" x14ac:dyDescent="0.3">
      <c r="B14" s="40" t="s">
        <v>111</v>
      </c>
      <c r="C14" s="87">
        <f t="shared" ref="C14:I14" si="1">SUM(C13:C13)</f>
        <v>0</v>
      </c>
      <c r="D14" s="87">
        <f t="shared" si="1"/>
        <v>0</v>
      </c>
      <c r="E14" s="87">
        <f t="shared" si="1"/>
        <v>9</v>
      </c>
      <c r="F14" s="87">
        <f t="shared" si="1"/>
        <v>0</v>
      </c>
      <c r="G14" s="87">
        <f t="shared" si="1"/>
        <v>9</v>
      </c>
      <c r="H14" s="87">
        <f t="shared" si="1"/>
        <v>0</v>
      </c>
      <c r="I14" s="87">
        <f t="shared" si="1"/>
        <v>9</v>
      </c>
    </row>
    <row r="15" spans="2:9" x14ac:dyDescent="0.25">
      <c r="B15" s="40" t="s">
        <v>81</v>
      </c>
      <c r="C15" s="88">
        <f t="shared" ref="C15:I15" si="2">C14+C11</f>
        <v>0</v>
      </c>
      <c r="D15" s="88">
        <f t="shared" si="2"/>
        <v>0</v>
      </c>
      <c r="E15" s="88">
        <f t="shared" si="2"/>
        <v>9</v>
      </c>
      <c r="F15" s="88">
        <f t="shared" si="2"/>
        <v>4382</v>
      </c>
      <c r="G15" s="88">
        <f t="shared" si="2"/>
        <v>4391</v>
      </c>
      <c r="H15" s="88">
        <f t="shared" si="2"/>
        <v>10</v>
      </c>
      <c r="I15" s="88">
        <f t="shared" si="2"/>
        <v>4401</v>
      </c>
    </row>
    <row r="16" spans="2:9" ht="6.6" customHeight="1" x14ac:dyDescent="0.25">
      <c r="B16" s="40"/>
      <c r="C16" s="48"/>
      <c r="D16" s="48"/>
      <c r="E16" s="48"/>
      <c r="F16" s="48"/>
      <c r="G16" s="48"/>
      <c r="H16" s="48"/>
      <c r="I16" s="48"/>
    </row>
    <row r="17" spans="2:9" hidden="1" x14ac:dyDescent="0.25">
      <c r="B17" s="36" t="s">
        <v>83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f>SUM(G17:H17)</f>
        <v>0</v>
      </c>
    </row>
    <row r="18" spans="2:9" ht="26.4" x14ac:dyDescent="0.25">
      <c r="B18" s="40" t="s">
        <v>91</v>
      </c>
      <c r="C18" s="48"/>
      <c r="D18" s="48"/>
      <c r="E18" s="48"/>
      <c r="F18" s="48"/>
      <c r="G18" s="48"/>
      <c r="H18" s="48"/>
      <c r="I18" s="48"/>
    </row>
    <row r="19" spans="2:9" ht="21.6" customHeight="1" x14ac:dyDescent="0.25">
      <c r="B19" s="36" t="s">
        <v>109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-98</v>
      </c>
      <c r="I19" s="83">
        <f>SUM(G19:H19)</f>
        <v>-98</v>
      </c>
    </row>
    <row r="20" spans="2:9" ht="13.8" thickBot="1" x14ac:dyDescent="0.3">
      <c r="B20" s="40" t="s">
        <v>122</v>
      </c>
      <c r="C20" s="89">
        <f t="shared" ref="C20:I20" si="3">SUM(C10,C15,C19)</f>
        <v>332814</v>
      </c>
      <c r="D20" s="89">
        <f t="shared" si="3"/>
        <v>21116</v>
      </c>
      <c r="E20" s="89">
        <f t="shared" si="3"/>
        <v>-1083</v>
      </c>
      <c r="F20" s="89">
        <f t="shared" si="3"/>
        <v>-182202</v>
      </c>
      <c r="G20" s="89">
        <f t="shared" si="3"/>
        <v>170645</v>
      </c>
      <c r="H20" s="89">
        <f t="shared" si="3"/>
        <v>688</v>
      </c>
      <c r="I20" s="89">
        <f t="shared" si="3"/>
        <v>171333</v>
      </c>
    </row>
    <row r="21" spans="2:9" ht="13.8" thickTop="1" x14ac:dyDescent="0.25"/>
    <row r="24" spans="2:9" x14ac:dyDescent="0.25">
      <c r="B24" s="16"/>
      <c r="C24" s="16"/>
      <c r="D24" s="16"/>
    </row>
    <row r="34" spans="2:5" x14ac:dyDescent="0.25">
      <c r="B34" s="17" t="s">
        <v>64</v>
      </c>
      <c r="C34" s="3"/>
      <c r="D34" s="4"/>
      <c r="E34" s="17" t="s">
        <v>65</v>
      </c>
    </row>
    <row r="35" spans="2:5" x14ac:dyDescent="0.25">
      <c r="B35" s="18">
        <f>BS!B54</f>
        <v>0</v>
      </c>
      <c r="C35" s="3"/>
      <c r="D35" s="4"/>
      <c r="E35" s="18">
        <f>BS!E54</f>
        <v>0</v>
      </c>
    </row>
    <row r="36" spans="2:5" x14ac:dyDescent="0.25">
      <c r="B36" s="19">
        <f>BS!B55</f>
        <v>0</v>
      </c>
      <c r="C36" s="3"/>
      <c r="D36" s="4"/>
      <c r="E36" s="20">
        <f>BS!E55</f>
        <v>0</v>
      </c>
    </row>
  </sheetData>
  <mergeCells count="2">
    <mergeCell ref="C8:G8"/>
    <mergeCell ref="H8:I8"/>
  </mergeCells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BS</vt:lpstr>
      <vt:lpstr>PL</vt:lpstr>
      <vt:lpstr>CFS</vt:lpstr>
      <vt:lpstr>SCE_2017</vt:lpstr>
      <vt:lpstr>SCE_2016</vt:lpstr>
      <vt:lpstr>BS!BalanceSheet</vt:lpstr>
      <vt:lpstr>CFS!CashFlows</vt:lpstr>
      <vt:lpstr>CFS!OLE_LINK10</vt:lpstr>
      <vt:lpstr>BS!OLE_LINK16</vt:lpstr>
      <vt:lpstr>BS!OLE_LINK17</vt:lpstr>
      <vt:lpstr>SCE_2016!OLE_LINK2</vt:lpstr>
      <vt:lpstr>PL!OLE_LINK5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SCE_2017!Область_печати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Beknazarbekova, Aliya (Fortebank)</cp:lastModifiedBy>
  <cp:lastPrinted>2017-08-14T10:37:23Z</cp:lastPrinted>
  <dcterms:created xsi:type="dcterms:W3CDTF">2016-08-11T09:26:21Z</dcterms:created>
  <dcterms:modified xsi:type="dcterms:W3CDTF">2017-08-14T11:40:22Z</dcterms:modified>
</cp:coreProperties>
</file>