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PMG\9m'2018\FS\Kase\"/>
    </mc:Choice>
  </mc:AlternateContent>
  <bookViews>
    <workbookView xWindow="0" yWindow="0" windowWidth="23040" windowHeight="9195"/>
  </bookViews>
  <sheets>
    <sheet name="Ф1" sheetId="1" r:id="rId1"/>
    <sheet name="Ф2" sheetId="5" r:id="rId2"/>
    <sheet name="Ф3" sheetId="3" r:id="rId3"/>
    <sheet name="Ф4_2018" sheetId="6" r:id="rId4"/>
    <sheet name="Ф4_2017" sheetId="7" r:id="rId5"/>
  </sheets>
  <definedNames>
    <definedName name="BalanceSheet" localSheetId="0">Ф1!$B$9</definedName>
    <definedName name="CashFlows" localSheetId="2">Ф3!$B$8</definedName>
    <definedName name="OLE_LINK10" localSheetId="2">Ф3!$C$30</definedName>
    <definedName name="OLE_LINK16" localSheetId="0">Ф1!$C$38</definedName>
    <definedName name="OLE_LINK17" localSheetId="0">Ф1!$C$41</definedName>
    <definedName name="OLE_LINK5" localSheetId="1">Ф2!$E$8</definedName>
    <definedName name="OLE_LINK6" localSheetId="1">Ф2!$E$12</definedName>
    <definedName name="OLE_LINK7" localSheetId="1">Ф2!$E$23</definedName>
    <definedName name="_xlnm.Print_Area" localSheetId="0">Ф1!$A$1:$E$61</definedName>
    <definedName name="_xlnm.Print_Area" localSheetId="1">Ф2!$A$1:$E$57</definedName>
    <definedName name="_xlnm.Print_Area" localSheetId="2">Ф3!$A$1:$E$67</definedName>
    <definedName name="_xlnm.Print_Area" localSheetId="4">Ф4_2017!$A$1:$J$39</definedName>
    <definedName name="_xlnm.Print_Area" localSheetId="3">Ф4_2018!$A$1:$J$39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6" l="1"/>
  <c r="G28" i="6"/>
  <c r="C47" i="5" l="1"/>
  <c r="E23" i="6" l="1"/>
  <c r="E22" i="6"/>
  <c r="E21" i="6"/>
  <c r="E16" i="7"/>
  <c r="E42" i="5"/>
  <c r="E24" i="6" l="1"/>
  <c r="C38" i="1"/>
  <c r="C41" i="1" s="1"/>
  <c r="C21" i="1"/>
  <c r="E55" i="3"/>
  <c r="C55" i="3"/>
  <c r="G16" i="7" l="1"/>
  <c r="I16" i="7" s="1"/>
  <c r="E15" i="7"/>
  <c r="C20" i="7"/>
  <c r="H20" i="7"/>
  <c r="F20" i="7"/>
  <c r="D20" i="7"/>
  <c r="G15" i="7" l="1"/>
  <c r="I15" i="7" s="1"/>
  <c r="E20" i="7"/>
  <c r="C42" i="5"/>
  <c r="I4" i="7" l="1"/>
  <c r="H16" i="6" l="1"/>
  <c r="E16" i="6"/>
  <c r="D16" i="6"/>
  <c r="C16" i="6"/>
  <c r="D67" i="3" l="1"/>
  <c r="D66" i="3"/>
  <c r="B67" i="3"/>
  <c r="B66" i="3"/>
  <c r="E39" i="7"/>
  <c r="E38" i="7"/>
  <c r="B39" i="7"/>
  <c r="B38" i="7"/>
  <c r="E39" i="6"/>
  <c r="E38" i="6"/>
  <c r="B39" i="6"/>
  <c r="B38" i="6"/>
  <c r="F14" i="6" l="1"/>
  <c r="G22" i="6" l="1"/>
  <c r="I22" i="6" s="1"/>
  <c r="G14" i="6"/>
  <c r="I14" i="6" s="1"/>
  <c r="F15" i="6"/>
  <c r="C24" i="6"/>
  <c r="C25" i="6" s="1"/>
  <c r="C30" i="6" s="1"/>
  <c r="G15" i="6" l="1"/>
  <c r="I15" i="6" s="1"/>
  <c r="F16" i="6"/>
  <c r="H13" i="7"/>
  <c r="G24" i="7" l="1"/>
  <c r="I24" i="7" s="1"/>
  <c r="G23" i="7"/>
  <c r="H21" i="7"/>
  <c r="H25" i="7" s="1"/>
  <c r="G19" i="7"/>
  <c r="I19" i="7" s="1"/>
  <c r="G18" i="7"/>
  <c r="I18" i="7" s="1"/>
  <c r="G17" i="7"/>
  <c r="I17" i="7" s="1"/>
  <c r="G12" i="7"/>
  <c r="I12" i="7" s="1"/>
  <c r="I20" i="7" l="1"/>
  <c r="G20" i="7"/>
  <c r="C21" i="7"/>
  <c r="C25" i="7" s="1"/>
  <c r="D21" i="7"/>
  <c r="D25" i="7" s="1"/>
  <c r="I23" i="7"/>
  <c r="E21" i="7" l="1"/>
  <c r="E25" i="7" s="1"/>
  <c r="E57" i="5" l="1"/>
  <c r="E56" i="5"/>
  <c r="B57" i="5"/>
  <c r="B56" i="5"/>
  <c r="E6" i="3"/>
  <c r="C6" i="3"/>
  <c r="E20" i="5"/>
  <c r="C20" i="5"/>
  <c r="C30" i="3" l="1"/>
  <c r="C31" i="1" l="1"/>
  <c r="C42" i="1" s="1"/>
  <c r="F43" i="1" s="1"/>
  <c r="E30" i="3" l="1"/>
  <c r="E38" i="1" l="1"/>
  <c r="E41" i="1" s="1"/>
  <c r="C24" i="5" l="1"/>
  <c r="H18" i="6"/>
  <c r="E45" i="3" l="1"/>
  <c r="E25" i="6" l="1"/>
  <c r="E30" i="6" s="1"/>
  <c r="G21" i="6"/>
  <c r="G29" i="6"/>
  <c r="I29" i="6" s="1"/>
  <c r="G27" i="6"/>
  <c r="H24" i="6"/>
  <c r="F24" i="6"/>
  <c r="D24" i="6"/>
  <c r="D25" i="6" s="1"/>
  <c r="D30" i="6" s="1"/>
  <c r="G12" i="6"/>
  <c r="I12" i="6" l="1"/>
  <c r="I16" i="6" s="1"/>
  <c r="G16" i="6"/>
  <c r="I21" i="6"/>
  <c r="G23" i="6"/>
  <c r="I23" i="6" s="1"/>
  <c r="I27" i="6"/>
  <c r="H25" i="6"/>
  <c r="I24" i="6" l="1"/>
  <c r="H30" i="6"/>
  <c r="G24" i="6"/>
  <c r="E47" i="5"/>
  <c r="E24" i="5"/>
  <c r="E10" i="5"/>
  <c r="C10" i="5"/>
  <c r="C26" i="5" l="1"/>
  <c r="C28" i="5" s="1"/>
  <c r="C31" i="5" s="1"/>
  <c r="E26" i="5"/>
  <c r="E28" i="5" s="1"/>
  <c r="E31" i="5" l="1"/>
  <c r="C33" i="5" l="1"/>
  <c r="C43" i="5" s="1"/>
  <c r="C46" i="5" s="1"/>
  <c r="E33" i="5"/>
  <c r="E43" i="5" s="1"/>
  <c r="F13" i="7"/>
  <c r="F21" i="7" s="1"/>
  <c r="F18" i="6"/>
  <c r="G18" i="6" l="1"/>
  <c r="F25" i="6"/>
  <c r="C48" i="5"/>
  <c r="F25" i="7"/>
  <c r="G13" i="7"/>
  <c r="G21" i="7" s="1"/>
  <c r="G25" i="7" s="1"/>
  <c r="E46" i="5"/>
  <c r="E48" i="5" s="1"/>
  <c r="F30" i="6" l="1"/>
  <c r="I18" i="6"/>
  <c r="I25" i="6" s="1"/>
  <c r="I30" i="6" s="1"/>
  <c r="G25" i="6"/>
  <c r="G30" i="6" s="1"/>
  <c r="I13" i="7"/>
  <c r="I21" i="7" l="1"/>
  <c r="I25" i="7" s="1"/>
  <c r="C33" i="3" l="1"/>
  <c r="C45" i="3" l="1"/>
  <c r="C57" i="3" s="1"/>
  <c r="C61" i="3" s="1"/>
  <c r="E31" i="1" l="1"/>
  <c r="E42" i="1" s="1"/>
  <c r="E21" i="1"/>
  <c r="E33" i="3" l="1"/>
  <c r="E57" i="3" l="1"/>
  <c r="E61" i="3" l="1"/>
  <c r="G43" i="1" l="1"/>
</calcChain>
</file>

<file path=xl/sharedStrings.xml><?xml version="1.0" encoding="utf-8"?>
<sst xmlns="http://schemas.openxmlformats.org/spreadsheetml/2006/main" count="213" uniqueCount="147">
  <si>
    <t xml:space="preserve"> 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</si>
  <si>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</si>
  <si>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</si>
  <si>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</si>
  <si>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</si>
  <si>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Кредиты, выданные клиентам</t>
  </si>
  <si>
    <t>Основные средства</t>
  </si>
  <si>
    <t>Нематериальные активы</t>
  </si>
  <si>
    <t>Отложенные налоговые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</si>
  <si>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</si>
  <si>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</si>
  <si>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</si>
  <si>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</si>
  <si>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</si>
  <si>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</si>
  <si>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</si>
  <si>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</si>
  <si>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</si>
  <si>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</si>
  <si>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</si>
  <si>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</si>
  <si>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</si>
  <si>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</si>
  <si>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</si>
  <si>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</si>
  <si>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</si>
  <si>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</si>
  <si>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</si>
  <si>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</si>
  <si>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</si>
  <si>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</si>
  <si>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</si>
  <si>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</si>
  <si>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</si>
  <si>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</si>
  <si>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</si>
  <si>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</si>
  <si>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</si>
  <si>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</si>
  <si>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</si>
  <si>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>_________________________</t>
  </si>
  <si>
    <t xml:space="preserve">АО «ForteBank» </t>
  </si>
  <si>
    <t>(не аудировано)</t>
  </si>
  <si>
    <t>На 1 января 2017 года</t>
  </si>
  <si>
    <t>Чистое использование денежных средств в операционной деятельности до уплаты подоходного налога</t>
  </si>
  <si>
    <t>Использование денежных средств в операционной деятельности</t>
  </si>
  <si>
    <t>Использование денежных средств в инвестиционной деятельности</t>
  </si>
  <si>
    <t>Использование денежных средств в финансовой деятельности</t>
  </si>
  <si>
    <t>Прочие поступления/(выплаты)</t>
  </si>
  <si>
    <t>Чистые выплаты по операциям с иностранной валютой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</si>
  <si>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</si>
  <si>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Общие и административные расходы, выплаченные</t>
  </si>
  <si>
    <t>Чистое увеличение/(уменьшение) денежных средств и их эквивалентов</t>
  </si>
  <si>
    <t>(аудировано)</t>
  </si>
  <si>
    <t>Выплата дивидендов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</si>
  <si>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</si>
  <si>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</si>
  <si>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</si>
  <si>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</si>
  <si>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</si>
  <si>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Непроцентные доходы</t>
  </si>
  <si>
    <t>Доходы/(расходы) от обесценения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</si>
  <si>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</si>
  <si>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</si>
  <si>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</si>
  <si>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</si>
  <si>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</si>
  <si>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</si>
  <si>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</si>
  <si>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</si>
  <si>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</si>
  <si>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доход/(убыток), подлежащий переклассификации в состав прибыли или убытка в последующих периодах при выполнении определенных условий: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</si>
  <si>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</si>
  <si>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</si>
  <si>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</si>
  <si>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</si>
  <si>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</si>
  <si>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</si>
  <si>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</si>
  <si>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</si>
  <si>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</si>
  <si>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</si>
  <si>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</si>
  <si>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</si>
  <si>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Операции с собственниками, отражённые непосредственно в составе капитала</t>
  </si>
  <si>
    <t xml:space="preserve">Выкуп акций (не аудировано) </t>
  </si>
  <si>
    <t>_________________</t>
  </si>
  <si>
    <t>На 1 января 2018 года</t>
  </si>
  <si>
    <t>Кредиторская задолженность по договорам «репо»</t>
  </si>
  <si>
    <t>Выпуск долговых ценных бумаг</t>
  </si>
  <si>
    <t>Выкуп собственных акций</t>
  </si>
  <si>
    <t>Применение МСФО (IFRS) 9 - обесценение</t>
  </si>
  <si>
    <t>Применение МСФО (IFRS) 9 - переклассификация</t>
  </si>
  <si>
    <t>Резерв справедливой стоимости</t>
  </si>
  <si>
    <t>Средства банков и прочих финансовых институтов</t>
  </si>
  <si>
    <t>Чистое изменение справедливой стоимости инвестиционных ценных бумаг, оцениваемых по ССПСД, за вычетом налогов (не аудировано)</t>
  </si>
  <si>
    <t>Изменение оценочного резерва под ожидаемые кредитные убытки по инвестиционным ценным бумагам, оцениваемым по ССПСД (не аудировано)</t>
  </si>
  <si>
    <t>Приобретение инвестиционных ценных бумаг, оцениваемых по ССПСД</t>
  </si>
  <si>
    <t>Поступления от продажи инвестиционных ценных бумаг, оцениваемых по ССПСД</t>
  </si>
  <si>
    <t>Приобретение инвестиционных ценных бумаг, оцениваемых по амортизированной стоимости</t>
  </si>
  <si>
    <t>Поступления от погашения инвестиционных ценных бумаг, оцениваемых по ССПСД</t>
  </si>
  <si>
    <t>Влияние изменения обменных курсов на денежные средства и их эквиваленты</t>
  </si>
  <si>
    <t>Пересчитанное входящее сальдо после МСФО 9</t>
  </si>
  <si>
    <t>Председатель Правления</t>
  </si>
  <si>
    <t>Погашение выпущенных долговых ценных бумаг</t>
  </si>
  <si>
    <t>Реализованный доход от реализации инвестиционных ценных бумаг, оцениваемых по ССПСД, реклассифицированный в состав прибыли или убытка</t>
  </si>
  <si>
    <t>Изменение оценочного резерва под ожидаемые кредитные убытки по инвестиционным ценным бумагам, оцениваемым по ССПСД</t>
  </si>
  <si>
    <t>Поступления от возврта инструментов, невостребованных кредиторами</t>
  </si>
  <si>
    <t>Приобретение ценных бумаг, имеющихся в наличии для продажи</t>
  </si>
  <si>
    <t>Ценные бумаги, имеющиеся в наличии для продажи</t>
  </si>
  <si>
    <t>Поступления от погашения ценных бумаг, имеющихся в наличии для продажи</t>
  </si>
  <si>
    <t>Поступления от продажи ценных бумаг, имеющихся в наличии для продажи</t>
  </si>
  <si>
    <t>Резерв переоценки ценных бумаг, имеющихся в наличии для продажи:</t>
  </si>
  <si>
    <t>- чистое изменение справедливой стоимости ценных бумаг, имеющихся в наличии для продажи</t>
  </si>
  <si>
    <t>Сумма, реклассифицированная в состав прибыли или убытка в результате прекращения признания долговых инструментов, оцениваемых по ССПСД (не аудировано)</t>
  </si>
  <si>
    <t>Чистое изменение справедливой стоимости ценных бумаг, имеющихся в наличии для продажи, за вычетом налогов (не аудировано)</t>
  </si>
  <si>
    <t>Реализованный доход от реализации ценных бумаг, имеющихся в наличии для продажи, реклассифицированный в состав прибыли или убытка (неаудировано)</t>
  </si>
  <si>
    <t>Погашение субординированного долга</t>
  </si>
  <si>
    <t>Денежные средства и их эквиваленты, до вычета резерва под обесценение, 
   на начало периода</t>
  </si>
  <si>
    <t>Выкуп выпущенных долговых ценных бумаг</t>
  </si>
  <si>
    <t>- чистое изменение справедливой стоимости долговых инструментов по справедливой стоимости через прочий совокупный доход</t>
  </si>
  <si>
    <t>- изменение резерва на ожидаемые кредитные убытки по долговым инструментам по справедливой стоимости через прочий совокупный доход</t>
  </si>
  <si>
    <t>Г. Андроникашвили</t>
  </si>
  <si>
    <t>За девятимесячный
 период, завершившийся 
на 1 октября 2017 года</t>
  </si>
  <si>
    <t>За девятимесячный
 период, завершившийся 
на 1 октября 2018 года</t>
  </si>
  <si>
    <t>Консолидированный отчет о совокупном доходе за девятимесячный период, завершившийся на 1 октября 2018 года</t>
  </si>
  <si>
    <t>Консолидированный отчет о движении денежных средств за девятимесячный период, завершившийся на 1 октября 2018 года</t>
  </si>
  <si>
    <t>Производные финансовые активы</t>
  </si>
  <si>
    <t>На 1 октября 2018 года (не аудировано)</t>
  </si>
  <si>
    <t>Консолидированный отчет об изменениях в капитале за девятимесячный период, завершившийся на 1 октября 2018 года</t>
  </si>
  <si>
    <t>На 1 октября 2017 года (не аудировано)</t>
  </si>
  <si>
    <t>Чистый доход в результате прекращения признания инвестиционных ценных бумаг, оцениваемых по справедливой стоимости через прочий совокупный доход</t>
  </si>
  <si>
    <t>Чистый доход в результате прекращения признания инвестиционных ценных бумаг, имеющихся в наличии для продажи</t>
  </si>
  <si>
    <t xml:space="preserve"> - cумма, реклассифицированная в состав прибыли или убытка в результате прекращения признания инвестиционных ценных бумаг, имеющихся в наличии для продажи</t>
  </si>
  <si>
    <t xml:space="preserve"> - cумма, реклассифицированная в состав прибыли или убытка в результате прекращения признания долговых инструментов, оцениваемых по справедливой стоимости через прочий совокупный доход</t>
  </si>
  <si>
    <t>Консолидированный отчет о финансовом положении по состоянию на 1 октября 2018 года</t>
  </si>
  <si>
    <t>На 1 октября 2018 года</t>
  </si>
  <si>
    <t>Выкуп акций</t>
  </si>
  <si>
    <t>Чистый доход/(убыток)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</si>
  <si>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Чистый доход от операций с иностранной валютой</t>
  </si>
  <si>
    <t>Прочий операционный доход, нетто</t>
  </si>
  <si>
    <t xml:space="preserve">Е. Етекбаева </t>
  </si>
  <si>
    <t>Главный бухгалтер</t>
  </si>
  <si>
    <t>Денежные средства и их эквиваленты, до вычета резерва под обесценение, на конец периода</t>
  </si>
  <si>
    <t>Чистый доход от конвертации депозита в выпущенные долговые ценные бумаги</t>
  </si>
  <si>
    <t>Инвестиционные ценные бумаги, оцениваемые по ССПСД</t>
  </si>
  <si>
    <t>Инвестиционные ценные бумаги, оцениваемые по амортизированной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</si>
</sst>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&quot;\-&quot;&quot;_);_(@_)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1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166" fontId="7" fillId="0" borderId="0" xfId="1" applyNumberFormat="1" applyFont="1" applyFill="1"/>
    <xf numFmtId="166" fontId="4" fillId="0" borderId="0" xfId="1" applyNumberFormat="1" applyFont="1" applyBorder="1" applyAlignment="1">
      <alignment wrapText="1"/>
    </xf>
    <xf numFmtId="166" fontId="8" fillId="0" borderId="2" xfId="1" applyNumberFormat="1" applyFont="1" applyFill="1" applyBorder="1"/>
    <xf numFmtId="166" fontId="6" fillId="0" borderId="0" xfId="1" applyNumberFormat="1" applyFont="1" applyBorder="1" applyAlignment="1">
      <alignment wrapText="1"/>
    </xf>
    <xf numFmtId="166" fontId="7" fillId="0" borderId="1" xfId="1" applyNumberFormat="1" applyFont="1" applyFill="1" applyBorder="1"/>
    <xf numFmtId="165" fontId="4" fillId="0" borderId="0" xfId="1" applyNumberFormat="1" applyFont="1"/>
    <xf numFmtId="166" fontId="8" fillId="0" borderId="0" xfId="1" applyNumberFormat="1" applyFont="1" applyFill="1"/>
    <xf numFmtId="166" fontId="8" fillId="0" borderId="3" xfId="1" applyNumberFormat="1" applyFont="1" applyFill="1" applyBorder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6" fillId="0" borderId="0" xfId="1" applyNumberFormat="1" applyFont="1" applyAlignment="1">
      <alignment horizontal="left" vertical="center" wrapText="1"/>
    </xf>
    <xf numFmtId="165" fontId="4" fillId="0" borderId="0" xfId="1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6" fillId="0" borderId="0" xfId="1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65" fontId="4" fillId="0" borderId="0" xfId="1" applyNumberFormat="1" applyFont="1" applyBorder="1"/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5" fontId="11" fillId="0" borderId="0" xfId="1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/>
    <xf numFmtId="0" fontId="4" fillId="0" borderId="0" xfId="0" applyFont="1" applyAlignment="1">
      <alignment horizontal="left" vertical="center" wrapText="1"/>
    </xf>
    <xf numFmtId="166" fontId="12" fillId="0" borderId="0" xfId="0" applyNumberFormat="1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Border="1" applyAlignment="1">
      <alignment vertical="center" wrapText="1"/>
    </xf>
    <xf numFmtId="166" fontId="7" fillId="0" borderId="0" xfId="0" applyNumberFormat="1" applyFont="1" applyFill="1" applyAlignment="1">
      <alignment horizontal="right" wrapText="1"/>
    </xf>
    <xf numFmtId="165" fontId="6" fillId="0" borderId="0" xfId="1" applyNumberFormat="1" applyFont="1" applyBorder="1" applyAlignment="1">
      <alignment horizontal="right" vertical="center" wrapText="1"/>
    </xf>
    <xf numFmtId="165" fontId="6" fillId="0" borderId="3" xfId="1" applyNumberFormat="1" applyFont="1" applyBorder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6" fontId="8" fillId="0" borderId="3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Alignment="1">
      <alignment horizontal="right" wrapText="1"/>
    </xf>
    <xf numFmtId="0" fontId="4" fillId="2" borderId="0" xfId="0" applyFont="1" applyFill="1"/>
    <xf numFmtId="3" fontId="4" fillId="2" borderId="0" xfId="0" applyNumberFormat="1" applyFont="1" applyFill="1"/>
    <xf numFmtId="165" fontId="6" fillId="0" borderId="0" xfId="1" applyNumberFormat="1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166" fontId="8" fillId="0" borderId="2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Border="1" applyAlignment="1">
      <alignment horizontal="right" wrapText="1"/>
    </xf>
    <xf numFmtId="165" fontId="6" fillId="0" borderId="2" xfId="1" applyNumberFormat="1" applyFont="1" applyBorder="1" applyAlignment="1">
      <alignment horizontal="right" vertical="center" wrapText="1"/>
    </xf>
    <xf numFmtId="165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166" fontId="6" fillId="0" borderId="0" xfId="0" applyNumberFormat="1" applyFont="1" applyBorder="1" applyAlignment="1">
      <alignment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Border="1" applyAlignment="1">
      <alignment wrapText="1"/>
    </xf>
    <xf numFmtId="165" fontId="4" fillId="0" borderId="0" xfId="1" applyNumberFormat="1" applyFont="1" applyBorder="1" applyAlignment="1">
      <alignment horizontal="left" vertical="center"/>
    </xf>
    <xf numFmtId="166" fontId="4" fillId="0" borderId="0" xfId="0" applyNumberFormat="1" applyFont="1" applyAlignment="1">
      <alignment wrapText="1"/>
    </xf>
    <xf numFmtId="166" fontId="6" fillId="0" borderId="0" xfId="0" applyNumberFormat="1" applyFont="1" applyAlignment="1">
      <alignment wrapText="1"/>
    </xf>
    <xf numFmtId="166" fontId="6" fillId="0" borderId="4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6" fontId="6" fillId="0" borderId="2" xfId="0" applyNumberFormat="1" applyFont="1" applyBorder="1" applyAlignment="1">
      <alignment wrapText="1"/>
    </xf>
    <xf numFmtId="0" fontId="4" fillId="0" borderId="0" xfId="0" applyFont="1" applyBorder="1" applyAlignment="1"/>
    <xf numFmtId="165" fontId="4" fillId="0" borderId="0" xfId="1" applyNumberFormat="1" applyFont="1" applyAlignment="1"/>
    <xf numFmtId="165" fontId="12" fillId="0" borderId="0" xfId="0" applyNumberFormat="1" applyFont="1" applyAlignment="1"/>
    <xf numFmtId="0" fontId="5" fillId="0" borderId="1" xfId="0" applyFont="1" applyFill="1" applyBorder="1" applyAlignment="1">
      <alignment horizontal="right" wrapText="1"/>
    </xf>
    <xf numFmtId="165" fontId="6" fillId="0" borderId="3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wrapText="1"/>
    </xf>
    <xf numFmtId="165" fontId="6" fillId="0" borderId="0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166" fontId="4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Alignment="1">
      <alignment horizontal="right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166" fontId="6" fillId="0" borderId="2" xfId="1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 wrapText="1"/>
    </xf>
    <xf numFmtId="165" fontId="4" fillId="0" borderId="1" xfId="1" applyNumberFormat="1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6" fontId="4" fillId="0" borderId="0" xfId="0" applyNumberFormat="1" applyFont="1" applyFill="1" applyAlignment="1">
      <alignment wrapText="1"/>
    </xf>
    <xf numFmtId="165" fontId="12" fillId="0" borderId="0" xfId="1" applyNumberFormat="1" applyFont="1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165" fontId="14" fillId="0" borderId="0" xfId="1" applyNumberFormat="1" applyFont="1" applyFill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9"/>
  <sheetViews>
    <sheetView tabSelected="1" view="pageBreakPreview" zoomScale="80" zoomScaleNormal="80" zoomScaleSheetLayoutView="80" workbookViewId="0">
      <selection activeCell="C15" sqref="C15"/>
    </sheetView>
  </sheetViews>
  <sheetFormatPr defaultColWidth="9.140625" defaultRowHeight="12.75" x14ac:dyDescent="0.2"/>
  <cols>
    <col min="1" max="1" width="9.140625" style="3"/>
    <col min="2" max="2" width="56.42578125" style="3" customWidth="1"/>
    <col min="3" max="3" width="27.7109375" style="3" customWidth="1"/>
    <col min="4" max="4" width="1.5703125" style="4" customWidth="1"/>
    <col min="5" max="5" width="26.28515625" style="3" customWidth="1"/>
    <col min="6" max="6" width="9.140625" style="3"/>
    <col min="7" max="7" width="12" style="3" bestFit="1" customWidth="1"/>
    <col min="8" max="9" width="12.42578125" style="3" bestFit="1" customWidth="1"/>
    <col min="10" max="16384" width="9.140625" style="3"/>
  </cols>
  <sheetData>
    <row r="1" spans="2:9" x14ac:dyDescent="0.2">
      <c r="E1" s="1" t="s">
        <v>41</v>
      </c>
    </row>
    <row r="2" spans="2:9" x14ac:dyDescent="0.2">
      <c r="E2" s="2" t="s">
        <v>135</v>
      </c>
    </row>
    <row r="3" spans="2:9" x14ac:dyDescent="0.2">
      <c r="E3" s="2"/>
    </row>
    <row r="4" spans="2:9" x14ac:dyDescent="0.2">
      <c r="E4" s="2" t="s">
        <v>39</v>
      </c>
    </row>
    <row r="5" spans="2:9" x14ac:dyDescent="0.2">
      <c r="E5" s="2"/>
    </row>
    <row r="7" spans="2:9" x14ac:dyDescent="0.2">
      <c r="B7" s="25"/>
      <c r="C7" s="102" t="s">
        <v>136</v>
      </c>
      <c r="D7" s="6"/>
      <c r="E7" s="84" t="s">
        <v>87</v>
      </c>
    </row>
    <row r="8" spans="2:9" x14ac:dyDescent="0.2">
      <c r="B8" s="25"/>
      <c r="C8" s="83" t="s">
        <v>42</v>
      </c>
      <c r="D8" s="5"/>
      <c r="E8" s="83" t="s">
        <v>53</v>
      </c>
    </row>
    <row r="9" spans="2:9" x14ac:dyDescent="0.2">
      <c r="B9" s="19" t="s">
        <v>1</v>
      </c>
      <c r="C9" s="19"/>
      <c r="D9" s="23"/>
      <c r="E9" s="19"/>
    </row>
    <row r="10" spans="2:9" x14ac:dyDescent="0.2">
      <c r="B10" s="20" t="s">
        <v>2</v>
      </c>
      <c r="C10" s="7">
        <v>275992</v>
      </c>
      <c r="D10" s="8"/>
      <c r="E10" s="7">
        <v>231820</v>
      </c>
      <c r="F10" s="43"/>
      <c r="H10" s="44"/>
      <c r="I10" s="44"/>
    </row>
    <row r="11" spans="2:9" x14ac:dyDescent="0.2">
      <c r="B11" s="20" t="s">
        <v>3</v>
      </c>
      <c r="C11" s="7">
        <v>10827</v>
      </c>
      <c r="D11" s="8"/>
      <c r="E11" s="7">
        <v>6393</v>
      </c>
      <c r="F11" s="43"/>
      <c r="H11" s="44"/>
      <c r="I11" s="44"/>
    </row>
    <row r="12" spans="2:9" x14ac:dyDescent="0.2">
      <c r="B12" s="20" t="s">
        <v>4</v>
      </c>
      <c r="C12" s="7">
        <v>9249</v>
      </c>
      <c r="D12" s="8"/>
      <c r="E12" s="7">
        <v>290919</v>
      </c>
      <c r="F12" s="43"/>
      <c r="H12" s="44"/>
      <c r="I12" s="44"/>
    </row>
    <row r="13" spans="2:9" x14ac:dyDescent="0.2">
      <c r="B13" s="20" t="s">
        <v>5</v>
      </c>
      <c r="C13" s="7">
        <v>669663</v>
      </c>
      <c r="D13" s="8"/>
      <c r="E13" s="7">
        <v>671851</v>
      </c>
      <c r="F13" s="43"/>
      <c r="H13" s="44"/>
      <c r="I13" s="44"/>
    </row>
    <row r="14" spans="2:9" x14ac:dyDescent="0.2">
      <c r="B14" s="34" t="s">
        <v>109</v>
      </c>
      <c r="C14" s="7">
        <v>0</v>
      </c>
      <c r="D14" s="8"/>
      <c r="E14" s="7">
        <v>58559</v>
      </c>
      <c r="F14" s="43"/>
      <c r="H14" s="44"/>
      <c r="I14" s="44"/>
    </row>
    <row r="15" spans="2:9" x14ac:dyDescent="0.2">
      <c r="B15" s="34" t="s">
        <v>145</v>
      </c>
      <c r="C15" s="7">
        <v>291522</v>
      </c>
      <c r="D15" s="8"/>
      <c r="E15" s="7">
        <v>0</v>
      </c>
      <c r="F15" s="43"/>
      <c r="G15" s="43"/>
      <c r="H15" s="44"/>
      <c r="I15" s="44"/>
    </row>
    <row r="16" spans="2:9" ht="25.5" x14ac:dyDescent="0.2">
      <c r="B16" s="34" t="s">
        <v>146</v>
      </c>
      <c r="C16" s="7">
        <v>176282</v>
      </c>
      <c r="D16" s="8"/>
      <c r="E16" s="7">
        <v>23839</v>
      </c>
      <c r="F16" s="43"/>
      <c r="G16" s="43"/>
      <c r="H16" s="44"/>
      <c r="I16" s="44"/>
    </row>
    <row r="17" spans="2:9" x14ac:dyDescent="0.2">
      <c r="B17" s="20" t="s">
        <v>6</v>
      </c>
      <c r="C17" s="7">
        <v>50483</v>
      </c>
      <c r="D17" s="8"/>
      <c r="E17" s="7">
        <v>49009</v>
      </c>
      <c r="F17" s="43"/>
      <c r="H17" s="44"/>
      <c r="I17" s="44"/>
    </row>
    <row r="18" spans="2:9" x14ac:dyDescent="0.2">
      <c r="B18" s="20" t="s">
        <v>7</v>
      </c>
      <c r="C18" s="7">
        <v>4138</v>
      </c>
      <c r="D18" s="8"/>
      <c r="E18" s="7">
        <v>3741</v>
      </c>
      <c r="F18" s="43"/>
      <c r="H18" s="44"/>
      <c r="I18" s="44"/>
    </row>
    <row r="19" spans="2:9" x14ac:dyDescent="0.2">
      <c r="B19" s="20" t="s">
        <v>8</v>
      </c>
      <c r="C19" s="7">
        <v>1068</v>
      </c>
      <c r="D19" s="8"/>
      <c r="E19" s="7">
        <v>6740</v>
      </c>
      <c r="F19" s="43"/>
      <c r="H19" s="44"/>
      <c r="I19" s="44"/>
    </row>
    <row r="20" spans="2:9" x14ac:dyDescent="0.2">
      <c r="B20" s="20" t="s">
        <v>9</v>
      </c>
      <c r="C20" s="7">
        <v>111351</v>
      </c>
      <c r="D20" s="8"/>
      <c r="E20" s="7">
        <v>101769</v>
      </c>
      <c r="F20" s="43"/>
      <c r="H20" s="44"/>
      <c r="I20" s="44"/>
    </row>
    <row r="21" spans="2:9" ht="15" customHeight="1" thickBot="1" x14ac:dyDescent="0.25">
      <c r="B21" s="19" t="s">
        <v>10</v>
      </c>
      <c r="C21" s="9">
        <f>SUM(C10:C20)</f>
        <v>1600575</v>
      </c>
      <c r="D21" s="10"/>
      <c r="E21" s="9">
        <f>SUM(E10:E20)</f>
        <v>1444640</v>
      </c>
      <c r="G21" s="44"/>
      <c r="H21" s="44"/>
      <c r="I21" s="44"/>
    </row>
    <row r="22" spans="2:9" ht="13.5" thickTop="1" x14ac:dyDescent="0.2">
      <c r="B22" s="19" t="s">
        <v>0</v>
      </c>
      <c r="C22" s="21"/>
      <c r="D22" s="24"/>
      <c r="E22" s="22"/>
      <c r="H22" s="44"/>
      <c r="I22" s="44"/>
    </row>
    <row r="23" spans="2:9" x14ac:dyDescent="0.2">
      <c r="B23" s="19" t="s">
        <v>11</v>
      </c>
      <c r="C23" s="21"/>
      <c r="D23" s="24"/>
      <c r="E23" s="22"/>
      <c r="H23" s="44"/>
      <c r="I23" s="44"/>
    </row>
    <row r="24" spans="2:9" x14ac:dyDescent="0.2">
      <c r="B24" s="20" t="s">
        <v>12</v>
      </c>
      <c r="C24" s="7">
        <v>999664</v>
      </c>
      <c r="D24" s="8"/>
      <c r="E24" s="7">
        <v>981225</v>
      </c>
      <c r="G24" s="43"/>
      <c r="H24" s="44"/>
      <c r="I24" s="104"/>
    </row>
    <row r="25" spans="2:9" x14ac:dyDescent="0.2">
      <c r="B25" s="20" t="s">
        <v>94</v>
      </c>
      <c r="C25" s="7">
        <v>71231</v>
      </c>
      <c r="D25" s="8"/>
      <c r="E25" s="7">
        <v>75894</v>
      </c>
      <c r="G25" s="43"/>
      <c r="H25" s="44"/>
      <c r="I25" s="105"/>
    </row>
    <row r="26" spans="2:9" x14ac:dyDescent="0.2">
      <c r="B26" s="39" t="s">
        <v>88</v>
      </c>
      <c r="C26" s="7">
        <v>41358</v>
      </c>
      <c r="D26" s="8"/>
      <c r="E26" s="7">
        <v>36639</v>
      </c>
      <c r="G26" s="43"/>
      <c r="H26" s="44"/>
      <c r="I26" s="105"/>
    </row>
    <row r="27" spans="2:9" x14ac:dyDescent="0.2">
      <c r="B27" s="20" t="s">
        <v>13</v>
      </c>
      <c r="C27" s="7">
        <v>263245</v>
      </c>
      <c r="D27" s="8"/>
      <c r="E27" s="7">
        <v>125121</v>
      </c>
      <c r="G27" s="43"/>
      <c r="H27" s="44"/>
      <c r="I27" s="105"/>
    </row>
    <row r="28" spans="2:9" x14ac:dyDescent="0.2">
      <c r="B28" s="20" t="s">
        <v>14</v>
      </c>
      <c r="C28" s="7">
        <v>23070</v>
      </c>
      <c r="D28" s="8"/>
      <c r="E28" s="7">
        <v>22740</v>
      </c>
      <c r="G28" s="43"/>
      <c r="H28" s="44"/>
      <c r="I28" s="105"/>
    </row>
    <row r="29" spans="2:9" x14ac:dyDescent="0.2">
      <c r="B29" s="20" t="s">
        <v>15</v>
      </c>
      <c r="C29" s="7">
        <v>183</v>
      </c>
      <c r="D29" s="8"/>
      <c r="E29" s="7">
        <v>122</v>
      </c>
      <c r="G29" s="43"/>
      <c r="H29" s="44"/>
      <c r="I29" s="105"/>
    </row>
    <row r="30" spans="2:9" x14ac:dyDescent="0.2">
      <c r="B30" s="20" t="s">
        <v>16</v>
      </c>
      <c r="C30" s="7">
        <v>8917</v>
      </c>
      <c r="D30" s="8"/>
      <c r="E30" s="7">
        <v>8698</v>
      </c>
      <c r="G30" s="43"/>
      <c r="H30" s="44"/>
      <c r="I30" s="105"/>
    </row>
    <row r="31" spans="2:9" ht="14.45" customHeight="1" thickBot="1" x14ac:dyDescent="0.25">
      <c r="B31" s="19" t="s">
        <v>17</v>
      </c>
      <c r="C31" s="9">
        <f>SUM(C24:C30)</f>
        <v>1407668</v>
      </c>
      <c r="D31" s="10"/>
      <c r="E31" s="9">
        <f>SUM(E24:E30)</f>
        <v>1250439</v>
      </c>
      <c r="G31" s="43"/>
      <c r="H31" s="44"/>
      <c r="I31" s="105"/>
    </row>
    <row r="32" spans="2:9" ht="13.5" thickTop="1" x14ac:dyDescent="0.2">
      <c r="B32" s="19" t="s">
        <v>0</v>
      </c>
      <c r="C32" s="21"/>
      <c r="D32" s="24"/>
      <c r="E32" s="22"/>
      <c r="H32" s="44"/>
      <c r="I32" s="106"/>
    </row>
    <row r="33" spans="2:9" x14ac:dyDescent="0.2">
      <c r="B33" s="19" t="s">
        <v>18</v>
      </c>
      <c r="C33" s="21"/>
      <c r="D33" s="24"/>
      <c r="E33" s="22"/>
      <c r="H33" s="44"/>
      <c r="I33" s="105"/>
    </row>
    <row r="34" spans="2:9" x14ac:dyDescent="0.2">
      <c r="B34" s="20" t="s">
        <v>19</v>
      </c>
      <c r="C34" s="7">
        <v>331504</v>
      </c>
      <c r="D34" s="8"/>
      <c r="E34" s="7">
        <v>331522</v>
      </c>
      <c r="H34" s="44"/>
      <c r="I34" s="105"/>
    </row>
    <row r="35" spans="2:9" x14ac:dyDescent="0.2">
      <c r="B35" s="20" t="s">
        <v>20</v>
      </c>
      <c r="C35" s="7">
        <v>21116</v>
      </c>
      <c r="D35" s="8"/>
      <c r="E35" s="7">
        <v>21116</v>
      </c>
      <c r="H35" s="44"/>
      <c r="I35" s="44"/>
    </row>
    <row r="36" spans="2:9" x14ac:dyDescent="0.2">
      <c r="B36" s="20" t="s">
        <v>93</v>
      </c>
      <c r="C36" s="7">
        <v>1087</v>
      </c>
      <c r="D36" s="8"/>
      <c r="E36" s="7">
        <v>598</v>
      </c>
      <c r="H36" s="44"/>
      <c r="I36" s="44"/>
    </row>
    <row r="37" spans="2:9" x14ac:dyDescent="0.2">
      <c r="B37" s="20" t="s">
        <v>21</v>
      </c>
      <c r="C37" s="11">
        <v>-161498</v>
      </c>
      <c r="D37" s="8"/>
      <c r="E37" s="11">
        <v>-159676</v>
      </c>
      <c r="G37" s="12"/>
      <c r="H37" s="44"/>
      <c r="I37" s="44"/>
    </row>
    <row r="38" spans="2:9" ht="15" customHeight="1" x14ac:dyDescent="0.2">
      <c r="B38" s="19" t="s">
        <v>22</v>
      </c>
      <c r="C38" s="13">
        <f>SUM(C34:C37)</f>
        <v>192209</v>
      </c>
      <c r="D38" s="10"/>
      <c r="E38" s="13">
        <f>SUM(E34:E37)</f>
        <v>193560</v>
      </c>
      <c r="G38" s="12"/>
      <c r="H38" s="44"/>
      <c r="I38" s="44"/>
    </row>
    <row r="39" spans="2:9" ht="11.45" customHeight="1" x14ac:dyDescent="0.2">
      <c r="B39" s="19" t="s">
        <v>0</v>
      </c>
      <c r="C39" s="7"/>
      <c r="D39" s="8"/>
      <c r="E39" s="7"/>
      <c r="G39" s="62"/>
      <c r="H39" s="44"/>
      <c r="I39" s="105"/>
    </row>
    <row r="40" spans="2:9" x14ac:dyDescent="0.2">
      <c r="B40" s="20" t="s">
        <v>23</v>
      </c>
      <c r="C40" s="7">
        <v>698</v>
      </c>
      <c r="D40" s="8"/>
      <c r="E40" s="7">
        <v>641</v>
      </c>
      <c r="H40" s="44"/>
      <c r="I40" s="105"/>
    </row>
    <row r="41" spans="2:9" ht="15" customHeight="1" x14ac:dyDescent="0.2">
      <c r="B41" s="19" t="s">
        <v>24</v>
      </c>
      <c r="C41" s="14">
        <f>C38+C40</f>
        <v>192907</v>
      </c>
      <c r="D41" s="10"/>
      <c r="E41" s="14">
        <f>E38+E40</f>
        <v>194201</v>
      </c>
      <c r="H41" s="44"/>
      <c r="I41" s="105"/>
    </row>
    <row r="42" spans="2:9" ht="15.6" customHeight="1" thickBot="1" x14ac:dyDescent="0.25">
      <c r="B42" s="19" t="s">
        <v>25</v>
      </c>
      <c r="C42" s="9">
        <f>C31+C41</f>
        <v>1600575</v>
      </c>
      <c r="D42" s="10"/>
      <c r="E42" s="9">
        <f>E31+E41</f>
        <v>1444640</v>
      </c>
      <c r="H42" s="44"/>
      <c r="I42" s="105"/>
    </row>
    <row r="43" spans="2:9" ht="13.5" thickTop="1" x14ac:dyDescent="0.2">
      <c r="F43" s="40">
        <f>C21-C42</f>
        <v>0</v>
      </c>
      <c r="G43" s="40">
        <f>E21-E42</f>
        <v>0</v>
      </c>
      <c r="H43" s="44"/>
      <c r="I43" s="105"/>
    </row>
    <row r="44" spans="2:9" x14ac:dyDescent="0.2">
      <c r="H44" s="44"/>
      <c r="I44" s="105"/>
    </row>
    <row r="45" spans="2:9" x14ac:dyDescent="0.2">
      <c r="H45" s="44"/>
      <c r="I45" s="105"/>
    </row>
    <row r="46" spans="2:9" x14ac:dyDescent="0.2">
      <c r="H46" s="44"/>
      <c r="I46" s="105"/>
    </row>
    <row r="57" spans="2:5" x14ac:dyDescent="0.2">
      <c r="B57" s="15" t="s">
        <v>40</v>
      </c>
      <c r="E57" s="15" t="s">
        <v>40</v>
      </c>
    </row>
    <row r="58" spans="2:5" x14ac:dyDescent="0.2">
      <c r="B58" s="16" t="s">
        <v>122</v>
      </c>
      <c r="E58" s="16" t="s">
        <v>141</v>
      </c>
    </row>
    <row r="59" spans="2:5" x14ac:dyDescent="0.2">
      <c r="B59" s="17" t="s">
        <v>103</v>
      </c>
      <c r="E59" s="18" t="s">
        <v>142</v>
      </c>
    </row>
  </sheetData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28" zoomScale="80" zoomScaleNormal="80" zoomScaleSheetLayoutView="80" workbookViewId="0">
      <selection activeCell="B56" sqref="B56"/>
    </sheetView>
  </sheetViews>
  <sheetFormatPr defaultColWidth="9.140625" defaultRowHeight="12.75" x14ac:dyDescent="0.2"/>
  <cols>
    <col min="1" max="1" width="9.140625" style="3"/>
    <col min="2" max="2" width="61.7109375" style="3" customWidth="1"/>
    <col min="3" max="3" width="24.28515625" style="3" customWidth="1"/>
    <col min="4" max="4" width="2.140625" style="4" customWidth="1"/>
    <col min="5" max="5" width="24.28515625" style="3" customWidth="1"/>
    <col min="6" max="7" width="9.140625" style="3"/>
    <col min="8" max="9" width="10.5703125" style="3" bestFit="1" customWidth="1"/>
    <col min="10" max="16384" width="9.140625" style="3"/>
  </cols>
  <sheetData>
    <row r="1" spans="2:10" x14ac:dyDescent="0.2">
      <c r="E1" s="1" t="s">
        <v>41</v>
      </c>
      <c r="G1" s="1"/>
    </row>
    <row r="2" spans="2:10" x14ac:dyDescent="0.2">
      <c r="E2" s="2" t="s">
        <v>125</v>
      </c>
      <c r="G2" s="2"/>
    </row>
    <row r="3" spans="2:10" ht="7.9" customHeight="1" x14ac:dyDescent="0.2">
      <c r="E3" s="2"/>
      <c r="G3" s="2"/>
    </row>
    <row r="4" spans="2:10" x14ac:dyDescent="0.2">
      <c r="E4" s="2" t="s">
        <v>39</v>
      </c>
      <c r="G4" s="2"/>
    </row>
    <row r="5" spans="2:10" ht="5.45" customHeight="1" x14ac:dyDescent="0.2">
      <c r="B5" s="25"/>
      <c r="C5" s="47"/>
      <c r="D5" s="47"/>
      <c r="E5" s="47"/>
    </row>
    <row r="6" spans="2:10" ht="40.15" customHeight="1" x14ac:dyDescent="0.2">
      <c r="B6" s="25"/>
      <c r="C6" s="103" t="s">
        <v>124</v>
      </c>
      <c r="D6" s="31"/>
      <c r="E6" s="103" t="s">
        <v>123</v>
      </c>
    </row>
    <row r="7" spans="2:10" x14ac:dyDescent="0.2">
      <c r="B7" s="25"/>
      <c r="C7" s="79" t="s">
        <v>42</v>
      </c>
      <c r="D7" s="31"/>
      <c r="E7" s="79" t="s">
        <v>42</v>
      </c>
    </row>
    <row r="8" spans="2:10" x14ac:dyDescent="0.2">
      <c r="B8" s="39" t="s">
        <v>55</v>
      </c>
      <c r="C8" s="48">
        <v>90335</v>
      </c>
      <c r="D8" s="49"/>
      <c r="E8" s="48">
        <v>89661</v>
      </c>
      <c r="G8" s="43"/>
      <c r="H8" s="44"/>
      <c r="I8" s="44"/>
      <c r="J8" s="43"/>
    </row>
    <row r="9" spans="2:10" x14ac:dyDescent="0.2">
      <c r="B9" s="39" t="s">
        <v>56</v>
      </c>
      <c r="C9" s="48">
        <v>-54942</v>
      </c>
      <c r="D9" s="49"/>
      <c r="E9" s="48">
        <v>-56156</v>
      </c>
      <c r="G9" s="43"/>
      <c r="H9" s="44"/>
      <c r="I9" s="44"/>
      <c r="J9" s="43"/>
    </row>
    <row r="10" spans="2:10" ht="15" customHeight="1" x14ac:dyDescent="0.2">
      <c r="B10" s="19" t="s">
        <v>57</v>
      </c>
      <c r="C10" s="50">
        <f>SUM(C8:C9)</f>
        <v>35393</v>
      </c>
      <c r="D10" s="49"/>
      <c r="E10" s="80">
        <f>SUM(E8:E9)</f>
        <v>33505</v>
      </c>
      <c r="G10" s="43"/>
      <c r="H10" s="44"/>
      <c r="I10" s="44"/>
      <c r="J10" s="43"/>
    </row>
    <row r="11" spans="2:10" x14ac:dyDescent="0.2">
      <c r="B11" s="19" t="s">
        <v>0</v>
      </c>
      <c r="C11" s="51"/>
      <c r="D11" s="49"/>
      <c r="E11" s="52"/>
      <c r="G11" s="43"/>
      <c r="H11" s="44"/>
      <c r="I11" s="44"/>
      <c r="J11" s="43"/>
    </row>
    <row r="12" spans="2:10" x14ac:dyDescent="0.2">
      <c r="B12" s="39" t="s">
        <v>58</v>
      </c>
      <c r="C12" s="48">
        <v>14480</v>
      </c>
      <c r="D12" s="49"/>
      <c r="E12" s="48">
        <v>8482</v>
      </c>
      <c r="G12" s="43"/>
      <c r="H12" s="44"/>
      <c r="I12" s="44"/>
      <c r="J12" s="43"/>
    </row>
    <row r="13" spans="2:10" x14ac:dyDescent="0.2">
      <c r="B13" s="39" t="s">
        <v>59</v>
      </c>
      <c r="C13" s="48">
        <v>-3976</v>
      </c>
      <c r="D13" s="49"/>
      <c r="E13" s="48">
        <v>-2418</v>
      </c>
      <c r="G13" s="43"/>
      <c r="H13" s="44"/>
      <c r="I13" s="44"/>
      <c r="J13" s="43"/>
    </row>
    <row r="14" spans="2:10" ht="42" customHeight="1" x14ac:dyDescent="0.2">
      <c r="B14" s="39" t="s">
        <v>138</v>
      </c>
      <c r="C14" s="48">
        <v>143</v>
      </c>
      <c r="D14" s="48"/>
      <c r="E14" s="48">
        <v>-169</v>
      </c>
      <c r="G14" s="43"/>
      <c r="H14" s="44"/>
      <c r="I14" s="44"/>
    </row>
    <row r="15" spans="2:10" ht="38.25" x14ac:dyDescent="0.2">
      <c r="B15" s="34" t="s">
        <v>131</v>
      </c>
      <c r="C15" s="48">
        <v>877</v>
      </c>
      <c r="D15" s="48"/>
      <c r="E15" s="48">
        <v>0</v>
      </c>
      <c r="G15" s="43"/>
      <c r="H15" s="44"/>
      <c r="I15" s="44"/>
      <c r="J15" s="43"/>
    </row>
    <row r="16" spans="2:10" x14ac:dyDescent="0.2">
      <c r="B16" s="39" t="s">
        <v>139</v>
      </c>
      <c r="C16" s="48">
        <v>842</v>
      </c>
      <c r="D16" s="48"/>
      <c r="E16" s="48">
        <v>166</v>
      </c>
      <c r="G16" s="43"/>
      <c r="H16" s="44"/>
      <c r="I16" s="44"/>
    </row>
    <row r="17" spans="1:10" ht="25.5" x14ac:dyDescent="0.2">
      <c r="B17" s="34" t="s">
        <v>144</v>
      </c>
      <c r="C17" s="48">
        <v>9160</v>
      </c>
      <c r="D17" s="48"/>
      <c r="E17" s="48">
        <v>0</v>
      </c>
      <c r="G17" s="43"/>
      <c r="H17" s="44"/>
      <c r="I17" s="44"/>
    </row>
    <row r="18" spans="1:10" ht="25.5" x14ac:dyDescent="0.2">
      <c r="B18" s="34" t="s">
        <v>132</v>
      </c>
      <c r="C18" s="48">
        <v>0</v>
      </c>
      <c r="D18" s="48"/>
      <c r="E18" s="48">
        <v>345</v>
      </c>
      <c r="G18" s="43"/>
      <c r="H18" s="44"/>
      <c r="I18" s="44"/>
    </row>
    <row r="19" spans="1:10" x14ac:dyDescent="0.2">
      <c r="B19" s="39" t="s">
        <v>140</v>
      </c>
      <c r="C19" s="48">
        <v>2454</v>
      </c>
      <c r="D19" s="48"/>
      <c r="E19" s="48">
        <v>694</v>
      </c>
      <c r="G19" s="43"/>
      <c r="H19" s="44"/>
      <c r="I19" s="44"/>
      <c r="J19" s="43"/>
    </row>
    <row r="20" spans="1:10" ht="15" customHeight="1" x14ac:dyDescent="0.2">
      <c r="B20" s="32" t="s">
        <v>60</v>
      </c>
      <c r="C20" s="53">
        <f>SUM(C12:C19)</f>
        <v>23980</v>
      </c>
      <c r="D20" s="54"/>
      <c r="E20" s="53">
        <f>SUM(E12:E19)</f>
        <v>7100</v>
      </c>
      <c r="G20" s="43"/>
      <c r="H20" s="44"/>
      <c r="I20" s="44"/>
      <c r="J20" s="43"/>
    </row>
    <row r="21" spans="1:10" x14ac:dyDescent="0.2">
      <c r="B21" s="19" t="s">
        <v>0</v>
      </c>
      <c r="C21" s="51"/>
      <c r="D21" s="49"/>
      <c r="E21" s="52"/>
      <c r="G21" s="43"/>
      <c r="H21" s="44"/>
      <c r="I21" s="44"/>
      <c r="J21" s="43"/>
    </row>
    <row r="22" spans="1:10" x14ac:dyDescent="0.2">
      <c r="B22" s="39" t="s">
        <v>61</v>
      </c>
      <c r="C22" s="48">
        <v>-4344</v>
      </c>
      <c r="D22" s="48"/>
      <c r="E22" s="48">
        <v>938</v>
      </c>
      <c r="G22" s="43"/>
      <c r="H22" s="44"/>
      <c r="I22" s="44"/>
      <c r="J22" s="43"/>
    </row>
    <row r="23" spans="1:10" s="55" customFormat="1" x14ac:dyDescent="0.2">
      <c r="A23" s="27"/>
      <c r="B23" s="34" t="s">
        <v>62</v>
      </c>
      <c r="C23" s="48">
        <v>-26565</v>
      </c>
      <c r="D23" s="48"/>
      <c r="E23" s="48">
        <v>-27328</v>
      </c>
      <c r="F23" s="27"/>
      <c r="G23" s="43"/>
      <c r="H23" s="44"/>
      <c r="I23" s="56"/>
    </row>
    <row r="24" spans="1:10" ht="15" customHeight="1" x14ac:dyDescent="0.2">
      <c r="B24" s="32" t="s">
        <v>63</v>
      </c>
      <c r="C24" s="53">
        <f>SUM(C22:C23)</f>
        <v>-30909</v>
      </c>
      <c r="D24" s="54"/>
      <c r="E24" s="53">
        <f>SUM(E22:E23)</f>
        <v>-26390</v>
      </c>
      <c r="G24" s="43"/>
      <c r="H24" s="44"/>
      <c r="I24" s="44"/>
      <c r="J24" s="43"/>
    </row>
    <row r="25" spans="1:10" x14ac:dyDescent="0.2">
      <c r="B25" s="19" t="s">
        <v>0</v>
      </c>
      <c r="C25" s="51"/>
      <c r="D25" s="49"/>
      <c r="E25" s="51"/>
      <c r="H25" s="44"/>
      <c r="I25" s="44"/>
    </row>
    <row r="26" spans="1:10" ht="30.75" customHeight="1" x14ac:dyDescent="0.2">
      <c r="B26" s="96" t="s">
        <v>64</v>
      </c>
      <c r="C26" s="54">
        <f>C10+C20+C24</f>
        <v>28464</v>
      </c>
      <c r="D26" s="54"/>
      <c r="E26" s="54">
        <f>E10+E20+E24</f>
        <v>14215</v>
      </c>
      <c r="G26" s="43"/>
      <c r="H26" s="44"/>
      <c r="I26" s="44"/>
    </row>
    <row r="27" spans="1:10" x14ac:dyDescent="0.2">
      <c r="B27" s="39" t="s">
        <v>65</v>
      </c>
      <c r="C27" s="48">
        <v>-5762</v>
      </c>
      <c r="D27" s="48"/>
      <c r="E27" s="48">
        <v>-4702</v>
      </c>
      <c r="G27" s="43"/>
      <c r="H27" s="44"/>
      <c r="I27" s="44"/>
    </row>
    <row r="28" spans="1:10" ht="15" customHeight="1" x14ac:dyDescent="0.2">
      <c r="B28" s="19" t="s">
        <v>66</v>
      </c>
      <c r="C28" s="53">
        <f>SUM(C26:C27)</f>
        <v>22702</v>
      </c>
      <c r="D28" s="54"/>
      <c r="E28" s="53">
        <f>SUM(E26:E27)</f>
        <v>9513</v>
      </c>
      <c r="G28" s="43"/>
      <c r="H28" s="44"/>
      <c r="I28" s="44"/>
    </row>
    <row r="29" spans="1:10" x14ac:dyDescent="0.2">
      <c r="B29" s="19" t="s">
        <v>0</v>
      </c>
      <c r="C29" s="51"/>
      <c r="D29" s="49"/>
      <c r="E29" s="51"/>
      <c r="G29" s="43"/>
      <c r="H29" s="44"/>
      <c r="I29" s="44"/>
    </row>
    <row r="30" spans="1:10" x14ac:dyDescent="0.2">
      <c r="B30" s="19" t="s">
        <v>67</v>
      </c>
      <c r="C30" s="51"/>
      <c r="D30" s="49"/>
      <c r="E30" s="51"/>
      <c r="G30" s="43"/>
      <c r="H30" s="44"/>
      <c r="I30" s="44"/>
    </row>
    <row r="31" spans="1:10" x14ac:dyDescent="0.2">
      <c r="B31" s="39" t="s">
        <v>68</v>
      </c>
      <c r="C31" s="48">
        <f>C28-C32</f>
        <v>22645</v>
      </c>
      <c r="D31" s="48"/>
      <c r="E31" s="48">
        <f>E28-E32</f>
        <v>9416</v>
      </c>
      <c r="G31" s="43"/>
      <c r="H31" s="44"/>
      <c r="I31" s="44"/>
    </row>
    <row r="32" spans="1:10" x14ac:dyDescent="0.2">
      <c r="B32" s="39" t="s">
        <v>69</v>
      </c>
      <c r="C32" s="48">
        <v>57</v>
      </c>
      <c r="D32" s="48"/>
      <c r="E32" s="48">
        <v>97</v>
      </c>
      <c r="I32" s="44"/>
    </row>
    <row r="33" spans="2:9" ht="15" customHeight="1" x14ac:dyDescent="0.2">
      <c r="B33" s="39" t="s">
        <v>0</v>
      </c>
      <c r="C33" s="53">
        <f>SUM(C31:C32)</f>
        <v>22702</v>
      </c>
      <c r="D33" s="54"/>
      <c r="E33" s="53">
        <f>SUM(E31:E32)</f>
        <v>9513</v>
      </c>
      <c r="I33" s="44"/>
    </row>
    <row r="34" spans="2:9" x14ac:dyDescent="0.2">
      <c r="B34" s="19" t="s">
        <v>70</v>
      </c>
      <c r="C34" s="57"/>
      <c r="D34" s="49"/>
      <c r="E34" s="57"/>
      <c r="I34" s="44"/>
    </row>
    <row r="35" spans="2:9" ht="41.25" customHeight="1" x14ac:dyDescent="0.2">
      <c r="B35" s="58" t="s">
        <v>71</v>
      </c>
      <c r="C35" s="57"/>
      <c r="D35" s="49"/>
      <c r="E35" s="51"/>
      <c r="I35" s="44"/>
    </row>
    <row r="36" spans="2:9" ht="41.25" customHeight="1" x14ac:dyDescent="0.2">
      <c r="B36" s="58" t="s">
        <v>112</v>
      </c>
      <c r="C36" s="57"/>
      <c r="D36" s="49"/>
      <c r="E36" s="51"/>
      <c r="H36" s="43"/>
      <c r="I36" s="44"/>
    </row>
    <row r="37" spans="2:9" ht="37.15" customHeight="1" x14ac:dyDescent="0.2">
      <c r="B37" s="39" t="s">
        <v>113</v>
      </c>
      <c r="C37" s="51">
        <v>0</v>
      </c>
      <c r="D37" s="49"/>
      <c r="E37" s="51">
        <v>2085.826</v>
      </c>
      <c r="H37" s="43"/>
      <c r="I37" s="44"/>
    </row>
    <row r="38" spans="2:9" ht="37.15" customHeight="1" x14ac:dyDescent="0.2">
      <c r="B38" s="39" t="s">
        <v>133</v>
      </c>
      <c r="C38" s="51">
        <v>0</v>
      </c>
      <c r="D38" s="49"/>
      <c r="E38" s="48">
        <v>-344.82600000000002</v>
      </c>
      <c r="H38" s="43"/>
      <c r="I38" s="44"/>
    </row>
    <row r="39" spans="2:9" ht="48" customHeight="1" x14ac:dyDescent="0.2">
      <c r="B39" s="39" t="s">
        <v>120</v>
      </c>
      <c r="C39" s="48">
        <v>-3019</v>
      </c>
      <c r="D39" s="49"/>
      <c r="E39" s="52">
        <v>0</v>
      </c>
      <c r="H39" s="43"/>
      <c r="I39" s="44"/>
    </row>
    <row r="40" spans="2:9" ht="44.25" customHeight="1" x14ac:dyDescent="0.2">
      <c r="B40" s="39" t="s">
        <v>121</v>
      </c>
      <c r="C40" s="51">
        <v>1142</v>
      </c>
      <c r="D40" s="49"/>
      <c r="E40" s="52">
        <v>0</v>
      </c>
      <c r="H40" s="43"/>
      <c r="I40" s="44"/>
    </row>
    <row r="41" spans="2:9" ht="51.75" customHeight="1" x14ac:dyDescent="0.2">
      <c r="B41" s="39" t="s">
        <v>134</v>
      </c>
      <c r="C41" s="48">
        <v>-877</v>
      </c>
      <c r="D41" s="48"/>
      <c r="E41" s="48">
        <v>0</v>
      </c>
      <c r="I41" s="44"/>
    </row>
    <row r="42" spans="2:9" ht="25.5" x14ac:dyDescent="0.2">
      <c r="B42" s="19" t="s">
        <v>72</v>
      </c>
      <c r="C42" s="53">
        <f>SUM(C37:C41)</f>
        <v>-2754</v>
      </c>
      <c r="D42" s="54"/>
      <c r="E42" s="53">
        <f>SUM(E37:E41)</f>
        <v>1741</v>
      </c>
      <c r="I42" s="44"/>
    </row>
    <row r="43" spans="2:9" ht="15.6" customHeight="1" thickBot="1" x14ac:dyDescent="0.25">
      <c r="B43" s="19" t="s">
        <v>73</v>
      </c>
      <c r="C43" s="59">
        <f>C33+C42</f>
        <v>19948</v>
      </c>
      <c r="D43" s="60"/>
      <c r="E43" s="59">
        <f>E33+E42</f>
        <v>11254</v>
      </c>
      <c r="H43" s="62"/>
      <c r="I43" s="44"/>
    </row>
    <row r="44" spans="2:9" ht="11.45" customHeight="1" thickTop="1" x14ac:dyDescent="0.2">
      <c r="B44" s="19" t="s">
        <v>0</v>
      </c>
      <c r="C44" s="57"/>
      <c r="D44" s="49"/>
      <c r="E44" s="51"/>
      <c r="H44" s="62"/>
      <c r="I44" s="44"/>
    </row>
    <row r="45" spans="2:9" x14ac:dyDescent="0.2">
      <c r="B45" s="19" t="s">
        <v>74</v>
      </c>
      <c r="C45" s="57"/>
      <c r="D45" s="49"/>
      <c r="E45" s="51"/>
      <c r="H45" s="62"/>
      <c r="I45" s="44"/>
    </row>
    <row r="46" spans="2:9" x14ac:dyDescent="0.2">
      <c r="B46" s="39" t="s">
        <v>68</v>
      </c>
      <c r="C46" s="51">
        <f>C43-C47</f>
        <v>19891</v>
      </c>
      <c r="D46" s="49"/>
      <c r="E46" s="48">
        <f>E43-E47</f>
        <v>11157</v>
      </c>
      <c r="I46" s="44"/>
    </row>
    <row r="47" spans="2:9" x14ac:dyDescent="0.2">
      <c r="B47" s="39" t="s">
        <v>69</v>
      </c>
      <c r="C47" s="48">
        <f>C32</f>
        <v>57</v>
      </c>
      <c r="D47" s="49"/>
      <c r="E47" s="48">
        <f>E32</f>
        <v>97</v>
      </c>
      <c r="I47" s="44"/>
    </row>
    <row r="48" spans="2:9" ht="15.6" customHeight="1" thickBot="1" x14ac:dyDescent="0.25">
      <c r="B48" s="39"/>
      <c r="C48" s="61">
        <f>SUM(C46:C47)</f>
        <v>19948</v>
      </c>
      <c r="D48" s="49"/>
      <c r="E48" s="59">
        <f>SUM(E46:E47)</f>
        <v>11254</v>
      </c>
      <c r="I48" s="44"/>
    </row>
    <row r="49" spans="2:5" ht="13.5" thickTop="1" x14ac:dyDescent="0.2">
      <c r="C49" s="12"/>
      <c r="D49" s="26"/>
      <c r="E49" s="12"/>
    </row>
    <row r="50" spans="2:5" x14ac:dyDescent="0.2">
      <c r="C50" s="12"/>
      <c r="D50" s="26"/>
      <c r="E50" s="12"/>
    </row>
    <row r="51" spans="2:5" x14ac:dyDescent="0.2">
      <c r="C51" s="12"/>
      <c r="D51" s="26"/>
      <c r="E51" s="12"/>
    </row>
    <row r="52" spans="2:5" x14ac:dyDescent="0.2">
      <c r="C52" s="12"/>
      <c r="D52" s="26"/>
      <c r="E52" s="12"/>
    </row>
    <row r="53" spans="2:5" x14ac:dyDescent="0.2">
      <c r="C53" s="12"/>
      <c r="D53" s="26"/>
      <c r="E53" s="12"/>
    </row>
    <row r="54" spans="2:5" x14ac:dyDescent="0.2">
      <c r="C54" s="12"/>
      <c r="D54" s="26"/>
      <c r="E54" s="12"/>
    </row>
    <row r="55" spans="2:5" x14ac:dyDescent="0.2">
      <c r="B55" s="15" t="s">
        <v>40</v>
      </c>
      <c r="E55" s="15" t="s">
        <v>40</v>
      </c>
    </row>
    <row r="56" spans="2:5" x14ac:dyDescent="0.2">
      <c r="B56" s="16" t="str">
        <f>Ф1!B58</f>
        <v>Г. Андроникашвили</v>
      </c>
      <c r="E56" s="16" t="str">
        <f>Ф1!E58</f>
        <v xml:space="preserve">Е. Етекбаева </v>
      </c>
    </row>
    <row r="57" spans="2:5" ht="16.899999999999999" customHeight="1" x14ac:dyDescent="0.2">
      <c r="B57" s="17" t="str">
        <f>Ф1!B59</f>
        <v>Председатель Правления</v>
      </c>
      <c r="E57" s="18" t="str">
        <f>Ф1!E59</f>
        <v>Главный бухгалтер</v>
      </c>
    </row>
  </sheetData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BreakPreview" topLeftCell="A37" zoomScale="80" zoomScaleNormal="80" zoomScaleSheetLayoutView="80" workbookViewId="0">
      <selection activeCell="C61" sqref="C61"/>
    </sheetView>
  </sheetViews>
  <sheetFormatPr defaultColWidth="9.140625" defaultRowHeight="12.75" x14ac:dyDescent="0.2"/>
  <cols>
    <col min="1" max="1" width="6" style="27" customWidth="1"/>
    <col min="2" max="2" width="70.7109375" style="28" customWidth="1"/>
    <col min="3" max="3" width="23.7109375" style="27" customWidth="1"/>
    <col min="4" max="4" width="1.28515625" style="28" customWidth="1"/>
    <col min="5" max="5" width="23.7109375" style="27" customWidth="1"/>
    <col min="6" max="6" width="13.140625" style="27" bestFit="1" customWidth="1"/>
    <col min="7" max="7" width="13.140625" style="36" customWidth="1"/>
    <col min="8" max="9" width="13.140625" style="27" bestFit="1" customWidth="1"/>
    <col min="10" max="10" width="11.5703125" style="27" bestFit="1" customWidth="1"/>
    <col min="11" max="12" width="9.140625" style="27"/>
    <col min="13" max="13" width="11.42578125" style="27" bestFit="1" customWidth="1"/>
    <col min="14" max="14" width="12.85546875" style="27" bestFit="1" customWidth="1"/>
    <col min="15" max="16384" width="9.140625" style="27"/>
  </cols>
  <sheetData>
    <row r="1" spans="2:10" x14ac:dyDescent="0.2">
      <c r="E1" s="29" t="s">
        <v>41</v>
      </c>
    </row>
    <row r="2" spans="2:10" x14ac:dyDescent="0.2">
      <c r="E2" s="30" t="s">
        <v>126</v>
      </c>
    </row>
    <row r="3" spans="2:10" ht="9.6" customHeight="1" x14ac:dyDescent="0.2">
      <c r="E3" s="30" t="s">
        <v>0</v>
      </c>
    </row>
    <row r="4" spans="2:10" x14ac:dyDescent="0.2">
      <c r="E4" s="30" t="s">
        <v>39</v>
      </c>
    </row>
    <row r="5" spans="2:10" ht="4.1500000000000004" customHeight="1" x14ac:dyDescent="0.2"/>
    <row r="6" spans="2:10" ht="51.6" customHeight="1" x14ac:dyDescent="0.2">
      <c r="B6" s="41"/>
      <c r="C6" s="103" t="str">
        <f>Ф2!C6</f>
        <v>За девятимесячный
 период, завершившийся 
на 1 октября 2018 года</v>
      </c>
      <c r="D6" s="86"/>
      <c r="E6" s="103" t="str">
        <f>Ф2!E6</f>
        <v>За девятимесячный
 период, завершившийся 
на 1 октября 2017 года</v>
      </c>
    </row>
    <row r="7" spans="2:10" x14ac:dyDescent="0.2">
      <c r="B7" s="41"/>
      <c r="C7" s="79" t="s">
        <v>42</v>
      </c>
      <c r="D7" s="31"/>
      <c r="E7" s="79" t="s">
        <v>42</v>
      </c>
    </row>
    <row r="8" spans="2:10" x14ac:dyDescent="0.2">
      <c r="B8" s="33" t="s">
        <v>26</v>
      </c>
      <c r="C8" s="32"/>
      <c r="D8" s="33"/>
      <c r="E8" s="34"/>
      <c r="J8" s="46"/>
    </row>
    <row r="9" spans="2:10" x14ac:dyDescent="0.2">
      <c r="B9" s="42" t="s">
        <v>27</v>
      </c>
      <c r="C9" s="87">
        <v>80674</v>
      </c>
      <c r="D9" s="88"/>
      <c r="E9" s="87">
        <v>78289</v>
      </c>
      <c r="F9" s="38"/>
      <c r="G9" s="109"/>
      <c r="H9" s="46"/>
      <c r="I9" s="46"/>
      <c r="J9" s="46"/>
    </row>
    <row r="10" spans="2:10" x14ac:dyDescent="0.2">
      <c r="B10" s="42" t="s">
        <v>28</v>
      </c>
      <c r="C10" s="87">
        <v>-50313</v>
      </c>
      <c r="D10" s="88"/>
      <c r="E10" s="87">
        <v>-51200</v>
      </c>
      <c r="H10" s="46"/>
      <c r="I10" s="46"/>
      <c r="J10" s="46"/>
    </row>
    <row r="11" spans="2:10" x14ac:dyDescent="0.2">
      <c r="B11" s="42" t="s">
        <v>29</v>
      </c>
      <c r="C11" s="87">
        <v>14108</v>
      </c>
      <c r="D11" s="88"/>
      <c r="E11" s="87">
        <v>8076</v>
      </c>
      <c r="H11" s="46"/>
      <c r="I11" s="46"/>
      <c r="J11" s="46"/>
    </row>
    <row r="12" spans="2:10" x14ac:dyDescent="0.2">
      <c r="B12" s="42" t="s">
        <v>30</v>
      </c>
      <c r="C12" s="87">
        <v>-3976</v>
      </c>
      <c r="D12" s="88"/>
      <c r="E12" s="87">
        <v>-2418</v>
      </c>
      <c r="H12" s="46"/>
      <c r="I12" s="46"/>
      <c r="J12" s="46"/>
    </row>
    <row r="13" spans="2:10" ht="45.75" customHeight="1" x14ac:dyDescent="0.2">
      <c r="B13" s="108" t="s">
        <v>50</v>
      </c>
      <c r="C13" s="87">
        <v>145</v>
      </c>
      <c r="D13" s="88"/>
      <c r="E13" s="87">
        <v>-169</v>
      </c>
      <c r="H13" s="46"/>
      <c r="I13" s="46"/>
      <c r="J13" s="46"/>
    </row>
    <row r="14" spans="2:10" x14ac:dyDescent="0.2">
      <c r="B14" s="42" t="s">
        <v>49</v>
      </c>
      <c r="C14" s="87">
        <v>548</v>
      </c>
      <c r="D14" s="88"/>
      <c r="E14" s="87">
        <v>-672</v>
      </c>
      <c r="H14" s="46"/>
      <c r="I14" s="46"/>
      <c r="J14" s="46"/>
    </row>
    <row r="15" spans="2:10" x14ac:dyDescent="0.2">
      <c r="B15" s="42" t="s">
        <v>48</v>
      </c>
      <c r="C15" s="87">
        <v>68</v>
      </c>
      <c r="D15" s="88"/>
      <c r="E15" s="87">
        <v>693</v>
      </c>
      <c r="H15" s="46"/>
      <c r="I15" s="46"/>
      <c r="J15" s="46"/>
    </row>
    <row r="16" spans="2:10" x14ac:dyDescent="0.2">
      <c r="B16" s="42" t="s">
        <v>51</v>
      </c>
      <c r="C16" s="87">
        <v>-26508</v>
      </c>
      <c r="D16" s="88"/>
      <c r="E16" s="87">
        <v>-28423</v>
      </c>
      <c r="H16" s="46"/>
      <c r="I16" s="46"/>
      <c r="J16" s="46"/>
    </row>
    <row r="17" spans="2:10" x14ac:dyDescent="0.2">
      <c r="B17" s="33" t="s">
        <v>0</v>
      </c>
      <c r="C17" s="52"/>
      <c r="D17" s="88"/>
      <c r="E17" s="52"/>
      <c r="H17" s="46"/>
      <c r="I17" s="46"/>
      <c r="J17" s="46"/>
    </row>
    <row r="18" spans="2:10" x14ac:dyDescent="0.2">
      <c r="B18" s="33" t="s">
        <v>31</v>
      </c>
      <c r="C18" s="52"/>
      <c r="D18" s="88"/>
      <c r="E18" s="52"/>
      <c r="H18" s="46"/>
      <c r="I18" s="46"/>
      <c r="J18" s="46"/>
    </row>
    <row r="19" spans="2:10" x14ac:dyDescent="0.2">
      <c r="B19" s="42" t="s">
        <v>3</v>
      </c>
      <c r="C19" s="87">
        <v>-4174</v>
      </c>
      <c r="D19" s="87"/>
      <c r="E19" s="87">
        <v>7116</v>
      </c>
      <c r="H19" s="46"/>
      <c r="I19" s="46"/>
      <c r="J19" s="46"/>
    </row>
    <row r="20" spans="2:10" x14ac:dyDescent="0.2">
      <c r="B20" s="42" t="s">
        <v>4</v>
      </c>
      <c r="C20" s="87">
        <v>-1934</v>
      </c>
      <c r="D20" s="87"/>
      <c r="E20" s="87">
        <v>-31881</v>
      </c>
      <c r="G20" s="109"/>
      <c r="H20" s="46"/>
      <c r="I20" s="46"/>
      <c r="J20" s="46"/>
    </row>
    <row r="21" spans="2:10" x14ac:dyDescent="0.2">
      <c r="B21" s="42" t="s">
        <v>5</v>
      </c>
      <c r="C21" s="87">
        <v>-8624</v>
      </c>
      <c r="D21" s="87"/>
      <c r="E21" s="87">
        <v>-45688</v>
      </c>
      <c r="H21" s="46"/>
      <c r="I21" s="46"/>
      <c r="J21" s="46"/>
    </row>
    <row r="22" spans="2:10" x14ac:dyDescent="0.2">
      <c r="B22" s="42" t="s">
        <v>127</v>
      </c>
      <c r="C22" s="87">
        <v>0</v>
      </c>
      <c r="D22" s="87"/>
      <c r="E22" s="87">
        <v>26953</v>
      </c>
      <c r="H22" s="46"/>
      <c r="I22" s="46"/>
      <c r="J22" s="46"/>
    </row>
    <row r="23" spans="2:10" x14ac:dyDescent="0.2">
      <c r="B23" s="42" t="s">
        <v>9</v>
      </c>
      <c r="C23" s="87">
        <v>6108</v>
      </c>
      <c r="D23" s="87"/>
      <c r="E23" s="87">
        <v>5939</v>
      </c>
      <c r="H23" s="46"/>
      <c r="I23" s="46"/>
      <c r="J23" s="46"/>
    </row>
    <row r="24" spans="2:10" x14ac:dyDescent="0.2">
      <c r="B24" s="33" t="s">
        <v>0</v>
      </c>
      <c r="C24" s="52"/>
      <c r="D24" s="88"/>
      <c r="E24" s="52"/>
      <c r="H24" s="46"/>
      <c r="I24" s="46"/>
      <c r="J24" s="46"/>
    </row>
    <row r="25" spans="2:10" x14ac:dyDescent="0.2">
      <c r="B25" s="33" t="s">
        <v>32</v>
      </c>
      <c r="C25" s="52"/>
      <c r="D25" s="88"/>
      <c r="E25" s="52"/>
      <c r="H25" s="46"/>
      <c r="I25" s="46"/>
      <c r="J25" s="46"/>
    </row>
    <row r="26" spans="2:10" x14ac:dyDescent="0.2">
      <c r="B26" s="42" t="s">
        <v>12</v>
      </c>
      <c r="C26" s="87">
        <v>-93760</v>
      </c>
      <c r="D26" s="87"/>
      <c r="E26" s="87">
        <v>150311</v>
      </c>
      <c r="H26" s="46"/>
      <c r="I26" s="46"/>
      <c r="J26" s="46"/>
    </row>
    <row r="27" spans="2:10" x14ac:dyDescent="0.2">
      <c r="B27" s="42" t="s">
        <v>94</v>
      </c>
      <c r="C27" s="87">
        <v>-3583</v>
      </c>
      <c r="D27" s="87"/>
      <c r="E27" s="87">
        <v>6907</v>
      </c>
      <c r="H27" s="46"/>
      <c r="I27" s="46"/>
      <c r="J27" s="46"/>
    </row>
    <row r="28" spans="2:10" x14ac:dyDescent="0.2">
      <c r="B28" s="42" t="s">
        <v>33</v>
      </c>
      <c r="C28" s="87">
        <v>4726</v>
      </c>
      <c r="D28" s="87"/>
      <c r="E28" s="87">
        <v>0</v>
      </c>
      <c r="H28" s="46"/>
      <c r="I28" s="46"/>
      <c r="J28" s="46"/>
    </row>
    <row r="29" spans="2:10" x14ac:dyDescent="0.2">
      <c r="B29" s="42" t="s">
        <v>16</v>
      </c>
      <c r="C29" s="89">
        <v>-760</v>
      </c>
      <c r="D29" s="87"/>
      <c r="E29" s="89">
        <v>1021</v>
      </c>
      <c r="H29" s="46"/>
      <c r="I29" s="46"/>
      <c r="J29" s="46"/>
    </row>
    <row r="30" spans="2:10" ht="25.5" x14ac:dyDescent="0.2">
      <c r="B30" s="33" t="s">
        <v>44</v>
      </c>
      <c r="C30" s="90">
        <f>SUM(C9:C29)</f>
        <v>-87255</v>
      </c>
      <c r="D30" s="88"/>
      <c r="E30" s="90">
        <f>SUM(E9:E29)</f>
        <v>124854</v>
      </c>
      <c r="G30" s="109"/>
      <c r="H30" s="46"/>
      <c r="I30" s="46"/>
      <c r="J30" s="46"/>
    </row>
    <row r="31" spans="2:10" x14ac:dyDescent="0.2">
      <c r="B31" s="33" t="s">
        <v>0</v>
      </c>
      <c r="C31" s="52"/>
      <c r="D31" s="88"/>
      <c r="E31" s="52"/>
      <c r="H31" s="46"/>
      <c r="I31" s="46"/>
      <c r="J31" s="46"/>
    </row>
    <row r="32" spans="2:10" x14ac:dyDescent="0.2">
      <c r="B32" s="42" t="s">
        <v>34</v>
      </c>
      <c r="C32" s="91">
        <v>-29</v>
      </c>
      <c r="D32" s="92"/>
      <c r="E32" s="87">
        <v>-33</v>
      </c>
      <c r="H32" s="46"/>
      <c r="I32" s="46"/>
      <c r="J32" s="46"/>
    </row>
    <row r="33" spans="2:14" ht="15" customHeight="1" x14ac:dyDescent="0.2">
      <c r="B33" s="33" t="s">
        <v>45</v>
      </c>
      <c r="C33" s="93">
        <f>SUM(C30:C32)</f>
        <v>-87284</v>
      </c>
      <c r="D33" s="94"/>
      <c r="E33" s="93">
        <f>SUM(E30:E32)</f>
        <v>124821</v>
      </c>
      <c r="G33" s="109"/>
      <c r="H33" s="46"/>
      <c r="I33" s="46"/>
      <c r="J33" s="46"/>
    </row>
    <row r="34" spans="2:14" x14ac:dyDescent="0.2">
      <c r="B34" s="33" t="s">
        <v>0</v>
      </c>
      <c r="C34" s="52"/>
      <c r="D34" s="88"/>
      <c r="E34" s="52"/>
      <c r="H34" s="46"/>
      <c r="I34" s="46"/>
      <c r="J34" s="46"/>
    </row>
    <row r="35" spans="2:14" ht="13.9" customHeight="1" x14ac:dyDescent="0.2">
      <c r="B35" s="33" t="s">
        <v>35</v>
      </c>
      <c r="C35" s="52"/>
      <c r="D35" s="88"/>
      <c r="E35" s="52"/>
      <c r="H35" s="46"/>
      <c r="I35" s="46"/>
      <c r="J35" s="46"/>
      <c r="M35" s="35"/>
    </row>
    <row r="36" spans="2:14" ht="25.5" x14ac:dyDescent="0.2">
      <c r="B36" s="42" t="s">
        <v>99</v>
      </c>
      <c r="C36" s="87">
        <v>-149748</v>
      </c>
      <c r="D36" s="87"/>
      <c r="E36" s="87">
        <v>-22493</v>
      </c>
      <c r="H36" s="46"/>
      <c r="I36" s="46"/>
      <c r="J36" s="46"/>
      <c r="M36" s="35"/>
    </row>
    <row r="37" spans="2:14" x14ac:dyDescent="0.2">
      <c r="B37" s="42" t="s">
        <v>108</v>
      </c>
      <c r="C37" s="87">
        <v>0</v>
      </c>
      <c r="D37" s="87"/>
      <c r="E37" s="87">
        <v>-44777</v>
      </c>
      <c r="H37" s="46"/>
      <c r="I37" s="46"/>
      <c r="J37" s="46"/>
      <c r="M37" s="35"/>
    </row>
    <row r="38" spans="2:14" ht="26.25" customHeight="1" x14ac:dyDescent="0.2">
      <c r="B38" s="42" t="s">
        <v>110</v>
      </c>
      <c r="C38" s="87">
        <v>0</v>
      </c>
      <c r="D38" s="87"/>
      <c r="E38" s="87">
        <v>4819</v>
      </c>
      <c r="H38" s="46"/>
      <c r="I38" s="46"/>
      <c r="J38" s="46"/>
      <c r="M38" s="35"/>
    </row>
    <row r="39" spans="2:14" ht="27.75" customHeight="1" x14ac:dyDescent="0.2">
      <c r="B39" s="42" t="s">
        <v>111</v>
      </c>
      <c r="C39" s="87">
        <v>0</v>
      </c>
      <c r="D39" s="87"/>
      <c r="E39" s="87">
        <v>7964</v>
      </c>
      <c r="H39" s="46"/>
      <c r="I39" s="46"/>
      <c r="J39" s="46"/>
      <c r="M39" s="35"/>
    </row>
    <row r="40" spans="2:14" x14ac:dyDescent="0.2">
      <c r="B40" s="42" t="s">
        <v>97</v>
      </c>
      <c r="C40" s="87">
        <v>-825341</v>
      </c>
      <c r="D40" s="87"/>
      <c r="E40" s="87">
        <v>0</v>
      </c>
      <c r="H40" s="46"/>
      <c r="I40" s="46"/>
      <c r="J40" s="46"/>
      <c r="M40" s="35"/>
    </row>
    <row r="41" spans="2:14" ht="27.75" customHeight="1" x14ac:dyDescent="0.2">
      <c r="B41" s="42" t="s">
        <v>100</v>
      </c>
      <c r="C41" s="87">
        <v>882264</v>
      </c>
      <c r="D41" s="87"/>
      <c r="E41" s="87">
        <v>0</v>
      </c>
      <c r="G41" s="109"/>
      <c r="H41" s="46"/>
      <c r="I41" s="46"/>
      <c r="J41" s="46"/>
      <c r="M41" s="35"/>
    </row>
    <row r="42" spans="2:14" ht="29.25" customHeight="1" x14ac:dyDescent="0.2">
      <c r="B42" s="42" t="s">
        <v>98</v>
      </c>
      <c r="C42" s="87">
        <v>4724</v>
      </c>
      <c r="D42" s="87"/>
      <c r="E42" s="87">
        <v>0</v>
      </c>
      <c r="H42" s="46"/>
      <c r="I42" s="46"/>
      <c r="J42" s="46"/>
      <c r="M42" s="35"/>
    </row>
    <row r="43" spans="2:14" x14ac:dyDescent="0.2">
      <c r="B43" s="42" t="s">
        <v>36</v>
      </c>
      <c r="C43" s="87">
        <v>-5051</v>
      </c>
      <c r="D43" s="87"/>
      <c r="E43" s="87">
        <v>-5112</v>
      </c>
      <c r="H43" s="46"/>
      <c r="I43" s="46"/>
      <c r="J43" s="46"/>
      <c r="M43" s="35"/>
    </row>
    <row r="44" spans="2:14" x14ac:dyDescent="0.2">
      <c r="B44" s="42" t="s">
        <v>37</v>
      </c>
      <c r="C44" s="87">
        <v>895</v>
      </c>
      <c r="D44" s="87"/>
      <c r="E44" s="87">
        <v>400</v>
      </c>
      <c r="H44" s="46"/>
      <c r="I44" s="46"/>
      <c r="J44" s="46"/>
      <c r="M44" s="35"/>
    </row>
    <row r="45" spans="2:14" ht="15" customHeight="1" x14ac:dyDescent="0.2">
      <c r="B45" s="33" t="s">
        <v>46</v>
      </c>
      <c r="C45" s="93">
        <f>SUM(C36:C44)</f>
        <v>-92257</v>
      </c>
      <c r="D45" s="94"/>
      <c r="E45" s="93">
        <f>SUM(E36:E44)</f>
        <v>-59199</v>
      </c>
      <c r="G45" s="109"/>
      <c r="H45" s="46"/>
      <c r="I45" s="46"/>
      <c r="J45" s="46"/>
      <c r="M45" s="35"/>
      <c r="N45" s="36"/>
    </row>
    <row r="46" spans="2:14" x14ac:dyDescent="0.2">
      <c r="B46" s="33" t="s">
        <v>0</v>
      </c>
      <c r="C46" s="52"/>
      <c r="D46" s="88"/>
      <c r="E46" s="52"/>
      <c r="H46" s="46"/>
      <c r="I46" s="46"/>
      <c r="J46" s="46"/>
      <c r="M46" s="35"/>
    </row>
    <row r="47" spans="2:14" x14ac:dyDescent="0.2">
      <c r="B47" s="33" t="s">
        <v>38</v>
      </c>
      <c r="C47" s="52"/>
      <c r="D47" s="88"/>
      <c r="E47" s="52"/>
      <c r="H47" s="46"/>
      <c r="I47" s="46"/>
      <c r="J47" s="46"/>
      <c r="M47" s="35"/>
    </row>
    <row r="48" spans="2:14" x14ac:dyDescent="0.2">
      <c r="B48" s="42" t="s">
        <v>107</v>
      </c>
      <c r="C48" s="52">
        <v>1647</v>
      </c>
      <c r="D48" s="88"/>
      <c r="E48" s="52">
        <v>0</v>
      </c>
      <c r="H48" s="46"/>
      <c r="I48" s="46"/>
      <c r="J48" s="46"/>
      <c r="M48" s="35"/>
    </row>
    <row r="49" spans="2:14" x14ac:dyDescent="0.2">
      <c r="B49" s="42" t="s">
        <v>90</v>
      </c>
      <c r="C49" s="87">
        <v>-18</v>
      </c>
      <c r="D49" s="88"/>
      <c r="E49" s="87">
        <v>-510</v>
      </c>
      <c r="H49" s="46"/>
      <c r="I49" s="46"/>
      <c r="J49" s="46"/>
      <c r="M49" s="35"/>
    </row>
    <row r="50" spans="2:14" x14ac:dyDescent="0.2">
      <c r="B50" s="42" t="s">
        <v>54</v>
      </c>
      <c r="C50" s="87">
        <v>-7748</v>
      </c>
      <c r="D50" s="88"/>
      <c r="E50" s="87">
        <v>-4571</v>
      </c>
      <c r="H50" s="46"/>
      <c r="I50" s="46"/>
      <c r="J50" s="46"/>
      <c r="M50" s="35"/>
    </row>
    <row r="51" spans="2:14" x14ac:dyDescent="0.2">
      <c r="B51" s="42" t="s">
        <v>89</v>
      </c>
      <c r="C51" s="87">
        <v>220151</v>
      </c>
      <c r="D51" s="92"/>
      <c r="E51" s="87">
        <v>12</v>
      </c>
      <c r="H51" s="46"/>
      <c r="I51" s="46"/>
      <c r="J51" s="46"/>
      <c r="M51" s="37"/>
    </row>
    <row r="52" spans="2:14" x14ac:dyDescent="0.2">
      <c r="B52" s="42" t="s">
        <v>119</v>
      </c>
      <c r="C52" s="87">
        <v>-9</v>
      </c>
      <c r="D52" s="92"/>
      <c r="E52" s="87">
        <v>-741</v>
      </c>
      <c r="H52" s="46"/>
      <c r="I52" s="46"/>
      <c r="J52" s="46"/>
      <c r="M52" s="37"/>
    </row>
    <row r="53" spans="2:14" x14ac:dyDescent="0.2">
      <c r="B53" s="42" t="s">
        <v>104</v>
      </c>
      <c r="C53" s="87">
        <v>-4068</v>
      </c>
      <c r="D53" s="92"/>
      <c r="E53" s="87">
        <v>-3946</v>
      </c>
      <c r="H53" s="46"/>
      <c r="I53" s="46"/>
      <c r="J53" s="46"/>
      <c r="M53" s="37"/>
    </row>
    <row r="54" spans="2:14" hidden="1" x14ac:dyDescent="0.2">
      <c r="B54" s="42" t="s">
        <v>117</v>
      </c>
      <c r="C54" s="87">
        <v>0</v>
      </c>
      <c r="D54" s="92"/>
      <c r="E54" s="87">
        <v>0</v>
      </c>
      <c r="H54" s="46"/>
      <c r="I54" s="46"/>
      <c r="J54" s="46"/>
      <c r="M54" s="37"/>
    </row>
    <row r="55" spans="2:14" ht="15" customHeight="1" x14ac:dyDescent="0.2">
      <c r="B55" s="33" t="s">
        <v>47</v>
      </c>
      <c r="C55" s="93">
        <f>SUM(C48:C54)</f>
        <v>209955</v>
      </c>
      <c r="D55" s="94"/>
      <c r="E55" s="93">
        <f>SUM(E48:E54)</f>
        <v>-9756</v>
      </c>
      <c r="H55" s="46"/>
      <c r="I55" s="46"/>
      <c r="J55" s="46"/>
      <c r="M55" s="35"/>
    </row>
    <row r="56" spans="2:14" x14ac:dyDescent="0.2">
      <c r="B56" s="33" t="s">
        <v>0</v>
      </c>
      <c r="C56" s="52"/>
      <c r="D56" s="88"/>
      <c r="E56" s="52"/>
      <c r="H56" s="46"/>
      <c r="I56" s="46"/>
      <c r="J56" s="46"/>
      <c r="M56" s="35"/>
    </row>
    <row r="57" spans="2:14" ht="25.5" x14ac:dyDescent="0.2">
      <c r="B57" s="33" t="s">
        <v>52</v>
      </c>
      <c r="C57" s="90">
        <f>C33+C45+C55</f>
        <v>30414</v>
      </c>
      <c r="D57" s="90"/>
      <c r="E57" s="90">
        <f>E33+E45+E55</f>
        <v>55866</v>
      </c>
      <c r="H57" s="46"/>
      <c r="I57" s="46"/>
      <c r="J57" s="46"/>
      <c r="M57" s="35"/>
    </row>
    <row r="58" spans="2:14" ht="12.75" customHeight="1" x14ac:dyDescent="0.2">
      <c r="B58" s="33"/>
      <c r="C58" s="90"/>
      <c r="D58" s="90"/>
      <c r="E58" s="90"/>
      <c r="H58" s="46"/>
      <c r="I58" s="46"/>
      <c r="J58" s="46"/>
      <c r="M58" s="35"/>
    </row>
    <row r="59" spans="2:14" ht="12.75" customHeight="1" x14ac:dyDescent="0.2">
      <c r="B59" s="42" t="s">
        <v>101</v>
      </c>
      <c r="C59" s="87">
        <v>13760</v>
      </c>
      <c r="D59" s="87"/>
      <c r="E59" s="87">
        <v>2163</v>
      </c>
      <c r="H59" s="46"/>
      <c r="I59" s="45"/>
      <c r="J59" s="46"/>
      <c r="M59" s="35"/>
      <c r="N59" s="36"/>
    </row>
    <row r="60" spans="2:14" ht="25.5" x14ac:dyDescent="0.2">
      <c r="B60" s="42" t="s">
        <v>118</v>
      </c>
      <c r="C60" s="87">
        <v>231820</v>
      </c>
      <c r="D60" s="87"/>
      <c r="E60" s="87">
        <v>177241</v>
      </c>
      <c r="H60" s="46"/>
      <c r="I60" s="45"/>
      <c r="J60" s="46"/>
      <c r="M60" s="35"/>
    </row>
    <row r="61" spans="2:14" ht="26.25" thickBot="1" x14ac:dyDescent="0.25">
      <c r="B61" s="33" t="s">
        <v>143</v>
      </c>
      <c r="C61" s="95">
        <f>SUM(C57:C60)</f>
        <v>275994</v>
      </c>
      <c r="D61" s="94"/>
      <c r="E61" s="95">
        <f>SUM(E57:E60)</f>
        <v>235270</v>
      </c>
      <c r="H61" s="46"/>
      <c r="I61" s="45"/>
      <c r="J61" s="46"/>
      <c r="M61" s="35"/>
    </row>
    <row r="62" spans="2:14" ht="13.5" thickTop="1" x14ac:dyDescent="0.2">
      <c r="B62" s="33" t="s">
        <v>0</v>
      </c>
      <c r="C62" s="32"/>
      <c r="D62" s="33"/>
      <c r="E62" s="34"/>
      <c r="H62" s="101"/>
      <c r="J62" s="46"/>
      <c r="M62" s="35"/>
    </row>
    <row r="63" spans="2:14" x14ac:dyDescent="0.2">
      <c r="B63" s="33"/>
      <c r="C63" s="32"/>
      <c r="D63" s="33"/>
      <c r="E63" s="34"/>
      <c r="H63" s="101"/>
      <c r="J63" s="46"/>
      <c r="M63" s="35"/>
    </row>
    <row r="64" spans="2:14" x14ac:dyDescent="0.2">
      <c r="B64" s="33"/>
      <c r="C64" s="32"/>
      <c r="D64" s="33"/>
      <c r="E64" s="34"/>
      <c r="H64" s="101"/>
      <c r="J64" s="46"/>
      <c r="M64" s="35"/>
    </row>
    <row r="65" spans="1:13" x14ac:dyDescent="0.2">
      <c r="A65" s="3"/>
      <c r="B65" s="15" t="s">
        <v>40</v>
      </c>
      <c r="C65" s="12"/>
      <c r="D65" s="15" t="s">
        <v>40</v>
      </c>
      <c r="G65" s="101"/>
      <c r="H65" s="46"/>
      <c r="M65" s="35"/>
    </row>
    <row r="66" spans="1:13" ht="16.5" customHeight="1" x14ac:dyDescent="0.2">
      <c r="A66" s="3"/>
      <c r="B66" s="16" t="str">
        <f>Ф1!B58</f>
        <v>Г. Андроникашвили</v>
      </c>
      <c r="C66" s="3"/>
      <c r="D66" s="16" t="str">
        <f>Ф1!E58</f>
        <v xml:space="preserve">Е. Етекбаева </v>
      </c>
      <c r="M66" s="28"/>
    </row>
    <row r="67" spans="1:13" ht="16.5" customHeight="1" x14ac:dyDescent="0.2">
      <c r="A67" s="3"/>
      <c r="B67" s="17" t="str">
        <f>Ф1!B59</f>
        <v>Председатель Правления</v>
      </c>
      <c r="C67" s="3"/>
      <c r="D67" s="18" t="str">
        <f>Ф1!E59</f>
        <v>Главный бухгалтер</v>
      </c>
      <c r="M67" s="28"/>
    </row>
  </sheetData>
  <pageMargins left="0.70866141732283472" right="0.70866141732283472" top="0.74803149606299213" bottom="0.35433070866141736" header="0.31496062992125984" footer="0.31496062992125984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9"/>
  <sheetViews>
    <sheetView view="pageBreakPreview" zoomScale="80" zoomScaleNormal="80" zoomScaleSheetLayoutView="80" workbookViewId="0">
      <selection activeCell="B49" sqref="B49"/>
    </sheetView>
  </sheetViews>
  <sheetFormatPr defaultColWidth="9.140625" defaultRowHeight="12.75" x14ac:dyDescent="0.2"/>
  <cols>
    <col min="1" max="1" width="4.7109375" style="63" customWidth="1"/>
    <col min="2" max="2" width="61.85546875" style="63" customWidth="1"/>
    <col min="3" max="3" width="16.5703125" style="63" customWidth="1"/>
    <col min="4" max="4" width="16.85546875" style="63" customWidth="1"/>
    <col min="5" max="5" width="17.5703125" style="63" customWidth="1"/>
    <col min="6" max="6" width="15.42578125" style="63" customWidth="1"/>
    <col min="7" max="7" width="12.28515625" style="63" customWidth="1"/>
    <col min="8" max="8" width="16.5703125" style="63" customWidth="1"/>
    <col min="9" max="9" width="13.28515625" style="63" customWidth="1"/>
    <col min="10" max="10" width="3.7109375" style="63" customWidth="1"/>
    <col min="11" max="11" width="13.28515625" style="63" bestFit="1" customWidth="1"/>
    <col min="12" max="12" width="12.140625" style="63" bestFit="1" customWidth="1"/>
    <col min="13" max="13" width="10.42578125" style="63" bestFit="1" customWidth="1"/>
    <col min="14" max="15" width="13.140625" style="63" bestFit="1" customWidth="1"/>
    <col min="16" max="16" width="10.42578125" style="63" bestFit="1" customWidth="1"/>
    <col min="17" max="17" width="13.140625" style="63" bestFit="1" customWidth="1"/>
    <col min="18" max="16384" width="9.140625" style="63"/>
  </cols>
  <sheetData>
    <row r="3" spans="2:10" x14ac:dyDescent="0.2">
      <c r="I3" s="1" t="s">
        <v>41</v>
      </c>
    </row>
    <row r="4" spans="2:10" x14ac:dyDescent="0.2">
      <c r="I4" s="2" t="s">
        <v>129</v>
      </c>
    </row>
    <row r="5" spans="2:10" x14ac:dyDescent="0.2">
      <c r="I5" s="2"/>
    </row>
    <row r="6" spans="2:10" x14ac:dyDescent="0.2">
      <c r="I6" s="2" t="s">
        <v>39</v>
      </c>
    </row>
    <row r="7" spans="2:10" x14ac:dyDescent="0.2">
      <c r="I7" s="2"/>
    </row>
    <row r="8" spans="2:10" x14ac:dyDescent="0.2">
      <c r="I8" s="2"/>
    </row>
    <row r="9" spans="2:10" x14ac:dyDescent="0.2">
      <c r="I9" s="2"/>
    </row>
    <row r="10" spans="2:10" x14ac:dyDescent="0.2">
      <c r="B10" s="64"/>
      <c r="C10" s="110" t="s">
        <v>75</v>
      </c>
      <c r="D10" s="110"/>
      <c r="E10" s="110"/>
      <c r="F10" s="110"/>
      <c r="G10" s="110"/>
      <c r="H10" s="111"/>
      <c r="I10" s="111"/>
      <c r="J10" s="65"/>
    </row>
    <row r="11" spans="2:10" ht="48" customHeight="1" x14ac:dyDescent="0.2">
      <c r="B11" s="64"/>
      <c r="C11" s="85" t="s">
        <v>76</v>
      </c>
      <c r="D11" s="85" t="s">
        <v>20</v>
      </c>
      <c r="E11" s="85" t="s">
        <v>93</v>
      </c>
      <c r="F11" s="85" t="s">
        <v>77</v>
      </c>
      <c r="G11" s="85" t="s">
        <v>78</v>
      </c>
      <c r="H11" s="85" t="s">
        <v>79</v>
      </c>
      <c r="I11" s="85" t="s">
        <v>80</v>
      </c>
      <c r="J11" s="66"/>
    </row>
    <row r="12" spans="2:10" ht="15" customHeight="1" x14ac:dyDescent="0.2">
      <c r="B12" s="64" t="s">
        <v>87</v>
      </c>
      <c r="C12" s="67">
        <v>331522</v>
      </c>
      <c r="D12" s="67">
        <v>21116</v>
      </c>
      <c r="E12" s="67">
        <v>598</v>
      </c>
      <c r="F12" s="67">
        <v>-159676</v>
      </c>
      <c r="G12" s="67">
        <f>SUM(C12:F12)</f>
        <v>193560</v>
      </c>
      <c r="H12" s="67">
        <v>641</v>
      </c>
      <c r="I12" s="67">
        <f>SUM(G12:H12)</f>
        <v>194201</v>
      </c>
      <c r="J12" s="66"/>
    </row>
    <row r="13" spans="2:10" x14ac:dyDescent="0.2">
      <c r="B13" s="64"/>
      <c r="C13" s="67"/>
      <c r="D13" s="67"/>
      <c r="E13" s="67"/>
      <c r="F13" s="67"/>
      <c r="G13" s="67"/>
      <c r="H13" s="67"/>
      <c r="I13" s="67"/>
      <c r="J13" s="66"/>
    </row>
    <row r="14" spans="2:10" x14ac:dyDescent="0.2">
      <c r="B14" s="63" t="s">
        <v>91</v>
      </c>
      <c r="E14" s="77">
        <v>288</v>
      </c>
      <c r="F14" s="99">
        <f>-13710-54</f>
        <v>-13764</v>
      </c>
      <c r="G14" s="67">
        <f>SUM(C14:F14)</f>
        <v>-13476</v>
      </c>
      <c r="H14" s="77">
        <v>0</v>
      </c>
      <c r="I14" s="67">
        <f>SUM(G14:H14)</f>
        <v>-13476</v>
      </c>
    </row>
    <row r="15" spans="2:10" x14ac:dyDescent="0.2">
      <c r="B15" s="68" t="s">
        <v>92</v>
      </c>
      <c r="C15" s="74">
        <v>0</v>
      </c>
      <c r="D15" s="74">
        <v>0</v>
      </c>
      <c r="E15" s="97">
        <v>2955</v>
      </c>
      <c r="F15" s="98">
        <f>-E15</f>
        <v>-2955</v>
      </c>
      <c r="G15" s="74">
        <f>SUM(C15:F15)</f>
        <v>0</v>
      </c>
      <c r="H15" s="98">
        <v>0</v>
      </c>
      <c r="I15" s="74">
        <f>SUM(G15:H15)</f>
        <v>0</v>
      </c>
      <c r="J15" s="66"/>
    </row>
    <row r="16" spans="2:10" x14ac:dyDescent="0.2">
      <c r="B16" s="64" t="s">
        <v>102</v>
      </c>
      <c r="C16" s="67">
        <f>SUM(C12:C15)</f>
        <v>331522</v>
      </c>
      <c r="D16" s="67">
        <f t="shared" ref="D16:I16" si="0">SUM(D12:D15)</f>
        <v>21116</v>
      </c>
      <c r="E16" s="67">
        <f t="shared" si="0"/>
        <v>3841</v>
      </c>
      <c r="F16" s="67">
        <f t="shared" si="0"/>
        <v>-176395</v>
      </c>
      <c r="G16" s="67">
        <f t="shared" si="0"/>
        <v>180084</v>
      </c>
      <c r="H16" s="67">
        <f t="shared" si="0"/>
        <v>641</v>
      </c>
      <c r="I16" s="67">
        <f t="shared" si="0"/>
        <v>180725</v>
      </c>
      <c r="J16" s="66"/>
    </row>
    <row r="17" spans="2:17" x14ac:dyDescent="0.2">
      <c r="B17" s="68"/>
      <c r="C17" s="67"/>
      <c r="D17" s="67"/>
      <c r="E17" s="81"/>
      <c r="F17" s="69"/>
      <c r="G17" s="67"/>
      <c r="H17" s="69"/>
      <c r="I17" s="67"/>
      <c r="J17" s="66"/>
    </row>
    <row r="18" spans="2:17" x14ac:dyDescent="0.2">
      <c r="B18" s="68" t="s">
        <v>81</v>
      </c>
      <c r="C18" s="67">
        <v>0</v>
      </c>
      <c r="D18" s="67">
        <v>0</v>
      </c>
      <c r="E18" s="67">
        <v>0</v>
      </c>
      <c r="F18" s="69">
        <f>Ф2!C31</f>
        <v>22645</v>
      </c>
      <c r="G18" s="67">
        <f>SUM(C18:F18)</f>
        <v>22645</v>
      </c>
      <c r="H18" s="69">
        <f>Ф2!C32</f>
        <v>57</v>
      </c>
      <c r="I18" s="67">
        <f>SUM(G18:H18)</f>
        <v>22702</v>
      </c>
      <c r="J18" s="66"/>
    </row>
    <row r="19" spans="2:17" x14ac:dyDescent="0.2">
      <c r="B19" s="68"/>
      <c r="C19" s="67"/>
      <c r="D19" s="67"/>
      <c r="E19" s="67"/>
      <c r="F19" s="69"/>
      <c r="G19" s="67"/>
      <c r="H19" s="69"/>
      <c r="I19" s="67"/>
      <c r="J19" s="66"/>
    </row>
    <row r="20" spans="2:17" ht="15" customHeight="1" x14ac:dyDescent="0.2">
      <c r="B20" s="64" t="s">
        <v>70</v>
      </c>
      <c r="C20" s="70"/>
      <c r="D20" s="70"/>
      <c r="E20" s="70"/>
      <c r="F20" s="70"/>
      <c r="G20" s="82"/>
      <c r="H20" s="70"/>
      <c r="I20" s="82"/>
      <c r="J20" s="66"/>
    </row>
    <row r="21" spans="2:17" ht="33.75" customHeight="1" x14ac:dyDescent="0.2">
      <c r="B21" s="39" t="s">
        <v>95</v>
      </c>
      <c r="C21" s="71">
        <v>0</v>
      </c>
      <c r="D21" s="71">
        <v>0</v>
      </c>
      <c r="E21" s="71">
        <f>Ф2!C39</f>
        <v>-3019</v>
      </c>
      <c r="F21" s="71">
        <v>0</v>
      </c>
      <c r="G21" s="72">
        <f>SUM(C21:F21)</f>
        <v>-3019</v>
      </c>
      <c r="H21" s="71">
        <v>0</v>
      </c>
      <c r="I21" s="72">
        <f>SUM(G21:H21)</f>
        <v>-3019</v>
      </c>
      <c r="J21" s="66"/>
    </row>
    <row r="22" spans="2:17" ht="40.15" customHeight="1" x14ac:dyDescent="0.2">
      <c r="B22" s="39" t="s">
        <v>96</v>
      </c>
      <c r="C22" s="71">
        <v>0</v>
      </c>
      <c r="D22" s="71">
        <v>0</v>
      </c>
      <c r="E22" s="71">
        <f>Ф2!C40</f>
        <v>1142</v>
      </c>
      <c r="F22" s="71">
        <v>0</v>
      </c>
      <c r="G22" s="72">
        <f>SUM(C22:F22)</f>
        <v>1142</v>
      </c>
      <c r="H22" s="71">
        <v>0</v>
      </c>
      <c r="I22" s="72">
        <f>SUM(G22:H22)</f>
        <v>1142</v>
      </c>
      <c r="J22" s="66"/>
    </row>
    <row r="23" spans="2:17" ht="38.25" x14ac:dyDescent="0.2">
      <c r="B23" s="34" t="s">
        <v>114</v>
      </c>
      <c r="C23" s="71">
        <v>0</v>
      </c>
      <c r="D23" s="71">
        <v>0</v>
      </c>
      <c r="E23" s="71">
        <f>Ф2!C41</f>
        <v>-877</v>
      </c>
      <c r="F23" s="71"/>
      <c r="G23" s="72">
        <f>SUM(C23:F23)</f>
        <v>-877</v>
      </c>
      <c r="H23" s="71">
        <v>0</v>
      </c>
      <c r="I23" s="72">
        <f>SUM(G23:H23)</f>
        <v>-877</v>
      </c>
      <c r="J23" s="66"/>
    </row>
    <row r="24" spans="2:17" ht="15.6" customHeight="1" thickBot="1" x14ac:dyDescent="0.25">
      <c r="B24" s="64" t="s">
        <v>82</v>
      </c>
      <c r="C24" s="73">
        <f t="shared" ref="C24:I24" si="1">SUM(C21:C23)</f>
        <v>0</v>
      </c>
      <c r="D24" s="73">
        <f t="shared" si="1"/>
        <v>0</v>
      </c>
      <c r="E24" s="73">
        <f>SUM(E21:E23)</f>
        <v>-2754</v>
      </c>
      <c r="F24" s="73">
        <f t="shared" si="1"/>
        <v>0</v>
      </c>
      <c r="G24" s="73">
        <f t="shared" si="1"/>
        <v>-2754</v>
      </c>
      <c r="H24" s="73">
        <f t="shared" si="1"/>
        <v>0</v>
      </c>
      <c r="I24" s="73">
        <f t="shared" si="1"/>
        <v>-2754</v>
      </c>
      <c r="J24" s="66"/>
    </row>
    <row r="25" spans="2:17" ht="15" customHeight="1" x14ac:dyDescent="0.2">
      <c r="B25" s="64" t="s">
        <v>83</v>
      </c>
      <c r="C25" s="74">
        <f t="shared" ref="C25:I25" si="2">C18+C24</f>
        <v>0</v>
      </c>
      <c r="D25" s="74">
        <f t="shared" si="2"/>
        <v>0</v>
      </c>
      <c r="E25" s="74">
        <f t="shared" si="2"/>
        <v>-2754</v>
      </c>
      <c r="F25" s="74">
        <f t="shared" si="2"/>
        <v>22645</v>
      </c>
      <c r="G25" s="74">
        <f t="shared" si="2"/>
        <v>19891</v>
      </c>
      <c r="H25" s="74">
        <f t="shared" si="2"/>
        <v>57</v>
      </c>
      <c r="I25" s="74">
        <f t="shared" si="2"/>
        <v>19948</v>
      </c>
      <c r="J25" s="66"/>
    </row>
    <row r="26" spans="2:17" ht="34.15" customHeight="1" x14ac:dyDescent="0.2">
      <c r="B26" s="19" t="s">
        <v>84</v>
      </c>
      <c r="C26" s="67"/>
      <c r="D26" s="67"/>
      <c r="E26" s="67"/>
      <c r="F26" s="67"/>
      <c r="G26" s="67"/>
      <c r="H26" s="69"/>
      <c r="I26" s="67"/>
      <c r="J26" s="66"/>
    </row>
    <row r="27" spans="2:17" hidden="1" x14ac:dyDescent="0.2">
      <c r="B27" s="68" t="s">
        <v>85</v>
      </c>
      <c r="C27" s="69">
        <v>0</v>
      </c>
      <c r="D27" s="69">
        <v>0</v>
      </c>
      <c r="E27" s="69">
        <v>0</v>
      </c>
      <c r="F27" s="69">
        <v>0</v>
      </c>
      <c r="G27" s="69">
        <f>SUM(C27:F27)</f>
        <v>0</v>
      </c>
      <c r="H27" s="69">
        <v>0</v>
      </c>
      <c r="I27" s="67">
        <f>SUM(G27:H27)</f>
        <v>0</v>
      </c>
      <c r="J27" s="66"/>
    </row>
    <row r="28" spans="2:17" x14ac:dyDescent="0.2">
      <c r="B28" s="68" t="s">
        <v>137</v>
      </c>
      <c r="C28" s="69">
        <v>-18</v>
      </c>
      <c r="D28" s="69"/>
      <c r="E28" s="69"/>
      <c r="F28" s="69"/>
      <c r="G28" s="67">
        <f>SUM(C28:F28)</f>
        <v>-18</v>
      </c>
      <c r="H28" s="69"/>
      <c r="I28" s="67">
        <f>SUM(G28:H28)</f>
        <v>-18</v>
      </c>
      <c r="J28" s="66"/>
    </row>
    <row r="29" spans="2:17" x14ac:dyDescent="0.2">
      <c r="B29" s="68" t="s">
        <v>54</v>
      </c>
      <c r="C29" s="69">
        <v>0</v>
      </c>
      <c r="D29" s="69">
        <v>0</v>
      </c>
      <c r="E29" s="69">
        <v>0</v>
      </c>
      <c r="F29" s="69">
        <v>-7748</v>
      </c>
      <c r="G29" s="67">
        <f>SUM(C29:F29)</f>
        <v>-7748</v>
      </c>
      <c r="H29" s="69">
        <v>0</v>
      </c>
      <c r="I29" s="67">
        <f>SUM(G29:H29)</f>
        <v>-7748</v>
      </c>
      <c r="J29" s="66"/>
    </row>
    <row r="30" spans="2:17" ht="15" customHeight="1" thickBot="1" x14ac:dyDescent="0.25">
      <c r="B30" s="64" t="s">
        <v>128</v>
      </c>
      <c r="C30" s="75">
        <f t="shared" ref="C30:I30" si="3">C12+SUM(C25:C29)+SUM(C14:C15)</f>
        <v>331504</v>
      </c>
      <c r="D30" s="75">
        <f t="shared" si="3"/>
        <v>21116</v>
      </c>
      <c r="E30" s="75">
        <f t="shared" si="3"/>
        <v>1087</v>
      </c>
      <c r="F30" s="75">
        <f t="shared" si="3"/>
        <v>-161498</v>
      </c>
      <c r="G30" s="75">
        <f t="shared" si="3"/>
        <v>192209</v>
      </c>
      <c r="H30" s="75">
        <f t="shared" si="3"/>
        <v>698</v>
      </c>
      <c r="I30" s="75">
        <f t="shared" si="3"/>
        <v>192907</v>
      </c>
      <c r="J30" s="66"/>
    </row>
    <row r="31" spans="2:17" ht="13.5" thickTop="1" x14ac:dyDescent="0.2">
      <c r="C31" s="76"/>
      <c r="D31" s="76"/>
      <c r="E31" s="76"/>
      <c r="F31" s="76"/>
      <c r="G31" s="76"/>
      <c r="H31" s="76"/>
      <c r="I31" s="76"/>
      <c r="K31" s="77"/>
      <c r="L31" s="77"/>
      <c r="M31" s="77"/>
      <c r="N31" s="77"/>
      <c r="O31" s="77"/>
      <c r="P31" s="77"/>
      <c r="Q31" s="77"/>
    </row>
    <row r="32" spans="2:17" x14ac:dyDescent="0.2">
      <c r="K32" s="78"/>
      <c r="L32" s="78"/>
      <c r="M32" s="78"/>
      <c r="N32" s="78"/>
      <c r="O32" s="78"/>
      <c r="P32" s="78"/>
      <c r="Q32" s="78"/>
    </row>
    <row r="34" spans="2:16" x14ac:dyDescent="0.2">
      <c r="K34" s="77"/>
      <c r="L34" s="77"/>
      <c r="M34" s="77"/>
      <c r="N34" s="77"/>
      <c r="O34" s="77"/>
    </row>
    <row r="35" spans="2:16" x14ac:dyDescent="0.2">
      <c r="K35" s="77"/>
      <c r="L35" s="77"/>
      <c r="M35" s="77"/>
      <c r="N35" s="77"/>
      <c r="O35" s="77"/>
    </row>
    <row r="36" spans="2:16" x14ac:dyDescent="0.2">
      <c r="K36" s="77"/>
      <c r="L36" s="77"/>
      <c r="M36" s="77"/>
      <c r="N36" s="77"/>
      <c r="O36" s="77"/>
    </row>
    <row r="37" spans="2:16" x14ac:dyDescent="0.2">
      <c r="B37" s="15" t="s">
        <v>40</v>
      </c>
      <c r="E37" s="15" t="s">
        <v>86</v>
      </c>
      <c r="K37" s="78"/>
      <c r="L37" s="78"/>
      <c r="M37" s="78"/>
      <c r="N37" s="78"/>
      <c r="O37" s="78"/>
      <c r="P37" s="78"/>
    </row>
    <row r="38" spans="2:16" x14ac:dyDescent="0.2">
      <c r="B38" s="16" t="str">
        <f>Ф1!B58</f>
        <v>Г. Андроникашвили</v>
      </c>
      <c r="C38" s="3"/>
      <c r="D38" s="4"/>
      <c r="E38" s="16" t="str">
        <f>Ф1!E58</f>
        <v xml:space="preserve">Е. Етекбаева </v>
      </c>
    </row>
    <row r="39" spans="2:16" x14ac:dyDescent="0.2">
      <c r="B39" s="17" t="str">
        <f>Ф1!B59</f>
        <v>Председатель Правления</v>
      </c>
      <c r="C39" s="3"/>
      <c r="D39" s="4"/>
      <c r="E39" s="18" t="str">
        <f>Ф1!E59</f>
        <v>Главный бухгалтер</v>
      </c>
    </row>
  </sheetData>
  <mergeCells count="2">
    <mergeCell ref="C10:G10"/>
    <mergeCell ref="H10:I10"/>
  </mergeCells>
  <pageMargins left="0.25" right="0.25" top="0.75" bottom="0.75" header="0.3" footer="0.3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9"/>
  <sheetViews>
    <sheetView view="pageBreakPreview" zoomScale="80" zoomScaleNormal="80" zoomScaleSheetLayoutView="80" workbookViewId="0">
      <selection activeCell="N28" sqref="N28"/>
    </sheetView>
  </sheetViews>
  <sheetFormatPr defaultColWidth="9.140625" defaultRowHeight="12.75" x14ac:dyDescent="0.2"/>
  <cols>
    <col min="1" max="1" width="4.7109375" style="63" customWidth="1"/>
    <col min="2" max="2" width="65" style="63" customWidth="1"/>
    <col min="3" max="3" width="16.5703125" style="63" customWidth="1"/>
    <col min="4" max="4" width="16.85546875" style="63" customWidth="1"/>
    <col min="5" max="5" width="17.5703125" style="63" customWidth="1"/>
    <col min="6" max="6" width="15.42578125" style="63" customWidth="1"/>
    <col min="7" max="7" width="12.28515625" style="63" customWidth="1"/>
    <col min="8" max="8" width="16.5703125" style="63" customWidth="1"/>
    <col min="9" max="9" width="13.28515625" style="63" customWidth="1"/>
    <col min="10" max="10" width="3.7109375" style="63" customWidth="1"/>
    <col min="11" max="11" width="13.28515625" style="63" bestFit="1" customWidth="1"/>
    <col min="12" max="12" width="12.140625" style="63" bestFit="1" customWidth="1"/>
    <col min="13" max="13" width="10.42578125" style="63" bestFit="1" customWidth="1"/>
    <col min="14" max="15" width="13.140625" style="63" bestFit="1" customWidth="1"/>
    <col min="16" max="16" width="10.42578125" style="63" bestFit="1" customWidth="1"/>
    <col min="17" max="17" width="13.140625" style="63" bestFit="1" customWidth="1"/>
    <col min="18" max="16384" width="9.140625" style="63"/>
  </cols>
  <sheetData>
    <row r="3" spans="2:10" x14ac:dyDescent="0.2">
      <c r="I3" s="1" t="s">
        <v>41</v>
      </c>
    </row>
    <row r="4" spans="2:10" x14ac:dyDescent="0.2">
      <c r="I4" s="2" t="str">
        <f>Ф4_2018!I4</f>
        <v>Консолидированный отчет об изменениях в капитале за девятимесячный период, завершившийся на 1 октября 2018 года</v>
      </c>
    </row>
    <row r="5" spans="2:10" x14ac:dyDescent="0.2">
      <c r="I5" s="2"/>
    </row>
    <row r="6" spans="2:10" x14ac:dyDescent="0.2">
      <c r="I6" s="2" t="s">
        <v>39</v>
      </c>
    </row>
    <row r="7" spans="2:10" x14ac:dyDescent="0.2">
      <c r="I7" s="2"/>
    </row>
    <row r="8" spans="2:10" x14ac:dyDescent="0.2">
      <c r="I8" s="2"/>
    </row>
    <row r="9" spans="2:10" x14ac:dyDescent="0.2">
      <c r="I9" s="2"/>
    </row>
    <row r="10" spans="2:10" x14ac:dyDescent="0.2">
      <c r="B10" s="64"/>
      <c r="C10" s="110" t="s">
        <v>75</v>
      </c>
      <c r="D10" s="110"/>
      <c r="E10" s="110"/>
      <c r="F10" s="110"/>
      <c r="G10" s="110"/>
      <c r="H10" s="111"/>
      <c r="I10" s="111"/>
      <c r="J10" s="65"/>
    </row>
    <row r="11" spans="2:10" ht="48" customHeight="1" x14ac:dyDescent="0.2">
      <c r="B11" s="64"/>
      <c r="C11" s="85" t="s">
        <v>76</v>
      </c>
      <c r="D11" s="85" t="s">
        <v>20</v>
      </c>
      <c r="E11" s="85" t="s">
        <v>93</v>
      </c>
      <c r="F11" s="85" t="s">
        <v>77</v>
      </c>
      <c r="G11" s="85" t="s">
        <v>78</v>
      </c>
      <c r="H11" s="85" t="s">
        <v>79</v>
      </c>
      <c r="I11" s="107" t="s">
        <v>80</v>
      </c>
      <c r="J11" s="66"/>
    </row>
    <row r="12" spans="2:10" ht="15" customHeight="1" x14ac:dyDescent="0.2">
      <c r="B12" s="64" t="s">
        <v>43</v>
      </c>
      <c r="C12" s="67">
        <v>332094</v>
      </c>
      <c r="D12" s="67">
        <v>21116</v>
      </c>
      <c r="E12" s="67">
        <v>-1036</v>
      </c>
      <c r="F12" s="67">
        <v>-174797</v>
      </c>
      <c r="G12" s="67">
        <f>SUM(C12:F12)</f>
        <v>177377</v>
      </c>
      <c r="H12" s="67">
        <v>545</v>
      </c>
      <c r="I12" s="67">
        <f>SUM(G12:H12)</f>
        <v>177922</v>
      </c>
      <c r="J12" s="66"/>
    </row>
    <row r="13" spans="2:10" x14ac:dyDescent="0.2">
      <c r="B13" s="68" t="s">
        <v>81</v>
      </c>
      <c r="C13" s="67">
        <v>0</v>
      </c>
      <c r="D13" s="67">
        <v>0</v>
      </c>
      <c r="E13" s="67">
        <v>0</v>
      </c>
      <c r="F13" s="69">
        <f>Ф2!E31</f>
        <v>9416</v>
      </c>
      <c r="G13" s="69">
        <f>SUM(C13:F13)</f>
        <v>9416</v>
      </c>
      <c r="H13" s="69">
        <f>Ф2!E32</f>
        <v>97</v>
      </c>
      <c r="I13" s="69">
        <f>SUM(G13:H13)</f>
        <v>9513</v>
      </c>
      <c r="J13" s="66"/>
    </row>
    <row r="14" spans="2:10" x14ac:dyDescent="0.2">
      <c r="B14" s="64" t="s">
        <v>70</v>
      </c>
      <c r="C14" s="70"/>
      <c r="D14" s="70"/>
      <c r="E14" s="70"/>
      <c r="F14" s="70"/>
      <c r="G14" s="70"/>
      <c r="H14" s="70"/>
      <c r="I14" s="70"/>
      <c r="J14" s="66"/>
    </row>
    <row r="15" spans="2:10" ht="25.5" x14ac:dyDescent="0.2">
      <c r="B15" s="39" t="s">
        <v>115</v>
      </c>
      <c r="C15" s="71">
        <v>0</v>
      </c>
      <c r="D15" s="71">
        <v>0</v>
      </c>
      <c r="E15" s="100">
        <f>Ф2!E37</f>
        <v>2085.826</v>
      </c>
      <c r="F15" s="71">
        <v>0</v>
      </c>
      <c r="G15" s="71">
        <f>SUM(C15:F15)</f>
        <v>2085.826</v>
      </c>
      <c r="H15" s="71">
        <v>0</v>
      </c>
      <c r="I15" s="71">
        <f>SUM(G15:H15)</f>
        <v>2085.826</v>
      </c>
      <c r="J15" s="66"/>
    </row>
    <row r="16" spans="2:10" ht="38.25" x14ac:dyDescent="0.2">
      <c r="B16" s="39" t="s">
        <v>116</v>
      </c>
      <c r="C16" s="71">
        <v>0</v>
      </c>
      <c r="D16" s="71">
        <v>0</v>
      </c>
      <c r="E16" s="71">
        <f>Ф2!E38</f>
        <v>-344.82600000000002</v>
      </c>
      <c r="F16" s="71">
        <v>0</v>
      </c>
      <c r="G16" s="71">
        <f>SUM(C16:F16)</f>
        <v>-344.82600000000002</v>
      </c>
      <c r="H16" s="71">
        <v>0</v>
      </c>
      <c r="I16" s="71">
        <f>SUM(G16:H16)</f>
        <v>-344.82600000000002</v>
      </c>
      <c r="J16" s="66"/>
    </row>
    <row r="17" spans="2:17" ht="25.5" hidden="1" x14ac:dyDescent="0.2">
      <c r="B17" s="39" t="s">
        <v>95</v>
      </c>
      <c r="C17" s="71">
        <v>0</v>
      </c>
      <c r="D17" s="71">
        <v>0</v>
      </c>
      <c r="E17" s="71">
        <v>0</v>
      </c>
      <c r="F17" s="71">
        <v>0</v>
      </c>
      <c r="G17" s="71">
        <f>SUM(C17:F17)</f>
        <v>0</v>
      </c>
      <c r="H17" s="71">
        <v>0</v>
      </c>
      <c r="I17" s="71">
        <f>SUM(G17:H17)</f>
        <v>0</v>
      </c>
      <c r="J17" s="66"/>
    </row>
    <row r="18" spans="2:17" ht="38.25" hidden="1" x14ac:dyDescent="0.2">
      <c r="B18" s="39" t="s">
        <v>105</v>
      </c>
      <c r="C18" s="71">
        <v>0</v>
      </c>
      <c r="D18" s="71">
        <v>0</v>
      </c>
      <c r="E18" s="71">
        <v>0</v>
      </c>
      <c r="F18" s="71">
        <v>0</v>
      </c>
      <c r="G18" s="71">
        <f>SUM(C18:F18)</f>
        <v>0</v>
      </c>
      <c r="H18" s="71">
        <v>0</v>
      </c>
      <c r="I18" s="72">
        <f>SUM(G18:H18)</f>
        <v>0</v>
      </c>
      <c r="J18" s="66"/>
    </row>
    <row r="19" spans="2:17" ht="25.5" hidden="1" x14ac:dyDescent="0.2">
      <c r="B19" s="39" t="s">
        <v>106</v>
      </c>
      <c r="C19" s="71"/>
      <c r="D19" s="71"/>
      <c r="E19" s="71">
        <v>0</v>
      </c>
      <c r="F19" s="71"/>
      <c r="G19" s="71">
        <f>SUM(C19:F19)</f>
        <v>0</v>
      </c>
      <c r="H19" s="71">
        <v>0</v>
      </c>
      <c r="I19" s="71">
        <f>SUM(G19:H19)</f>
        <v>0</v>
      </c>
      <c r="J19" s="66"/>
    </row>
    <row r="20" spans="2:17" ht="13.5" thickBot="1" x14ac:dyDescent="0.25">
      <c r="B20" s="64" t="s">
        <v>82</v>
      </c>
      <c r="C20" s="73">
        <f>SUM(C15:C19)</f>
        <v>0</v>
      </c>
      <c r="D20" s="73">
        <f t="shared" ref="D20:I20" si="0">SUM(D15:D19)</f>
        <v>0</v>
      </c>
      <c r="E20" s="73">
        <f>SUM(E15:E19)</f>
        <v>1741</v>
      </c>
      <c r="F20" s="73">
        <f t="shared" si="0"/>
        <v>0</v>
      </c>
      <c r="G20" s="73">
        <f t="shared" si="0"/>
        <v>1741</v>
      </c>
      <c r="H20" s="73">
        <f t="shared" si="0"/>
        <v>0</v>
      </c>
      <c r="I20" s="73">
        <f t="shared" si="0"/>
        <v>1741</v>
      </c>
      <c r="J20" s="66"/>
    </row>
    <row r="21" spans="2:17" x14ac:dyDescent="0.2">
      <c r="B21" s="64" t="s">
        <v>83</v>
      </c>
      <c r="C21" s="74">
        <f>C13+C20</f>
        <v>0</v>
      </c>
      <c r="D21" s="74">
        <f t="shared" ref="D21:I21" si="1">D13+D20</f>
        <v>0</v>
      </c>
      <c r="E21" s="74">
        <f t="shared" si="1"/>
        <v>1741</v>
      </c>
      <c r="F21" s="74">
        <f t="shared" si="1"/>
        <v>9416</v>
      </c>
      <c r="G21" s="74">
        <f t="shared" si="1"/>
        <v>11157</v>
      </c>
      <c r="H21" s="74">
        <f t="shared" si="1"/>
        <v>97</v>
      </c>
      <c r="I21" s="74">
        <f t="shared" si="1"/>
        <v>11254</v>
      </c>
      <c r="J21" s="66"/>
    </row>
    <row r="22" spans="2:17" ht="34.15" customHeight="1" x14ac:dyDescent="0.2">
      <c r="B22" s="19" t="s">
        <v>84</v>
      </c>
      <c r="C22" s="67"/>
      <c r="D22" s="67"/>
      <c r="E22" s="67"/>
      <c r="F22" s="67"/>
      <c r="G22" s="67"/>
      <c r="H22" s="69"/>
      <c r="I22" s="67"/>
      <c r="J22" s="66"/>
    </row>
    <row r="23" spans="2:17" x14ac:dyDescent="0.2">
      <c r="B23" s="68" t="s">
        <v>85</v>
      </c>
      <c r="C23" s="69">
        <v>-510</v>
      </c>
      <c r="D23" s="69">
        <v>0</v>
      </c>
      <c r="E23" s="69">
        <v>0</v>
      </c>
      <c r="F23" s="69">
        <v>0</v>
      </c>
      <c r="G23" s="69">
        <f>SUM(C23:F23)</f>
        <v>-510</v>
      </c>
      <c r="H23" s="69">
        <v>0</v>
      </c>
      <c r="I23" s="67">
        <f>SUM(G23:H23)</f>
        <v>-510</v>
      </c>
      <c r="J23" s="66"/>
    </row>
    <row r="24" spans="2:17" x14ac:dyDescent="0.2">
      <c r="B24" s="68" t="s">
        <v>54</v>
      </c>
      <c r="C24" s="69">
        <v>0</v>
      </c>
      <c r="D24" s="69">
        <v>0</v>
      </c>
      <c r="E24" s="69">
        <v>0</v>
      </c>
      <c r="F24" s="69">
        <v>-4571</v>
      </c>
      <c r="G24" s="69">
        <f>SUM(C24:F24)</f>
        <v>-4571</v>
      </c>
      <c r="H24" s="69">
        <v>0</v>
      </c>
      <c r="I24" s="67">
        <f>SUM(G24:H24)</f>
        <v>-4571</v>
      </c>
      <c r="J24" s="66"/>
    </row>
    <row r="25" spans="2:17" ht="15.6" customHeight="1" thickBot="1" x14ac:dyDescent="0.25">
      <c r="B25" s="64" t="s">
        <v>130</v>
      </c>
      <c r="C25" s="75">
        <f t="shared" ref="C25:I25" si="2">C12+SUM(C21:C24)</f>
        <v>331584</v>
      </c>
      <c r="D25" s="75">
        <f t="shared" si="2"/>
        <v>21116</v>
      </c>
      <c r="E25" s="75">
        <f t="shared" si="2"/>
        <v>705</v>
      </c>
      <c r="F25" s="75">
        <f t="shared" si="2"/>
        <v>-169952</v>
      </c>
      <c r="G25" s="75">
        <f t="shared" si="2"/>
        <v>183453</v>
      </c>
      <c r="H25" s="75">
        <f t="shared" si="2"/>
        <v>642</v>
      </c>
      <c r="I25" s="75">
        <f t="shared" si="2"/>
        <v>184095</v>
      </c>
      <c r="J25" s="66"/>
    </row>
    <row r="26" spans="2:17" ht="13.5" thickTop="1" x14ac:dyDescent="0.2">
      <c r="C26" s="76"/>
      <c r="D26" s="76"/>
      <c r="E26" s="76"/>
      <c r="F26" s="76"/>
      <c r="G26" s="76"/>
      <c r="H26" s="76"/>
      <c r="I26" s="76"/>
      <c r="K26" s="77"/>
      <c r="L26" s="77"/>
      <c r="M26" s="77"/>
      <c r="N26" s="77"/>
      <c r="O26" s="77"/>
      <c r="P26" s="77"/>
      <c r="Q26" s="77"/>
    </row>
    <row r="27" spans="2:17" x14ac:dyDescent="0.2">
      <c r="K27" s="78"/>
      <c r="L27" s="78"/>
      <c r="M27" s="78"/>
      <c r="N27" s="78"/>
      <c r="O27" s="78"/>
      <c r="P27" s="78"/>
      <c r="Q27" s="78"/>
    </row>
    <row r="29" spans="2:17" x14ac:dyDescent="0.2">
      <c r="K29" s="77"/>
      <c r="L29" s="77"/>
      <c r="M29" s="77"/>
      <c r="N29" s="77"/>
      <c r="O29" s="77"/>
    </row>
    <row r="30" spans="2:17" x14ac:dyDescent="0.2">
      <c r="K30" s="78"/>
      <c r="L30" s="78"/>
      <c r="M30" s="78"/>
      <c r="N30" s="78"/>
      <c r="O30" s="78"/>
      <c r="P30" s="78"/>
    </row>
    <row r="37" spans="2:5" x14ac:dyDescent="0.2">
      <c r="B37" s="15" t="s">
        <v>40</v>
      </c>
      <c r="C37" s="3"/>
      <c r="D37" s="4"/>
      <c r="E37" s="15" t="s">
        <v>86</v>
      </c>
    </row>
    <row r="38" spans="2:5" x14ac:dyDescent="0.2">
      <c r="B38" s="16" t="str">
        <f>Ф1!B58</f>
        <v>Г. Андроникашвили</v>
      </c>
      <c r="C38" s="3"/>
      <c r="D38" s="4"/>
      <c r="E38" s="16" t="str">
        <f>Ф1!E58</f>
        <v xml:space="preserve">Е. Етекбаева </v>
      </c>
    </row>
    <row r="39" spans="2:5" x14ac:dyDescent="0.2">
      <c r="B39" s="17" t="str">
        <f>Ф1!B59</f>
        <v>Председатель Правления</v>
      </c>
      <c r="C39" s="3"/>
      <c r="D39" s="4"/>
      <c r="E39" s="18" t="str">
        <f>Ф1!E59</f>
        <v>Главный бухгалтер</v>
      </c>
    </row>
  </sheetData>
  <mergeCells count="2">
    <mergeCell ref="C10:G10"/>
    <mergeCell ref="H10:I10"/>
  </mergeCells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13</vt:i4>
      </vt:variant>
    </vt:vector>
  </HeadingPairs>
  <TitlesOfParts>
    <vt:vector size="18" baseType="lpstr">
      <vt:lpstr>Ф1</vt:lpstr>
      <vt:lpstr>Ф2</vt:lpstr>
      <vt:lpstr>Ф3</vt:lpstr>
      <vt:lpstr>Ф4_2018</vt:lpstr>
      <vt:lpstr>Ф4_2017</vt:lpstr>
      <vt:lpstr>Ф1!BalanceSheet</vt:lpstr>
      <vt:lpstr>Ф3!CashFlows</vt:lpstr>
      <vt:lpstr>Ф3!OLE_LINK10</vt:lpstr>
      <vt:lpstr>Ф1!OLE_LINK16</vt:lpstr>
      <vt:lpstr>Ф1!OLE_LINK17</vt:lpstr>
      <vt:lpstr>Ф2!OLE_LINK5</vt:lpstr>
      <vt:lpstr>Ф2!OLE_LINK6</vt:lpstr>
      <vt:lpstr>Ф2!OLE_LINK7</vt:lpstr>
      <vt:lpstr>Ф1!Область_печати</vt:lpstr>
      <vt:lpstr>Ф2!Область_печати</vt:lpstr>
      <vt:lpstr>Ф3!Область_печати</vt:lpstr>
      <vt:lpstr>Ф4_2017!Область_печати</vt:lpstr>
      <vt:lpstr>Ф4_2018!Область_печати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Akylbayeva, Gaukhar (Fortebank)</cp:lastModifiedBy>
  <cp:lastPrinted>2018-11-14T04:30:52Z</cp:lastPrinted>
  <dcterms:created xsi:type="dcterms:W3CDTF">2016-08-11T09:26:21Z</dcterms:created>
  <dcterms:modified xsi:type="dcterms:W3CDTF">2018-11-14T04:51:05Z</dcterms:modified>
</cp:coreProperties>
</file>