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rashtankyzy\Desktop\"/>
    </mc:Choice>
  </mc:AlternateContent>
  <bookViews>
    <workbookView xWindow="0" yWindow="0" windowWidth="21600" windowHeight="9135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acc03">[2]корректировки!$B:$B</definedName>
    <definedName name="_acc03">[2]корректировки!$B:$B</definedName>
    <definedName name="AS2DocOpenMode" hidden="1">"AS2DocumentEdit"</definedName>
    <definedName name="balbank03">[2]корректировки!$AD:$AD</definedName>
    <definedName name="bank_name">#REF!</definedName>
    <definedName name="Excel_BuiltIn_Database">[3]FORM2_E00!$A$16:$T$620</definedName>
    <definedName name="Rate_KZ_for_USD">'[4]InputSheet OK '!$B$1</definedName>
    <definedName name="reportname">#REF!</definedName>
    <definedName name="secret">#REF!</definedName>
    <definedName name="sex">[5]Расчёты!$D$6</definedName>
    <definedName name="title">#REF!</definedName>
    <definedName name="zCurrentDate">38564</definedName>
    <definedName name="zEndDate">38564</definedName>
    <definedName name="zStartDate">38534</definedName>
    <definedName name="а">[6]Б3!$D$34</definedName>
    <definedName name="аа">[6]Б4!$D$40</definedName>
    <definedName name="авиаперевозчик">'[7]резерв нач'!$D$36</definedName>
    <definedName name="автоперевозчик">'[7]резерв нач'!$D$37</definedName>
    <definedName name="автоПерестр">[7]перестрахование!$D$15</definedName>
    <definedName name="автотранспорт">'[7]резерв нач'!$D$18</definedName>
    <definedName name="адмрасходы">'[8]Бюдж-тенге'!#REF!</definedName>
    <definedName name="амортизация">'[8]Бюдж-тенге'!#REF!</definedName>
    <definedName name="аренда">'[8]Бюдж-тенге'!#REF!</definedName>
    <definedName name="аэрокаско">'[7]резерв нач'!$D$19</definedName>
    <definedName name="_xlnm.Database">[9]FORM2_E00!$A$16:$T$620</definedName>
    <definedName name="в">[6]Б5!$D$39</definedName>
    <definedName name="вв">#REF!</definedName>
    <definedName name="ВВВ">'[7]резерв нач'!$D$20</definedName>
    <definedName name="ГО">'[7]резерв нач'!$D$21</definedName>
    <definedName name="ГПО">'[7]резерв нач'!$D$22</definedName>
    <definedName name="ГПОобяз">'[7]резерв нач'!$D$39</definedName>
    <definedName name="ГПОЧН">'[7]резерв нач'!$D$38</definedName>
    <definedName name="Грузы">'[7]резерв нач'!$D$23</definedName>
    <definedName name="группа">'[10]Резерв pens'!$T$9:$T$65536</definedName>
    <definedName name="дата">[11]старт!$D$3</definedName>
    <definedName name="дата_расчета">'[11]СВОД ПРЕМИЙ'!$C$3</definedName>
    <definedName name="ДМС">'[7]резерв нач'!$D$24</definedName>
    <definedName name="земельный_налог">'[8]Бюдж-тенге'!#REF!</definedName>
    <definedName name="Имущество">'[7]резерв нач'!$D$25</definedName>
    <definedName name="инкассация">'[8]Бюдж-тенге'!#REF!</definedName>
    <definedName name="кк">[6]Б7!$D$35</definedName>
    <definedName name="колич_РКО">'[8]Бюдж-тенге'!#REF!</definedName>
    <definedName name="командировки">'[8]Бюдж-тенге'!#REF!</definedName>
    <definedName name="лист">[12]старт!$E$3</definedName>
    <definedName name="лицо">'[13]Резерв ОСНС'!$AI$5:$AI$65536</definedName>
    <definedName name="лллл">'[14]Баланс,тнг'!#REF!</definedName>
    <definedName name="матер_содерж_зданий">'[8]Бюдж-тенге'!#REF!</definedName>
    <definedName name="материальные_расх">'[8]Бюдж-тенге'!#REF!</definedName>
    <definedName name="МоскоеКаско">'[7]резерв нач'!$D$26</definedName>
    <definedName name="МСТ">'[7]резерв нач'!$D$27</definedName>
    <definedName name="налог_имущество">'[8]Бюдж-тенге'!#REF!</definedName>
    <definedName name="налог_транспорт">'[8]Бюдж-тенге'!#REF!</definedName>
    <definedName name="налог_ЦБ">'[8]Бюдж-тенге'!#REF!</definedName>
    <definedName name="налоги">'[8]Бюдж-тенге'!#REF!</definedName>
    <definedName name="НДС">'[8]Бюдж-тенге'!#REF!</definedName>
    <definedName name="Недвижимость">'[7]резерв нач'!$D$28</definedName>
    <definedName name="НС">'[7]резерв нач'!$D$29</definedName>
    <definedName name="_xlnm.Print_Area" localSheetId="0">баланс!$A$8:$D$96</definedName>
    <definedName name="_xlnm.Print_Area" localSheetId="1">ОПУ!$A$8:$F$106</definedName>
    <definedName name="Область_печати_ИМ">#REF!</definedName>
    <definedName name="обмунд_инкасс">'[8]Бюдж-тенге'!#REF!</definedName>
    <definedName name="обмундир_охраны">'[8]Бюдж-тенге'!#REF!</definedName>
    <definedName name="ОГП">'[7]резерв нач'!$D$30</definedName>
    <definedName name="оплата_труда">'[8]Бюдж-тенге'!#REF!</definedName>
    <definedName name="ОР">'[7]резерв нач'!$D$31</definedName>
    <definedName name="охрана">'[8]Бюдж-тенге'!#REF!</definedName>
    <definedName name="ПОА">'[7]резерв нач'!$D$32</definedName>
    <definedName name="подгот_кадров">'[8]Бюдж-тенге'!#REF!</definedName>
    <definedName name="подписка">'[8]Бюдж-тенге'!#REF!</definedName>
    <definedName name="пост2">#REF!</definedName>
    <definedName name="пп">'[15]variable cost'!$G$3</definedName>
    <definedName name="проч_адмрасх">'[8]Бюдж-тенге'!#REF!</definedName>
    <definedName name="проч_операц">'[8]Бюдж-тенге'!#REF!</definedName>
    <definedName name="прочие_налог">'[8]Бюдж-тенге'!#REF!</definedName>
    <definedName name="прочие_общехоз">'[8]Бюдж-тенге'!#REF!</definedName>
    <definedName name="прочие_расх">'[8]Бюдж-тенге'!#REF!</definedName>
    <definedName name="расх_мат_охраны">'[8]Бюдж-тенге'!#REF!</definedName>
    <definedName name="расх_матер_инкасс">'[8]Бюдж-тенге'!#REF!</definedName>
    <definedName name="резерв">'[16]Резерв pens'!$K$6</definedName>
    <definedName name="резервы">'[10]Резерв pens'!$K$9:$K$65536</definedName>
    <definedName name="реклама">'[8]Бюдж-тенге'!#REF!</definedName>
    <definedName name="ремонт">'[8]Бюдж-тенге'!#REF!</definedName>
    <definedName name="связь">'[8]Бюдж-тенге'!#REF!</definedName>
    <definedName name="СМР">'[7]резерв нач'!$D$33</definedName>
    <definedName name="содерж_помещ">'[8]Бюдж-тенге'!#REF!</definedName>
    <definedName name="сотАлекс">[17]зп!$J$7</definedName>
    <definedName name="сотГлАндер">[17]зп!$J$10</definedName>
    <definedName name="сотЗауре">[17]зп!$J$8</definedName>
    <definedName name="сотМухтар">[17]зп!$J$6</definedName>
    <definedName name="сотРуашан">[17]зп!$J$15</definedName>
    <definedName name="спец_одежд_обсл_перс">'[8]Бюдж-тенге'!#REF!</definedName>
    <definedName name="сс">#REF!</definedName>
    <definedName name="стортж">#REF!</definedName>
    <definedName name="техобслуж_ВТ">'[8]Бюдж-тенге'!#REF!</definedName>
    <definedName name="техобслуж_ОС">'[8]Бюдж-тенге'!#REF!</definedName>
    <definedName name="транспорт">'[8]Бюдж-тенге'!#REF!</definedName>
    <definedName name="ф">'[18]variable cost'!$G$3</definedName>
    <definedName name="факт">#REF!</definedName>
    <definedName name="ФинРиски">'[7]резерв нач'!$D$34</definedName>
    <definedName name="фф">#REF!</definedName>
    <definedName name="цц">#REF!</definedName>
    <definedName name="Экология">'[7]резерв нач'!$D$35</definedName>
    <definedName name="ээ">#REF!</definedName>
    <definedName name="я">#REF!</definedName>
    <definedName name="я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2" l="1"/>
  <c r="A99" i="2"/>
  <c r="F97" i="2"/>
  <c r="F99" i="2" s="1"/>
  <c r="A97" i="2"/>
  <c r="I92" i="2"/>
  <c r="I91" i="2"/>
  <c r="C91" i="2"/>
  <c r="I90" i="2"/>
  <c r="C90" i="2"/>
  <c r="I89" i="2"/>
  <c r="F89" i="2"/>
  <c r="E89" i="2"/>
  <c r="D89" i="2"/>
  <c r="C89" i="2"/>
  <c r="I87" i="2"/>
  <c r="I85" i="2"/>
  <c r="I83" i="2"/>
  <c r="C83" i="2"/>
  <c r="I82" i="2"/>
  <c r="D82" i="2"/>
  <c r="C82" i="2"/>
  <c r="D81" i="2"/>
  <c r="I81" i="2" s="1"/>
  <c r="I80" i="2"/>
  <c r="D80" i="2"/>
  <c r="C80" i="2"/>
  <c r="D79" i="2"/>
  <c r="I79" i="2" s="1"/>
  <c r="I78" i="2"/>
  <c r="D77" i="2"/>
  <c r="I77" i="2" s="1"/>
  <c r="I76" i="2"/>
  <c r="F76" i="2"/>
  <c r="E76" i="2"/>
  <c r="D76" i="2"/>
  <c r="I75" i="2"/>
  <c r="C75" i="2"/>
  <c r="I74" i="2"/>
  <c r="C74" i="2"/>
  <c r="C76" i="2" s="1"/>
  <c r="I73" i="2"/>
  <c r="C73" i="2"/>
  <c r="I72" i="2"/>
  <c r="I71" i="2"/>
  <c r="F71" i="2"/>
  <c r="E71" i="2"/>
  <c r="D71" i="2"/>
  <c r="C71" i="2"/>
  <c r="D70" i="2"/>
  <c r="I70" i="2" s="1"/>
  <c r="G69" i="2"/>
  <c r="D69" i="2"/>
  <c r="C69" i="2" s="1"/>
  <c r="G68" i="2"/>
  <c r="D68" i="2"/>
  <c r="C68" i="2" s="1"/>
  <c r="G67" i="2"/>
  <c r="D67" i="2"/>
  <c r="C67" i="2" s="1"/>
  <c r="G66" i="2"/>
  <c r="D66" i="2"/>
  <c r="C66" i="2" s="1"/>
  <c r="G65" i="2"/>
  <c r="D65" i="2"/>
  <c r="C65" i="2" s="1"/>
  <c r="G64" i="2"/>
  <c r="D64" i="2"/>
  <c r="C64" i="2" s="1"/>
  <c r="I63" i="2"/>
  <c r="C63" i="2"/>
  <c r="I62" i="2"/>
  <c r="C62" i="2"/>
  <c r="I61" i="2"/>
  <c r="C61" i="2"/>
  <c r="I60" i="2"/>
  <c r="C60" i="2"/>
  <c r="I59" i="2"/>
  <c r="D59" i="2"/>
  <c r="C59" i="2"/>
  <c r="F58" i="2"/>
  <c r="F84" i="2" s="1"/>
  <c r="E58" i="2"/>
  <c r="E84" i="2" s="1"/>
  <c r="I57" i="2"/>
  <c r="D57" i="2"/>
  <c r="C57" i="2"/>
  <c r="D56" i="2"/>
  <c r="I56" i="2" s="1"/>
  <c r="I55" i="2"/>
  <c r="D55" i="2"/>
  <c r="C55" i="2"/>
  <c r="D54" i="2"/>
  <c r="I54" i="2" s="1"/>
  <c r="I53" i="2"/>
  <c r="I52" i="2"/>
  <c r="I50" i="2"/>
  <c r="I49" i="2"/>
  <c r="C49" i="2"/>
  <c r="I48" i="2"/>
  <c r="D48" i="2"/>
  <c r="C48" i="2"/>
  <c r="I47" i="2"/>
  <c r="C47" i="2"/>
  <c r="C46" i="2" s="1"/>
  <c r="F46" i="2"/>
  <c r="E46" i="2"/>
  <c r="D46" i="2"/>
  <c r="I46" i="2" s="1"/>
  <c r="I45" i="2"/>
  <c r="D44" i="2"/>
  <c r="I44" i="2" s="1"/>
  <c r="I43" i="2"/>
  <c r="C43" i="2"/>
  <c r="I42" i="2"/>
  <c r="I41" i="2"/>
  <c r="I40" i="2"/>
  <c r="C40" i="2"/>
  <c r="I39" i="2"/>
  <c r="C39" i="2"/>
  <c r="I38" i="2"/>
  <c r="F37" i="2"/>
  <c r="E37" i="2"/>
  <c r="D37" i="2"/>
  <c r="I37" i="2" s="1"/>
  <c r="C37" i="2"/>
  <c r="I36" i="2"/>
  <c r="I35" i="2"/>
  <c r="I34" i="2"/>
  <c r="C34" i="2"/>
  <c r="I33" i="2"/>
  <c r="C33" i="2"/>
  <c r="I32" i="2"/>
  <c r="F31" i="2"/>
  <c r="E31" i="2"/>
  <c r="D31" i="2"/>
  <c r="I31" i="2" s="1"/>
  <c r="C31" i="2"/>
  <c r="I30" i="2"/>
  <c r="C30" i="2"/>
  <c r="I29" i="2"/>
  <c r="C29" i="2"/>
  <c r="I28" i="2"/>
  <c r="F27" i="2"/>
  <c r="F26" i="2" s="1"/>
  <c r="E27" i="2"/>
  <c r="D27" i="2"/>
  <c r="I27" i="2" s="1"/>
  <c r="C27" i="2"/>
  <c r="E26" i="2"/>
  <c r="I25" i="2"/>
  <c r="C25" i="2"/>
  <c r="D24" i="2"/>
  <c r="I24" i="2" s="1"/>
  <c r="E23" i="2"/>
  <c r="E16" i="2" s="1"/>
  <c r="E51" i="2" s="1"/>
  <c r="E86" i="2" s="1"/>
  <c r="G22" i="2"/>
  <c r="D22" i="2"/>
  <c r="I22" i="2" s="1"/>
  <c r="C22" i="2"/>
  <c r="G21" i="2"/>
  <c r="D21" i="2"/>
  <c r="I21" i="2" s="1"/>
  <c r="C21" i="2"/>
  <c r="F20" i="2"/>
  <c r="F23" i="2" s="1"/>
  <c r="F16" i="2" s="1"/>
  <c r="E20" i="2"/>
  <c r="I19" i="2"/>
  <c r="D19" i="2"/>
  <c r="C19" i="2"/>
  <c r="D18" i="2"/>
  <c r="I18" i="2" s="1"/>
  <c r="I17" i="2"/>
  <c r="D17" i="2"/>
  <c r="C17" i="2"/>
  <c r="A11" i="2"/>
  <c r="A10" i="2"/>
  <c r="D89" i="1"/>
  <c r="C79" i="1"/>
  <c r="E79" i="1" s="1"/>
  <c r="C78" i="1"/>
  <c r="E78" i="1" s="1"/>
  <c r="D77" i="1"/>
  <c r="D80" i="1" s="1"/>
  <c r="C77" i="1"/>
  <c r="E77" i="1" s="1"/>
  <c r="E76" i="1"/>
  <c r="C76" i="1"/>
  <c r="E73" i="1"/>
  <c r="E72" i="1"/>
  <c r="B72" i="1"/>
  <c r="B73" i="1" s="1"/>
  <c r="B74" i="1" s="1"/>
  <c r="B75" i="1" s="1"/>
  <c r="B76" i="1" s="1"/>
  <c r="B77" i="1" s="1"/>
  <c r="C71" i="1"/>
  <c r="C80" i="1" s="1"/>
  <c r="D68" i="1"/>
  <c r="D82" i="1" s="1"/>
  <c r="E67" i="1"/>
  <c r="E66" i="1"/>
  <c r="E65" i="1"/>
  <c r="E64" i="1"/>
  <c r="E63" i="1"/>
  <c r="E62" i="1"/>
  <c r="E61" i="1"/>
  <c r="E60" i="1"/>
  <c r="E59" i="1"/>
  <c r="E58" i="1"/>
  <c r="C58" i="1"/>
  <c r="E57" i="1"/>
  <c r="E56" i="1"/>
  <c r="E55" i="1"/>
  <c r="E54" i="1"/>
  <c r="E53" i="1"/>
  <c r="C52" i="1"/>
  <c r="E52" i="1" s="1"/>
  <c r="E51" i="1"/>
  <c r="C51" i="1"/>
  <c r="C50" i="1"/>
  <c r="E50" i="1" s="1"/>
  <c r="E49" i="1"/>
  <c r="E48" i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C47" i="1"/>
  <c r="D44" i="1"/>
  <c r="D83" i="1" s="1"/>
  <c r="E42" i="1"/>
  <c r="E41" i="1"/>
  <c r="E40" i="1"/>
  <c r="E39" i="1"/>
  <c r="E38" i="1"/>
  <c r="C38" i="1"/>
  <c r="E37" i="1"/>
  <c r="C36" i="1"/>
  <c r="E36" i="1" s="1"/>
  <c r="E35" i="1"/>
  <c r="E34" i="1"/>
  <c r="E33" i="1"/>
  <c r="E32" i="1"/>
  <c r="E31" i="1"/>
  <c r="C31" i="1"/>
  <c r="E30" i="1"/>
  <c r="C29" i="1"/>
  <c r="E29" i="1" s="1"/>
  <c r="E28" i="1"/>
  <c r="C28" i="1"/>
  <c r="C27" i="1"/>
  <c r="E27" i="1" s="1"/>
  <c r="E26" i="1"/>
  <c r="E25" i="1"/>
  <c r="E24" i="1"/>
  <c r="C24" i="1"/>
  <c r="C23" i="1"/>
  <c r="E23" i="1" s="1"/>
  <c r="E22" i="1"/>
  <c r="E21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20" i="1"/>
  <c r="C20" i="1"/>
  <c r="E19" i="1"/>
  <c r="C19" i="1"/>
  <c r="E18" i="1"/>
  <c r="C18" i="1"/>
  <c r="E17" i="1"/>
  <c r="C17" i="1"/>
  <c r="E16" i="1"/>
  <c r="C16" i="1"/>
  <c r="C44" i="1" s="1"/>
  <c r="E15" i="1"/>
  <c r="E88" i="2" l="1"/>
  <c r="E93" i="2"/>
  <c r="F51" i="2"/>
  <c r="F86" i="2" s="1"/>
  <c r="D20" i="2"/>
  <c r="D58" i="2"/>
  <c r="I64" i="2"/>
  <c r="I65" i="2"/>
  <c r="I66" i="2"/>
  <c r="I67" i="2"/>
  <c r="I68" i="2"/>
  <c r="I69" i="2"/>
  <c r="C18" i="2"/>
  <c r="C20" i="2" s="1"/>
  <c r="C23" i="2" s="1"/>
  <c r="C16" i="2" s="1"/>
  <c r="C51" i="2" s="1"/>
  <c r="C24" i="2"/>
  <c r="D26" i="2"/>
  <c r="I26" i="2" s="1"/>
  <c r="C44" i="2"/>
  <c r="C26" i="2" s="1"/>
  <c r="C54" i="2"/>
  <c r="C56" i="2"/>
  <c r="C70" i="2"/>
  <c r="C77" i="2"/>
  <c r="C79" i="2"/>
  <c r="C81" i="2"/>
  <c r="I47" i="1"/>
  <c r="E44" i="1"/>
  <c r="E80" i="1"/>
  <c r="E47" i="1"/>
  <c r="C68" i="1"/>
  <c r="E71" i="1"/>
  <c r="I58" i="2" l="1"/>
  <c r="D84" i="2"/>
  <c r="I84" i="2" s="1"/>
  <c r="F93" i="2"/>
  <c r="F88" i="2"/>
  <c r="C58" i="2"/>
  <c r="C84" i="2" s="1"/>
  <c r="C86" i="2" s="1"/>
  <c r="D23" i="2"/>
  <c r="I20" i="2"/>
  <c r="C82" i="1"/>
  <c r="E68" i="1"/>
  <c r="I60" i="1"/>
  <c r="G77" i="1"/>
  <c r="C88" i="2" l="1"/>
  <c r="C93" i="2"/>
  <c r="I23" i="2"/>
  <c r="D16" i="2"/>
  <c r="E82" i="1"/>
  <c r="C83" i="1"/>
  <c r="D51" i="2" l="1"/>
  <c r="I16" i="2"/>
  <c r="D86" i="2" l="1"/>
  <c r="I51" i="2"/>
  <c r="D93" i="2" l="1"/>
  <c r="I93" i="2" s="1"/>
  <c r="I86" i="2"/>
  <c r="D88" i="2"/>
  <c r="I88" i="2" s="1"/>
</calcChain>
</file>

<file path=xl/sharedStrings.xml><?xml version="1.0" encoding="utf-8"?>
<sst xmlns="http://schemas.openxmlformats.org/spreadsheetml/2006/main" count="230" uniqueCount="218">
  <si>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</si>
  <si>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</si>
  <si>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</si>
  <si>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</si>
  <si>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</si>
  <si>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</si>
  <si>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</si>
  <si>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"Страховая Компания Альянс Полис"</t>
  </si>
  <si>
    <t>по состоянию на "01" октября 2015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</si>
  <si>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</si>
  <si>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</si>
  <si>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</si>
  <si>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</si>
  <si>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</si>
  <si>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</si>
  <si>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</si>
  <si>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</si>
  <si>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</si>
  <si>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</si>
  <si>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</si>
  <si>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</si>
  <si>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</si>
  <si>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</si>
  <si>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</si>
  <si>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</si>
  <si>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</si>
  <si>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</si>
  <si>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</si>
  <si>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</si>
  <si>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</si>
  <si>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</si>
  <si>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</si>
  <si>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</si>
  <si>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</si>
  <si>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</si>
  <si>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</si>
  <si>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</si>
  <si>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</si>
  <si>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</si>
  <si>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</si>
  <si>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</si>
  <si>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</si>
  <si>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</si>
  <si>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</si>
  <si>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</si>
  <si>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</si>
  <si>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</si>
  <si>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</si>
  <si>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</si>
  <si>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</si>
  <si>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</si>
  <si>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</si>
  <si>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</si>
  <si>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</si>
  <si>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</si>
  <si>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</si>
  <si>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</si>
  <si>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</si>
  <si>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</si>
  <si>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</si>
  <si>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</si>
  <si>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</si>
  <si>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</si>
  <si>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</si>
  <si>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</si>
  <si>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</si>
  <si>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</si>
  <si>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</si>
  <si>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</si>
  <si>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</si>
  <si>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</si>
  <si>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</si>
  <si>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</si>
  <si>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</si>
  <si>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</si>
  <si>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</si>
  <si>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</si>
  <si>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</si>
  <si>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</si>
  <si>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Гаппаров Шухрат Ахметризаевич ______________</t>
  </si>
  <si>
    <t>дата</t>
  </si>
  <si>
    <t>07 октября 2015 г.</t>
  </si>
  <si>
    <t>Главный бухгалтер  (на период его отсутствия – лицо, его замещающее) Исаева Бакыт Сайлаухановна____________</t>
  </si>
  <si>
    <t>Исполнитель Раштанкызы А.__________________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</si>
  <si>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258 48 48</t>
    </r>
  </si>
  <si>
    <t>Место для печати</t>
  </si>
  <si>
    <t xml:space="preserve">               Приложение 9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</si>
  <si>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</si>
  <si>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</si>
  <si>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</si>
  <si>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</si>
  <si>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</si>
  <si>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</si>
  <si>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</si>
  <si>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</si>
  <si>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</si>
  <si>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</si>
  <si>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</si>
  <si>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</si>
  <si>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</si>
  <si>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</si>
  <si>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</si>
  <si>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</si>
  <si>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</si>
  <si>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</si>
  <si>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</si>
  <si>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</si>
  <si>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</si>
  <si>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</si>
  <si>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</si>
  <si>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</si>
  <si>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</si>
  <si>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</si>
  <si>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</si>
  <si>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</si>
  <si>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</si>
  <si>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</si>
  <si>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</si>
  <si>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</si>
  <si>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</si>
  <si>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</si>
  <si>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</si>
  <si>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</si>
  <si>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</si>
  <si>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</si>
  <si>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</si>
  <si>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</si>
  <si>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</si>
  <si>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</si>
  <si>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</si>
  <si>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</si>
  <si>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</si>
  <si>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</si>
  <si>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</si>
  <si>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</si>
  <si>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</si>
  <si>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</si>
  <si>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</si>
  <si>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</si>
  <si>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</si>
  <si>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</si>
  <si>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</si>
  <si>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</si>
  <si>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</si>
  <si>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</si>
  <si>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</si>
  <si>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</si>
  <si>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</si>
  <si>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</si>
  <si>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</si>
  <si>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</si>
  <si>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</si>
  <si>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</si>
  <si>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</si>
  <si>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</si>
  <si>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</si>
  <si>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</si>
  <si>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</si>
  <si>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</si>
  <si>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</si>
  <si>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</si>
  <si>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</si>
  <si>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</si>
  <si>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</si>
  <si>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</si>
  <si>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</si>
  <si>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</si>
  <si>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</si>
  <si>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</si>
  <si>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</si>
  <si>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</si>
  <si>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</si>
  <si>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</si>
  <si>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</si>
  <si>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</si>
  <si>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</si>
  <si>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</si>
  <si>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</si>
  <si>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</si>
  <si>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</si>
  <si>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</si>
  <si>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</si>
  <si>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</si>
  <si>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</si>
  <si>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</si>
  <si>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</si>
  <si>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</si>
  <si>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</si>
  <si>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</si>
  <si>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</si>
  <si>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</si>
  <si>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</si>
  <si>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</si>
  <si>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</si>
  <si>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</si>
  <si>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</si>
  <si>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</si>
  <si>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</si>
  <si>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</si>
  <si>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</si>
  <si>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</si>
  <si>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</si>
  <si>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</si>
  <si>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</si>
  <si>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</si>
  <si>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</si>
  <si>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</si>
  <si>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</si>
  <si>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</si>
  <si>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</si>
  <si>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</si>
  <si>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</si>
  <si>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</si>
  <si>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</si>
  <si>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</si>
  <si>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</si>
  <si>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</si>
  <si>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Исаева Б.С.__________________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</si>
</sst>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MS Sans Serif"/>
      <family val="2"/>
      <charset val="204"/>
    </font>
    <font>
      <sz val="10"/>
      <color rgb="FFFF0000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/>
  </cellStyleXfs>
  <cellXfs count="103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/>
    <xf numFmtId="0" fontId="11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0" xfId="1" applyFont="1" applyFill="1" applyBorder="1"/>
    <xf numFmtId="3" fontId="7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 applyProtection="1">
      <alignment horizontal="right" vertical="top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7" fillId="0" borderId="0" xfId="0" applyNumberFormat="1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vertical="top"/>
      <protection locked="0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3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protection locked="0"/>
    </xf>
    <xf numFmtId="49" fontId="17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12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1" applyFont="1" applyFill="1" applyBorder="1"/>
    <xf numFmtId="164" fontId="21" fillId="0" borderId="0" xfId="3" applyNumberFormat="1" applyFont="1" applyFill="1" applyBorder="1" applyAlignment="1">
      <alignment horizontal="right" vertical="top" wrapText="1"/>
    </xf>
    <xf numFmtId="0" fontId="2" fillId="0" borderId="0" xfId="0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Border="1" applyAlignment="1" applyProtection="1">
      <alignment vertical="top"/>
      <protection locked="0"/>
    </xf>
    <xf numFmtId="165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protection locked="0"/>
    </xf>
  </cellXfs>
  <cellStyles count="4">
    <cellStyle name="Обычный" xfId="0" builtinId="0"/>
    <cellStyle name="Обычный_ОПУ" xfId="3"/>
    <cellStyle name="Обычный_Прилож. к форме №2" xfId="2"/>
    <cellStyle name="Обычный_Формы ФО для НПФ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3;&#1084;&#1072;/&#1054;&#1090;&#1095;&#1077;&#1090;&#1085;&#1086;&#1089;&#1090;&#1100;/2015/&#1057;&#1077;&#1085;&#1090;&#1103;&#1073;&#1088;&#1100;/&#1057;&#1077;&#1085;&#1090;&#1103;&#1073;&#1088;&#1100;%202015&#107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WINDOWS\TEMP\RarDir07.9ns\&#1041;&#1072;&#1083;&#1072;&#1085;&#1089;&#1041;&#1058;&#1040;\&#1041;&#1058;&#1040;_&#1090;&#1077;&#1085;&#1075;&#1077;_2002\&#1041;&#1058;&#1040;_04_02_F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&#1086;&#1083;&#1103;\&#1086;&#1090;&#1095;&#1077;&#1090;&#1099;&#1052;&#1072;&#1088;&#1090;2002\&#1056;&#1072;&#1089;&#1093;&#1086;&#1076;&#1099;%20&#1079;&#1072;%20&#1084;&#1072;&#1088;&#1090;%202002&#10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73;&#1102;&#1076;&#1078;&#1077;&#1090;%20&#1087;&#1086;%20&#1076;&#1077;&#1087;&#1072;&#1088;&#1090;&#1072;&#1084;&#1077;&#1085;&#1090;&#1072;&#1084;\&#1041;&#1102;&#1076;&#1078;&#1077;&#1090;%20&#1040;&#1082;&#1090;&#1091;&#1072;&#1088;&#1080;&#108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Document\Document\&#1052;&#1086;&#1080;%20&#1076;&#1086;&#1082;&#1091;&#1084;&#1077;&#1085;&#1090;&#1099;\&#1056;&#1072;&#1089;&#1093;&#1086;&#1076;&#1099;%20&#1079;&#1072;%20&#1084;&#1072;&#1088;&#1090;%202002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&#1053;&#1086;&#1074;&#1072;&#1103;%20&#1087;&#1072;&#1087;&#1082;&#1072;\MAIL\VYPISKA.NUR\2004\122004\311204z\kons700h_korek_E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Documents%20and%20Settings\o.sartayev.SARTAYEV\Local%20Settings\Temporary%20Internet%20Files\OLK18\&#1052;&#1086;&#1080;%20&#1076;&#1086;&#1082;&#1091;&#1084;&#1077;&#1085;&#1090;&#1099;\&#1041;&#1070;&#1076;&#1078;&#1077;&#1090;2002\&#1089;&#1091;&#1087;&#1077;&#1088;\155,000,000\&#1052;&#1086;&#1080;%20&#1076;&#1086;&#1082;&#1091;&#1084;&#1077;&#1085;&#1090;&#1099;\Analysis_2000_05.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temp\notesBD77AF\~234517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8;&#1040;\&#1052;&#1086;&#1080;%20&#1086;&#1090;&#1095;&#1077;&#1090;&#1099;\&#1040;&#1085;&#1072;&#1083;&#1080;&#1079;&#1052;&#1072;&#1088;&#1090;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WINDOWS\TEMP\Rar$DI01.8qq\&#1057;&#1088;&#1077;&#1076;&#1085;&#1077;&#1089;&#1088;&#1086;&#1095;&#1085;&#1086;&#1077;\&#1056;&#1077;&#1079;&#1077;&#1088;&#1074;%2001.10.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Windows\TEMP\Rar$DI0l.4ql\A\B2001\B_3\FIL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users\&#1052;&#1086;&#1080;%20&#1076;&#1086;&#1082;&#1091;&#1084;&#1077;&#1085;&#1090;&#1099;\&#1041;&#1070;&#1076;&#1078;&#1077;&#1090;2002\&#1089;&#1091;&#1087;&#1077;&#1088;\155,000,000\&#1052;&#1086;&#1080;%20&#1076;&#1086;&#1082;&#1091;&#1084;&#1077;&#1085;&#1090;&#1099;\Analysis_2000_05.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Оборотка"/>
      <sheetName val="проч доходы"/>
      <sheetName val="адм"/>
      <sheetName val="дебиторка"/>
      <sheetName val="кредитор"/>
      <sheetName val="ден ср-ва"/>
      <sheetName val="депозиты"/>
      <sheetName val="ЦБ"/>
      <sheetName val="РЕПО"/>
      <sheetName val="стр дебиторка"/>
      <sheetName val="ОС"/>
      <sheetName val="резервы_Жаннат"/>
      <sheetName val="V обяз-Гульнара, Салтанат"/>
      <sheetName val="стр премии-Галия, Жаннат, Салта"/>
      <sheetName val="комис-Мира"/>
      <sheetName val="выплаты-Галия"/>
      <sheetName val="изменение резерв_Жаннат"/>
      <sheetName val="перестр-Салтанат"/>
      <sheetName val="нерезид_Гульнар"/>
      <sheetName val="крупн договор_Гульнар"/>
      <sheetName val="УК"/>
      <sheetName val="крупн выплата-Индира"/>
      <sheetName val="крупн заявл-Индира"/>
      <sheetName val="коэф.убыт"/>
      <sheetName val="Инфор-я о сделках"/>
      <sheetName val="Инфор-я о сделках (2)"/>
      <sheetName val="прилож.1-Салтанат"/>
      <sheetName val="расчет АКЛ"/>
      <sheetName val="фмп"/>
      <sheetName val="доп к пруд"/>
      <sheetName val="ОПиУ"/>
      <sheetName val="РНР и СР"/>
      <sheetName val="приложение 9"/>
      <sheetName val="сравнение А и О"/>
      <sheetName val="соб удер-Жаннат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21"/>
      <sheetName val="виды деятельности_Гульнар"/>
      <sheetName val="актуар"/>
      <sheetName val="инвест в капитал"/>
      <sheetName val="ф1_10"/>
      <sheetName val="22"/>
      <sheetName val="24-1_Салтанат"/>
      <sheetName val="ББ_01.09.14"/>
      <sheetName val="опу_01.09.14"/>
      <sheetName val="32"/>
      <sheetName val="ф3"/>
      <sheetName val="ф4"/>
      <sheetName val="ф4-2"/>
      <sheetName val="проч расходы"/>
      <sheetName val="рейтинги"/>
    </sheetNames>
    <sheetDataSet>
      <sheetData sheetId="0">
        <row r="10">
          <cell r="A10" t="str">
            <v>АО  "Страховая Компания Альянс Полис"</v>
          </cell>
        </row>
        <row r="11">
          <cell r="A11" t="str">
            <v>по состоянию на "01" октября 2015 года</v>
          </cell>
        </row>
        <row r="23">
          <cell r="C23">
            <v>718985</v>
          </cell>
          <cell r="D23">
            <v>253801</v>
          </cell>
        </row>
        <row r="24">
          <cell r="C24">
            <v>138974</v>
          </cell>
          <cell r="D24">
            <v>34316</v>
          </cell>
        </row>
        <row r="27">
          <cell r="C27">
            <v>29668</v>
          </cell>
          <cell r="D27">
            <v>42493</v>
          </cell>
        </row>
        <row r="28">
          <cell r="C28">
            <v>0</v>
          </cell>
        </row>
        <row r="47">
          <cell r="C47">
            <v>3215614</v>
          </cell>
          <cell r="D47">
            <v>2580800</v>
          </cell>
        </row>
        <row r="50">
          <cell r="C50">
            <v>1936163</v>
          </cell>
          <cell r="D50">
            <v>2089184</v>
          </cell>
        </row>
        <row r="51">
          <cell r="C51">
            <v>490333</v>
          </cell>
          <cell r="D51">
            <v>786229</v>
          </cell>
        </row>
        <row r="52">
          <cell r="C52">
            <v>0</v>
          </cell>
        </row>
        <row r="87">
          <cell r="A87" t="str">
            <v>Первый руководитель (на период его отсутствия – лицо, его замещающее) Гаппаров Шухрат Ахметризаевич ______________</v>
          </cell>
          <cell r="D87" t="str">
            <v>07 октября 2015 г.</v>
          </cell>
        </row>
        <row r="89">
          <cell r="A89" t="str">
            <v>Главный бухгалтер  (на период его отсутствия – лицо, его замещающее) Исаева Бакыт Сайлаухановна____________</v>
          </cell>
        </row>
        <row r="93">
          <cell r="A93" t="str">
            <v>Телефон:      258 48 48</v>
          </cell>
        </row>
      </sheetData>
      <sheetData sheetId="1">
        <row r="93">
          <cell r="D93">
            <v>2256127</v>
          </cell>
        </row>
      </sheetData>
      <sheetData sheetId="2" refreshError="1"/>
      <sheetData sheetId="3">
        <row r="10">
          <cell r="C10">
            <v>-45011</v>
          </cell>
        </row>
        <row r="14">
          <cell r="C14">
            <v>31838</v>
          </cell>
        </row>
      </sheetData>
      <sheetData sheetId="4">
        <row r="10">
          <cell r="C10">
            <v>1557764</v>
          </cell>
        </row>
        <row r="20">
          <cell r="C20">
            <v>30482</v>
          </cell>
        </row>
        <row r="21">
          <cell r="C21">
            <v>145752</v>
          </cell>
        </row>
        <row r="34">
          <cell r="C34">
            <v>154017</v>
          </cell>
        </row>
        <row r="36">
          <cell r="C36">
            <v>291</v>
          </cell>
        </row>
        <row r="37">
          <cell r="C37">
            <v>4809</v>
          </cell>
        </row>
        <row r="38">
          <cell r="C38">
            <v>1125</v>
          </cell>
        </row>
        <row r="39">
          <cell r="C39">
            <v>3112</v>
          </cell>
        </row>
        <row r="40">
          <cell r="C40">
            <v>3899</v>
          </cell>
        </row>
        <row r="43">
          <cell r="C43">
            <v>2467888</v>
          </cell>
        </row>
      </sheetData>
      <sheetData sheetId="5">
        <row r="10">
          <cell r="C10">
            <v>276654</v>
          </cell>
          <cell r="D10">
            <v>87176</v>
          </cell>
        </row>
      </sheetData>
      <sheetData sheetId="6">
        <row r="11">
          <cell r="C11">
            <v>103643</v>
          </cell>
        </row>
      </sheetData>
      <sheetData sheetId="7">
        <row r="42">
          <cell r="F42">
            <v>330362</v>
          </cell>
        </row>
      </sheetData>
      <sheetData sheetId="8">
        <row r="29">
          <cell r="I29">
            <v>6963632</v>
          </cell>
          <cell r="L29">
            <v>105199</v>
          </cell>
          <cell r="M29">
            <v>0</v>
          </cell>
        </row>
      </sheetData>
      <sheetData sheetId="9">
        <row r="41">
          <cell r="I41">
            <v>2040564</v>
          </cell>
          <cell r="K41">
            <v>0</v>
          </cell>
          <cell r="M41">
            <v>2786</v>
          </cell>
        </row>
      </sheetData>
      <sheetData sheetId="10">
        <row r="10">
          <cell r="M10">
            <v>0</v>
          </cell>
        </row>
      </sheetData>
      <sheetData sheetId="11">
        <row r="21">
          <cell r="C21">
            <v>35285</v>
          </cell>
          <cell r="G21">
            <v>337</v>
          </cell>
        </row>
        <row r="28">
          <cell r="C28">
            <v>330632</v>
          </cell>
          <cell r="G28">
            <v>97750</v>
          </cell>
        </row>
      </sheetData>
      <sheetData sheetId="12">
        <row r="16">
          <cell r="D16">
            <v>461380</v>
          </cell>
        </row>
      </sheetData>
      <sheetData sheetId="13">
        <row r="50">
          <cell r="C50">
            <v>3215614</v>
          </cell>
          <cell r="D50">
            <v>718985</v>
          </cell>
          <cell r="G50">
            <v>1936163</v>
          </cell>
          <cell r="H50">
            <v>138974</v>
          </cell>
          <cell r="J50">
            <v>490333</v>
          </cell>
          <cell r="K50">
            <v>29668</v>
          </cell>
          <cell r="N50">
            <v>0</v>
          </cell>
          <cell r="O50">
            <v>0</v>
          </cell>
        </row>
      </sheetData>
      <sheetData sheetId="14" refreshError="1"/>
      <sheetData sheetId="15">
        <row r="53">
          <cell r="D53">
            <v>4806764</v>
          </cell>
          <cell r="G53">
            <v>692044</v>
          </cell>
          <cell r="J53">
            <v>1342965</v>
          </cell>
          <cell r="N53">
            <v>634814</v>
          </cell>
          <cell r="O53">
            <v>465184</v>
          </cell>
        </row>
      </sheetData>
      <sheetData sheetId="16">
        <row r="52">
          <cell r="C52">
            <v>0</v>
          </cell>
          <cell r="F52">
            <v>523843</v>
          </cell>
        </row>
      </sheetData>
      <sheetData sheetId="17">
        <row r="50">
          <cell r="C50">
            <v>2229944</v>
          </cell>
          <cell r="D50">
            <v>524146</v>
          </cell>
          <cell r="E50">
            <v>371</v>
          </cell>
          <cell r="H50">
            <v>99045</v>
          </cell>
          <cell r="J50">
            <v>528359</v>
          </cell>
          <cell r="N50">
            <v>35273</v>
          </cell>
        </row>
      </sheetData>
      <sheetData sheetId="18">
        <row r="51">
          <cell r="D51">
            <v>-153021</v>
          </cell>
          <cell r="E51">
            <v>104658</v>
          </cell>
          <cell r="I51">
            <v>-295896</v>
          </cell>
          <cell r="J51">
            <v>-12825</v>
          </cell>
          <cell r="N51">
            <v>0</v>
          </cell>
          <cell r="O51">
            <v>0</v>
          </cell>
        </row>
      </sheetData>
      <sheetData sheetId="19" refreshError="1"/>
      <sheetData sheetId="20" refreshError="1"/>
      <sheetData sheetId="21" refreshError="1"/>
      <sheetData sheetId="22">
        <row r="15">
          <cell r="F15">
            <v>6116827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,тыс тенге"/>
      <sheetName val="ОПУ,тыс тенге"/>
      <sheetName val="CF,тыс тенге"/>
      <sheetName val="Баланс,тнг (2)"/>
      <sheetName val="коррОПУ,тнг"/>
      <sheetName val="Баланс,тнг"/>
      <sheetName val="Income (Loss)"/>
      <sheetName val="Cash Flow"/>
      <sheetName val="Свод"/>
      <sheetName val="Б1"/>
      <sheetName val="Б2"/>
      <sheetName val="Б3"/>
      <sheetName val="Б4"/>
      <sheetName val="Б6"/>
      <sheetName val="Б7"/>
      <sheetName val="Б8"/>
      <sheetName val="Б10"/>
      <sheetName val="Б12"/>
      <sheetName val="Б13"/>
      <sheetName val="кофф"/>
      <sheetName val="курсов"/>
      <sheetName val="Баланс_т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бъем продаж Б1"/>
      <sheetName val="variable cost"/>
      <sheetName val="claims"/>
      <sheetName val="Общие расход"/>
      <sheetName val="отд продаж фил"/>
      <sheetName val="отд продаж ГО"/>
      <sheetName val="хоз-тех.деп."/>
      <sheetName val="Support Center"/>
      <sheetName val="account"/>
      <sheetName val="админ "/>
      <sheetName val="общие расходы"/>
      <sheetName val="неоснов"/>
    </sheetNames>
    <sheetDataSet>
      <sheetData sheetId="0" refreshError="1"/>
      <sheetData sheetId="1" refreshError="1"/>
      <sheetData sheetId="2" refreshError="1">
        <row r="3">
          <cell r="G3">
            <v>152.19999999999999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Ц"/>
      <sheetName val="Актуарий АЦ"/>
      <sheetName val="Актуарии 4 БТА"/>
      <sheetName val="Актуарий Династия"/>
      <sheetName val="Статистика"/>
      <sheetName val="зп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J7">
            <v>20</v>
          </cell>
        </row>
        <row r="8">
          <cell r="J8">
            <v>20</v>
          </cell>
        </row>
        <row r="10">
          <cell r="J10">
            <v>20</v>
          </cell>
        </row>
        <row r="15">
          <cell r="J15">
            <v>40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бъем продаж Б1"/>
      <sheetName val="variable cost"/>
      <sheetName val="claims"/>
      <sheetName val="Общие расход"/>
      <sheetName val="отд продаж фил"/>
      <sheetName val="отд продаж ГО"/>
      <sheetName val="хоз-тех.деп."/>
      <sheetName val="Support Center"/>
      <sheetName val="account"/>
      <sheetName val="админ "/>
      <sheetName val="общие расходы"/>
      <sheetName val="неоснов"/>
    </sheetNames>
    <sheetDataSet>
      <sheetData sheetId="0" refreshError="1"/>
      <sheetData sheetId="1" refreshError="1"/>
      <sheetData sheetId="2" refreshError="1">
        <row r="3">
          <cell r="G3">
            <v>152.19999999999999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700h_kons"/>
    </sheetNames>
    <sheetDataSet>
      <sheetData sheetId="0" refreshError="1">
        <row r="2">
          <cell r="AD2" t="str">
            <v>ВСЕГО</v>
          </cell>
        </row>
        <row r="3">
          <cell r="B3">
            <v>1001</v>
          </cell>
          <cell r="AD3">
            <v>1141721</v>
          </cell>
        </row>
        <row r="4">
          <cell r="B4">
            <v>1003</v>
          </cell>
          <cell r="AD4">
            <v>11900</v>
          </cell>
        </row>
        <row r="5">
          <cell r="B5">
            <v>1005</v>
          </cell>
          <cell r="AD5">
            <v>500130</v>
          </cell>
        </row>
        <row r="6">
          <cell r="B6">
            <v>1008</v>
          </cell>
          <cell r="AD6">
            <v>7882</v>
          </cell>
        </row>
        <row r="7">
          <cell r="B7">
            <v>1051</v>
          </cell>
          <cell r="AD7">
            <v>2105362</v>
          </cell>
        </row>
        <row r="8">
          <cell r="B8">
            <v>1052</v>
          </cell>
          <cell r="AD8">
            <v>5996723</v>
          </cell>
        </row>
        <row r="9">
          <cell r="B9">
            <v>1201</v>
          </cell>
          <cell r="AD9">
            <v>537150</v>
          </cell>
        </row>
        <row r="10">
          <cell r="B10">
            <v>1205</v>
          </cell>
          <cell r="AD10">
            <v>-2</v>
          </cell>
        </row>
        <row r="11">
          <cell r="B11">
            <v>1206</v>
          </cell>
          <cell r="AD11">
            <v>25517</v>
          </cell>
        </row>
        <row r="12">
          <cell r="B12">
            <v>1207</v>
          </cell>
          <cell r="AD12">
            <v>274</v>
          </cell>
        </row>
        <row r="13">
          <cell r="B13">
            <v>1208</v>
          </cell>
          <cell r="AD13">
            <v>20180</v>
          </cell>
        </row>
        <row r="14">
          <cell r="B14">
            <v>1209</v>
          </cell>
          <cell r="AD14">
            <v>-5058</v>
          </cell>
        </row>
        <row r="15">
          <cell r="B15">
            <v>1251</v>
          </cell>
          <cell r="AD15">
            <v>65000</v>
          </cell>
        </row>
        <row r="16">
          <cell r="B16" t="str">
            <v>1253</v>
          </cell>
          <cell r="AD16">
            <v>1633828</v>
          </cell>
        </row>
        <row r="17">
          <cell r="B17">
            <v>1254</v>
          </cell>
          <cell r="AD17">
            <v>0</v>
          </cell>
        </row>
        <row r="18">
          <cell r="B18">
            <v>1256</v>
          </cell>
          <cell r="AD18">
            <v>111020</v>
          </cell>
        </row>
        <row r="19">
          <cell r="B19" t="str">
            <v>1302</v>
          </cell>
          <cell r="AD19">
            <v>798259</v>
          </cell>
        </row>
        <row r="20">
          <cell r="B20" t="str">
            <v>1322</v>
          </cell>
          <cell r="AD20">
            <v>20217</v>
          </cell>
        </row>
        <row r="21">
          <cell r="B21" t="str">
            <v>1401</v>
          </cell>
          <cell r="AD21">
            <v>314</v>
          </cell>
        </row>
        <row r="22">
          <cell r="B22">
            <v>1403</v>
          </cell>
          <cell r="AD22">
            <v>35903</v>
          </cell>
        </row>
        <row r="23">
          <cell r="B23">
            <v>1411</v>
          </cell>
          <cell r="AD23">
            <v>11558244</v>
          </cell>
        </row>
        <row r="24">
          <cell r="B24">
            <v>1417</v>
          </cell>
          <cell r="AD24">
            <v>56002189</v>
          </cell>
        </row>
        <row r="25">
          <cell r="B25">
            <v>1420</v>
          </cell>
          <cell r="AD25">
            <v>960134</v>
          </cell>
        </row>
        <row r="26">
          <cell r="B26">
            <v>1424</v>
          </cell>
          <cell r="AD26">
            <v>383677</v>
          </cell>
        </row>
        <row r="27">
          <cell r="B27">
            <v>1428</v>
          </cell>
          <cell r="AD27">
            <v>-3364616</v>
          </cell>
        </row>
        <row r="28">
          <cell r="B28" t="str">
            <v>1451</v>
          </cell>
          <cell r="AD28">
            <v>0</v>
          </cell>
        </row>
        <row r="29">
          <cell r="B29">
            <v>1452</v>
          </cell>
          <cell r="AD29">
            <v>5310813</v>
          </cell>
        </row>
        <row r="30">
          <cell r="B30">
            <v>1453</v>
          </cell>
          <cell r="AD30">
            <v>-15825</v>
          </cell>
        </row>
        <row r="31">
          <cell r="B31">
            <v>1454</v>
          </cell>
          <cell r="AD31">
            <v>336677</v>
          </cell>
        </row>
        <row r="32">
          <cell r="B32" t="str">
            <v>1455</v>
          </cell>
          <cell r="AD32">
            <v>0</v>
          </cell>
        </row>
        <row r="33">
          <cell r="B33">
            <v>1456</v>
          </cell>
          <cell r="AD33">
            <v>620419</v>
          </cell>
        </row>
        <row r="34">
          <cell r="B34">
            <v>1457</v>
          </cell>
          <cell r="AD34">
            <v>-386697</v>
          </cell>
        </row>
        <row r="35">
          <cell r="B35">
            <v>1458</v>
          </cell>
          <cell r="AD35">
            <v>298153</v>
          </cell>
        </row>
        <row r="36">
          <cell r="B36">
            <v>1463</v>
          </cell>
          <cell r="AD36">
            <v>0</v>
          </cell>
        </row>
        <row r="37">
          <cell r="B37">
            <v>1465</v>
          </cell>
          <cell r="AD37">
            <v>-124552</v>
          </cell>
        </row>
        <row r="38">
          <cell r="B38">
            <v>1471</v>
          </cell>
          <cell r="AD38">
            <v>0</v>
          </cell>
        </row>
        <row r="39">
          <cell r="B39">
            <v>1472</v>
          </cell>
          <cell r="AD39">
            <v>108843.8695</v>
          </cell>
        </row>
        <row r="40">
          <cell r="B40">
            <v>1476</v>
          </cell>
          <cell r="AD40">
            <v>12200</v>
          </cell>
        </row>
        <row r="41">
          <cell r="B41">
            <v>1602</v>
          </cell>
          <cell r="AD41">
            <v>11348</v>
          </cell>
        </row>
        <row r="42">
          <cell r="B42">
            <v>1651</v>
          </cell>
          <cell r="AD42">
            <v>338699</v>
          </cell>
        </row>
        <row r="43">
          <cell r="B43">
            <v>1652</v>
          </cell>
          <cell r="AD43">
            <v>406475</v>
          </cell>
        </row>
        <row r="44">
          <cell r="B44">
            <v>1653</v>
          </cell>
          <cell r="AD44">
            <v>439172</v>
          </cell>
        </row>
        <row r="45">
          <cell r="B45">
            <v>1654</v>
          </cell>
          <cell r="AD45">
            <v>821699</v>
          </cell>
        </row>
        <row r="46">
          <cell r="B46">
            <v>1656</v>
          </cell>
          <cell r="AD46">
            <v>10127</v>
          </cell>
        </row>
        <row r="47">
          <cell r="B47">
            <v>1657</v>
          </cell>
          <cell r="AD47">
            <v>127817</v>
          </cell>
        </row>
        <row r="48">
          <cell r="B48">
            <v>1658</v>
          </cell>
          <cell r="AD48">
            <v>37865</v>
          </cell>
        </row>
        <row r="49">
          <cell r="B49">
            <v>1659</v>
          </cell>
          <cell r="AD49">
            <v>229117</v>
          </cell>
        </row>
        <row r="50">
          <cell r="B50">
            <v>1692</v>
          </cell>
          <cell r="AD50">
            <v>-53164</v>
          </cell>
        </row>
        <row r="51">
          <cell r="B51">
            <v>1693</v>
          </cell>
          <cell r="AD51">
            <v>-184303</v>
          </cell>
        </row>
        <row r="52">
          <cell r="B52">
            <v>1694</v>
          </cell>
          <cell r="AD52">
            <v>-127533</v>
          </cell>
        </row>
        <row r="53">
          <cell r="B53">
            <v>1696</v>
          </cell>
          <cell r="AD53">
            <v>-1070</v>
          </cell>
        </row>
        <row r="54">
          <cell r="B54">
            <v>1697</v>
          </cell>
          <cell r="AD54">
            <v>-45538</v>
          </cell>
        </row>
        <row r="55">
          <cell r="B55">
            <v>1698</v>
          </cell>
          <cell r="AD55">
            <v>-13152</v>
          </cell>
        </row>
        <row r="56">
          <cell r="B56">
            <v>1699</v>
          </cell>
          <cell r="AD56">
            <v>-49205</v>
          </cell>
        </row>
        <row r="57">
          <cell r="B57">
            <v>1705</v>
          </cell>
          <cell r="AD57">
            <v>0</v>
          </cell>
        </row>
        <row r="58">
          <cell r="B58">
            <v>1725</v>
          </cell>
          <cell r="AD58">
            <v>100</v>
          </cell>
        </row>
        <row r="59">
          <cell r="B59" t="str">
            <v>1730</v>
          </cell>
          <cell r="AD59">
            <v>253</v>
          </cell>
        </row>
        <row r="60">
          <cell r="B60" t="str">
            <v>1733</v>
          </cell>
          <cell r="AD60">
            <v>277</v>
          </cell>
        </row>
        <row r="61">
          <cell r="B61">
            <v>1740</v>
          </cell>
          <cell r="AD61">
            <v>1965302</v>
          </cell>
        </row>
        <row r="62">
          <cell r="B62">
            <v>1741</v>
          </cell>
          <cell r="AD62">
            <v>47952</v>
          </cell>
        </row>
        <row r="63">
          <cell r="B63">
            <v>1744</v>
          </cell>
          <cell r="AD63">
            <v>11930</v>
          </cell>
        </row>
        <row r="64">
          <cell r="B64">
            <v>1746</v>
          </cell>
          <cell r="AD64">
            <v>86196</v>
          </cell>
        </row>
        <row r="65">
          <cell r="B65">
            <v>1748</v>
          </cell>
          <cell r="AD65">
            <v>16228</v>
          </cell>
        </row>
        <row r="66">
          <cell r="B66" t="str">
            <v>1792</v>
          </cell>
          <cell r="AD66">
            <v>2697</v>
          </cell>
        </row>
        <row r="67">
          <cell r="B67">
            <v>1799</v>
          </cell>
          <cell r="AD67">
            <v>43974</v>
          </cell>
        </row>
        <row r="68">
          <cell r="B68">
            <v>1811</v>
          </cell>
          <cell r="AD68">
            <v>44</v>
          </cell>
        </row>
        <row r="69">
          <cell r="B69">
            <v>1815</v>
          </cell>
          <cell r="AD69">
            <v>1121</v>
          </cell>
        </row>
        <row r="70">
          <cell r="B70">
            <v>1816</v>
          </cell>
          <cell r="AD70">
            <v>11228</v>
          </cell>
        </row>
        <row r="71">
          <cell r="B71">
            <v>1817</v>
          </cell>
          <cell r="AD71">
            <v>117</v>
          </cell>
        </row>
        <row r="72">
          <cell r="B72">
            <v>1818</v>
          </cell>
          <cell r="AD72">
            <v>32</v>
          </cell>
        </row>
        <row r="73">
          <cell r="B73">
            <v>1821</v>
          </cell>
          <cell r="AD73">
            <v>130</v>
          </cell>
        </row>
        <row r="74">
          <cell r="B74">
            <v>1822</v>
          </cell>
          <cell r="AD74">
            <v>37968</v>
          </cell>
        </row>
        <row r="75">
          <cell r="B75">
            <v>1831</v>
          </cell>
          <cell r="AD75">
            <v>34</v>
          </cell>
        </row>
        <row r="76">
          <cell r="B76" t="str">
            <v>1835</v>
          </cell>
          <cell r="AD76">
            <v>18</v>
          </cell>
        </row>
        <row r="77">
          <cell r="B77">
            <v>1836</v>
          </cell>
          <cell r="AD77">
            <v>783</v>
          </cell>
        </row>
        <row r="78">
          <cell r="B78">
            <v>1841</v>
          </cell>
          <cell r="AD78">
            <v>14</v>
          </cell>
        </row>
        <row r="79">
          <cell r="B79">
            <v>1851</v>
          </cell>
          <cell r="AD79">
            <v>123801</v>
          </cell>
        </row>
        <row r="80">
          <cell r="B80">
            <v>1854</v>
          </cell>
          <cell r="AD80">
            <v>3361</v>
          </cell>
        </row>
        <row r="81">
          <cell r="B81" t="str">
            <v>1855</v>
          </cell>
          <cell r="AD81">
            <v>60636</v>
          </cell>
        </row>
        <row r="82">
          <cell r="B82">
            <v>1856</v>
          </cell>
          <cell r="AD82">
            <v>70242</v>
          </cell>
        </row>
        <row r="83">
          <cell r="B83">
            <v>1860</v>
          </cell>
          <cell r="AD83">
            <v>2378</v>
          </cell>
        </row>
        <row r="84">
          <cell r="B84">
            <v>1867</v>
          </cell>
          <cell r="AD84">
            <v>127710</v>
          </cell>
        </row>
        <row r="85">
          <cell r="B85">
            <v>1870</v>
          </cell>
          <cell r="AD85">
            <v>117801</v>
          </cell>
        </row>
        <row r="86">
          <cell r="B86" t="str">
            <v>1877</v>
          </cell>
          <cell r="AD86">
            <v>-14222</v>
          </cell>
        </row>
        <row r="87">
          <cell r="B87" t="str">
            <v>1878</v>
          </cell>
          <cell r="AD87">
            <v>-7787</v>
          </cell>
        </row>
        <row r="88">
          <cell r="B88">
            <v>1892</v>
          </cell>
          <cell r="AD88">
            <v>17680</v>
          </cell>
        </row>
        <row r="89">
          <cell r="AD89">
            <v>7874</v>
          </cell>
        </row>
        <row r="90">
          <cell r="AD90">
            <v>89390205.869499996</v>
          </cell>
        </row>
        <row r="91">
          <cell r="B91">
            <v>2013</v>
          </cell>
          <cell r="AD91">
            <v>68669</v>
          </cell>
        </row>
        <row r="92">
          <cell r="B92">
            <v>2034</v>
          </cell>
          <cell r="AD92">
            <v>35000</v>
          </cell>
        </row>
        <row r="93">
          <cell r="B93">
            <v>2036</v>
          </cell>
          <cell r="AD93">
            <v>132567</v>
          </cell>
        </row>
        <row r="94">
          <cell r="B94">
            <v>2054</v>
          </cell>
          <cell r="AD94">
            <v>14705745</v>
          </cell>
        </row>
        <row r="95">
          <cell r="B95">
            <v>2056</v>
          </cell>
          <cell r="AD95">
            <v>3249460</v>
          </cell>
        </row>
        <row r="96">
          <cell r="B96" t="str">
            <v>2067</v>
          </cell>
          <cell r="AD96">
            <v>0</v>
          </cell>
        </row>
        <row r="97">
          <cell r="B97">
            <v>2066</v>
          </cell>
          <cell r="AD97">
            <v>1748207</v>
          </cell>
        </row>
        <row r="98">
          <cell r="B98">
            <v>2123</v>
          </cell>
          <cell r="AD98">
            <v>0</v>
          </cell>
        </row>
        <row r="99">
          <cell r="B99">
            <v>2124</v>
          </cell>
          <cell r="AD99">
            <v>754000</v>
          </cell>
        </row>
        <row r="100">
          <cell r="B100">
            <v>2125</v>
          </cell>
          <cell r="AD100">
            <v>0</v>
          </cell>
        </row>
        <row r="101">
          <cell r="B101">
            <v>2130</v>
          </cell>
          <cell r="AD101">
            <v>150000</v>
          </cell>
        </row>
        <row r="102">
          <cell r="B102">
            <v>2202</v>
          </cell>
          <cell r="AD102">
            <v>0</v>
          </cell>
        </row>
        <row r="103">
          <cell r="B103">
            <v>2203</v>
          </cell>
          <cell r="AD103">
            <v>11595219</v>
          </cell>
        </row>
        <row r="104">
          <cell r="B104" t="str">
            <v>2204</v>
          </cell>
          <cell r="AD104">
            <v>106469</v>
          </cell>
        </row>
        <row r="105">
          <cell r="B105" t="str">
            <v>2205</v>
          </cell>
          <cell r="AD105">
            <v>881395</v>
          </cell>
        </row>
        <row r="106">
          <cell r="B106" t="str">
            <v>2206</v>
          </cell>
          <cell r="AD106">
            <v>1310228</v>
          </cell>
        </row>
        <row r="107">
          <cell r="B107" t="str">
            <v>2207</v>
          </cell>
          <cell r="AD107">
            <v>848123</v>
          </cell>
        </row>
        <row r="108">
          <cell r="B108" t="str">
            <v>2208</v>
          </cell>
          <cell r="AD108">
            <v>75514</v>
          </cell>
        </row>
        <row r="109">
          <cell r="B109" t="str">
            <v>2209</v>
          </cell>
          <cell r="AD109">
            <v>828040</v>
          </cell>
        </row>
        <row r="110">
          <cell r="B110">
            <v>2211</v>
          </cell>
          <cell r="AD110">
            <v>27449</v>
          </cell>
        </row>
        <row r="111">
          <cell r="B111">
            <v>2215</v>
          </cell>
          <cell r="AD111">
            <v>15828287</v>
          </cell>
        </row>
        <row r="112">
          <cell r="B112">
            <v>2217</v>
          </cell>
          <cell r="AD112">
            <v>12938186</v>
          </cell>
        </row>
        <row r="113">
          <cell r="B113">
            <v>2219</v>
          </cell>
          <cell r="AD113">
            <v>627</v>
          </cell>
        </row>
        <row r="114">
          <cell r="B114">
            <v>2221</v>
          </cell>
          <cell r="AD114">
            <v>68649</v>
          </cell>
        </row>
        <row r="115">
          <cell r="B115">
            <v>2223</v>
          </cell>
          <cell r="AD115">
            <v>1623794</v>
          </cell>
        </row>
        <row r="116">
          <cell r="B116">
            <v>2237</v>
          </cell>
          <cell r="AD116">
            <v>157164</v>
          </cell>
        </row>
        <row r="117">
          <cell r="B117">
            <v>2255</v>
          </cell>
          <cell r="AD117">
            <v>0</v>
          </cell>
        </row>
        <row r="118">
          <cell r="B118">
            <v>2301</v>
          </cell>
          <cell r="AD118">
            <v>4828573</v>
          </cell>
        </row>
        <row r="119">
          <cell r="B119">
            <v>2305</v>
          </cell>
          <cell r="AD119">
            <v>-62311</v>
          </cell>
        </row>
        <row r="120">
          <cell r="B120">
            <v>2402</v>
          </cell>
          <cell r="AD120">
            <v>3493748</v>
          </cell>
        </row>
        <row r="121">
          <cell r="B121">
            <v>2703</v>
          </cell>
          <cell r="AD121">
            <v>453</v>
          </cell>
        </row>
        <row r="122">
          <cell r="B122">
            <v>2705</v>
          </cell>
          <cell r="AD122">
            <v>168184</v>
          </cell>
        </row>
        <row r="123">
          <cell r="B123">
            <v>2706</v>
          </cell>
          <cell r="AD123">
            <v>15155</v>
          </cell>
        </row>
        <row r="124">
          <cell r="B124">
            <v>2712</v>
          </cell>
          <cell r="AD124">
            <v>12622</v>
          </cell>
        </row>
        <row r="125">
          <cell r="B125">
            <v>2713</v>
          </cell>
          <cell r="AD125">
            <v>1450</v>
          </cell>
        </row>
        <row r="126">
          <cell r="B126" t="str">
            <v>2716</v>
          </cell>
          <cell r="AD126">
            <v>8062</v>
          </cell>
        </row>
        <row r="127">
          <cell r="B127" t="str">
            <v>2718</v>
          </cell>
          <cell r="AD127">
            <v>8</v>
          </cell>
        </row>
        <row r="128">
          <cell r="B128" t="str">
            <v>2719</v>
          </cell>
          <cell r="AD128">
            <v>1</v>
          </cell>
        </row>
        <row r="129">
          <cell r="B129">
            <v>2721</v>
          </cell>
          <cell r="AD129">
            <v>1101897</v>
          </cell>
        </row>
        <row r="130">
          <cell r="B130">
            <v>2723</v>
          </cell>
          <cell r="AD130">
            <v>11142</v>
          </cell>
        </row>
        <row r="131">
          <cell r="B131">
            <v>2726</v>
          </cell>
          <cell r="AD131">
            <v>95</v>
          </cell>
        </row>
        <row r="132">
          <cell r="B132">
            <v>2730</v>
          </cell>
          <cell r="AD132">
            <v>10399</v>
          </cell>
        </row>
        <row r="133">
          <cell r="B133">
            <v>2740</v>
          </cell>
          <cell r="AD133">
            <v>15728</v>
          </cell>
        </row>
        <row r="134">
          <cell r="B134">
            <v>2792</v>
          </cell>
          <cell r="AD134">
            <v>7762</v>
          </cell>
        </row>
        <row r="135">
          <cell r="B135">
            <v>2799</v>
          </cell>
          <cell r="AD135">
            <v>2493</v>
          </cell>
        </row>
        <row r="136">
          <cell r="B136">
            <v>2811</v>
          </cell>
          <cell r="AD136">
            <v>2782</v>
          </cell>
        </row>
        <row r="137">
          <cell r="B137" t="str">
            <v>2813</v>
          </cell>
          <cell r="AD137">
            <v>357</v>
          </cell>
        </row>
        <row r="138">
          <cell r="B138" t="str">
            <v>2817</v>
          </cell>
          <cell r="AD138">
            <v>6769</v>
          </cell>
        </row>
        <row r="139">
          <cell r="B139">
            <v>2818</v>
          </cell>
          <cell r="AD139">
            <v>36663</v>
          </cell>
        </row>
        <row r="140">
          <cell r="B140">
            <v>2851</v>
          </cell>
          <cell r="AD140">
            <v>47577</v>
          </cell>
        </row>
        <row r="141">
          <cell r="B141" t="str">
            <v>2853</v>
          </cell>
          <cell r="AD141">
            <v>0</v>
          </cell>
        </row>
        <row r="142">
          <cell r="B142">
            <v>2854</v>
          </cell>
          <cell r="AD142">
            <v>1974</v>
          </cell>
        </row>
        <row r="143">
          <cell r="B143">
            <v>2855</v>
          </cell>
          <cell r="AD143">
            <v>1393089</v>
          </cell>
        </row>
        <row r="144">
          <cell r="B144" t="str">
            <v>2856</v>
          </cell>
          <cell r="AD144">
            <v>7456</v>
          </cell>
        </row>
        <row r="145">
          <cell r="B145">
            <v>2857</v>
          </cell>
          <cell r="AD145">
            <v>28420</v>
          </cell>
        </row>
        <row r="146">
          <cell r="B146">
            <v>2860</v>
          </cell>
          <cell r="AD146">
            <v>42079</v>
          </cell>
        </row>
        <row r="147">
          <cell r="B147">
            <v>2867</v>
          </cell>
          <cell r="AD147">
            <v>83329</v>
          </cell>
        </row>
        <row r="148">
          <cell r="B148">
            <v>2870</v>
          </cell>
          <cell r="AD148">
            <v>155924</v>
          </cell>
        </row>
        <row r="149">
          <cell r="B149">
            <v>2874</v>
          </cell>
          <cell r="AD149">
            <v>0</v>
          </cell>
        </row>
        <row r="150">
          <cell r="B150">
            <v>2875</v>
          </cell>
          <cell r="AD150">
            <v>75683</v>
          </cell>
        </row>
        <row r="151">
          <cell r="AD151">
            <v>199486</v>
          </cell>
        </row>
        <row r="152">
          <cell r="AD152">
            <v>78829841</v>
          </cell>
        </row>
        <row r="153">
          <cell r="B153">
            <v>3001</v>
          </cell>
          <cell r="AD153">
            <v>4000000</v>
          </cell>
        </row>
        <row r="154">
          <cell r="B154">
            <v>3002</v>
          </cell>
          <cell r="AD154">
            <v>0</v>
          </cell>
        </row>
        <row r="155">
          <cell r="B155">
            <v>3025</v>
          </cell>
          <cell r="AD155">
            <v>1000000</v>
          </cell>
        </row>
        <row r="156">
          <cell r="B156">
            <v>3026</v>
          </cell>
          <cell r="AD156">
            <v>0</v>
          </cell>
        </row>
        <row r="157">
          <cell r="B157" t="str">
            <v>3101</v>
          </cell>
          <cell r="AD157">
            <v>100</v>
          </cell>
        </row>
        <row r="158">
          <cell r="B158">
            <v>3510</v>
          </cell>
          <cell r="AD158">
            <v>3889506</v>
          </cell>
        </row>
        <row r="159">
          <cell r="B159">
            <v>3540</v>
          </cell>
          <cell r="AD159">
            <v>0</v>
          </cell>
        </row>
        <row r="160">
          <cell r="B160">
            <v>3561</v>
          </cell>
          <cell r="AD160">
            <v>-122439</v>
          </cell>
        </row>
        <row r="161">
          <cell r="B161">
            <v>3580</v>
          </cell>
          <cell r="AD161">
            <v>-256405</v>
          </cell>
        </row>
        <row r="162">
          <cell r="B162">
            <v>3599</v>
          </cell>
          <cell r="AD162">
            <v>1903410</v>
          </cell>
        </row>
        <row r="163">
          <cell r="AD163">
            <v>10414172</v>
          </cell>
        </row>
        <row r="164">
          <cell r="AD164">
            <v>89390206</v>
          </cell>
        </row>
        <row r="165">
          <cell r="AD165">
            <v>146193</v>
          </cell>
        </row>
        <row r="166">
          <cell r="AD166">
            <v>89390205.869499996</v>
          </cell>
        </row>
        <row r="167">
          <cell r="B167">
            <v>4052</v>
          </cell>
          <cell r="AD167">
            <v>14517</v>
          </cell>
        </row>
        <row r="168">
          <cell r="B168">
            <v>4103</v>
          </cell>
          <cell r="AD168">
            <v>18865</v>
          </cell>
        </row>
        <row r="169">
          <cell r="B169">
            <v>4201</v>
          </cell>
          <cell r="AD169">
            <v>31038</v>
          </cell>
        </row>
        <row r="170">
          <cell r="B170" t="str">
            <v>4202</v>
          </cell>
          <cell r="AD170">
            <v>11937</v>
          </cell>
        </row>
        <row r="171">
          <cell r="B171">
            <v>4251</v>
          </cell>
          <cell r="AD171">
            <v>21072</v>
          </cell>
        </row>
        <row r="172">
          <cell r="B172">
            <v>4253</v>
          </cell>
          <cell r="AD172">
            <v>48957</v>
          </cell>
        </row>
        <row r="173">
          <cell r="B173">
            <v>4254</v>
          </cell>
          <cell r="AD173">
            <v>19862</v>
          </cell>
        </row>
        <row r="174">
          <cell r="B174">
            <v>4265</v>
          </cell>
          <cell r="AD174">
            <v>8119</v>
          </cell>
        </row>
        <row r="175">
          <cell r="B175" t="str">
            <v>4302</v>
          </cell>
          <cell r="AD175">
            <v>253</v>
          </cell>
        </row>
        <row r="176">
          <cell r="B176" t="str">
            <v>4322</v>
          </cell>
          <cell r="AD176">
            <v>1415</v>
          </cell>
        </row>
        <row r="177">
          <cell r="B177" t="str">
            <v>4323</v>
          </cell>
          <cell r="AD177">
            <v>647</v>
          </cell>
        </row>
        <row r="178">
          <cell r="B178">
            <v>4401</v>
          </cell>
          <cell r="AD178">
            <v>522</v>
          </cell>
        </row>
        <row r="179">
          <cell r="B179">
            <v>4403</v>
          </cell>
          <cell r="AD179">
            <v>9977</v>
          </cell>
        </row>
        <row r="180">
          <cell r="B180">
            <v>4411</v>
          </cell>
          <cell r="AD180">
            <v>2376027</v>
          </cell>
        </row>
        <row r="181">
          <cell r="B181">
            <v>4417</v>
          </cell>
          <cell r="AD181">
            <v>5489327</v>
          </cell>
        </row>
        <row r="182">
          <cell r="B182">
            <v>4420</v>
          </cell>
          <cell r="AD182">
            <v>36768</v>
          </cell>
        </row>
        <row r="183">
          <cell r="B183">
            <v>4424</v>
          </cell>
          <cell r="AD183">
            <v>0</v>
          </cell>
        </row>
        <row r="184">
          <cell r="B184">
            <v>4428</v>
          </cell>
          <cell r="AD184">
            <v>0</v>
          </cell>
        </row>
        <row r="185">
          <cell r="B185">
            <v>4429</v>
          </cell>
          <cell r="AD185">
            <v>4030</v>
          </cell>
        </row>
        <row r="186">
          <cell r="B186" t="str">
            <v>4451</v>
          </cell>
          <cell r="AD186">
            <v>11480</v>
          </cell>
        </row>
        <row r="187">
          <cell r="B187" t="str">
            <v>4452</v>
          </cell>
          <cell r="AD187">
            <v>686665</v>
          </cell>
        </row>
        <row r="188">
          <cell r="B188" t="str">
            <v>4453</v>
          </cell>
          <cell r="AD188">
            <v>2200</v>
          </cell>
        </row>
        <row r="189">
          <cell r="B189" t="str">
            <v>4454</v>
          </cell>
          <cell r="AD189">
            <v>192</v>
          </cell>
        </row>
        <row r="190">
          <cell r="B190">
            <v>4465</v>
          </cell>
          <cell r="AD190">
            <v>36045</v>
          </cell>
        </row>
        <row r="191">
          <cell r="B191">
            <v>4510</v>
          </cell>
          <cell r="AD191">
            <v>139616</v>
          </cell>
        </row>
        <row r="192">
          <cell r="B192">
            <v>4530</v>
          </cell>
          <cell r="AD192">
            <v>3295545</v>
          </cell>
        </row>
        <row r="193">
          <cell r="B193">
            <v>4601</v>
          </cell>
          <cell r="AD193">
            <v>219497</v>
          </cell>
        </row>
        <row r="194">
          <cell r="B194">
            <v>4603</v>
          </cell>
          <cell r="AD194">
            <v>0</v>
          </cell>
        </row>
        <row r="195">
          <cell r="B195">
            <v>4604</v>
          </cell>
          <cell r="AD195">
            <v>194868</v>
          </cell>
        </row>
        <row r="196">
          <cell r="B196">
            <v>4605</v>
          </cell>
          <cell r="AD196">
            <v>8937</v>
          </cell>
        </row>
        <row r="197">
          <cell r="B197">
            <v>4606</v>
          </cell>
          <cell r="AD197">
            <v>185132</v>
          </cell>
        </row>
        <row r="198">
          <cell r="B198">
            <v>4607</v>
          </cell>
          <cell r="AD198">
            <v>147161</v>
          </cell>
        </row>
        <row r="199">
          <cell r="B199">
            <v>4608</v>
          </cell>
          <cell r="AD199">
            <v>49192</v>
          </cell>
        </row>
        <row r="200">
          <cell r="B200" t="str">
            <v>4609</v>
          </cell>
          <cell r="AD200">
            <v>1468</v>
          </cell>
        </row>
        <row r="201">
          <cell r="B201">
            <v>4611</v>
          </cell>
          <cell r="AD201">
            <v>414998</v>
          </cell>
        </row>
        <row r="202">
          <cell r="B202">
            <v>4612</v>
          </cell>
          <cell r="AD202">
            <v>316229</v>
          </cell>
        </row>
        <row r="203">
          <cell r="B203">
            <v>4703</v>
          </cell>
          <cell r="AD203">
            <v>1707</v>
          </cell>
        </row>
        <row r="204">
          <cell r="B204">
            <v>4705</v>
          </cell>
          <cell r="AD204">
            <v>2977</v>
          </cell>
        </row>
        <row r="205">
          <cell r="B205">
            <v>4707</v>
          </cell>
          <cell r="AD205">
            <v>0</v>
          </cell>
        </row>
        <row r="206">
          <cell r="B206">
            <v>4709</v>
          </cell>
          <cell r="AD206">
            <v>158130</v>
          </cell>
        </row>
        <row r="207">
          <cell r="B207">
            <v>4710</v>
          </cell>
          <cell r="AD207">
            <v>515748</v>
          </cell>
        </row>
        <row r="208">
          <cell r="B208">
            <v>4731</v>
          </cell>
          <cell r="AD208">
            <v>0</v>
          </cell>
        </row>
        <row r="209">
          <cell r="B209">
            <v>4733</v>
          </cell>
          <cell r="AD209">
            <v>10958</v>
          </cell>
        </row>
        <row r="210">
          <cell r="B210">
            <v>4734</v>
          </cell>
          <cell r="AD210">
            <v>701</v>
          </cell>
        </row>
        <row r="211">
          <cell r="B211">
            <v>4852</v>
          </cell>
          <cell r="AD211">
            <v>14861</v>
          </cell>
        </row>
        <row r="212">
          <cell r="B212" t="str">
            <v>4853</v>
          </cell>
          <cell r="AD212">
            <v>6</v>
          </cell>
        </row>
        <row r="213">
          <cell r="B213">
            <v>4472</v>
          </cell>
          <cell r="AD213">
            <v>8344</v>
          </cell>
        </row>
        <row r="214">
          <cell r="B214">
            <v>4892</v>
          </cell>
          <cell r="AD214">
            <v>7564</v>
          </cell>
        </row>
        <row r="215">
          <cell r="B215">
            <v>4900</v>
          </cell>
          <cell r="AD215">
            <v>0</v>
          </cell>
        </row>
        <row r="216">
          <cell r="B216">
            <v>4921</v>
          </cell>
          <cell r="AD216">
            <v>16100</v>
          </cell>
        </row>
        <row r="217">
          <cell r="B217">
            <v>4922</v>
          </cell>
          <cell r="AD217">
            <v>98387</v>
          </cell>
        </row>
        <row r="218">
          <cell r="B218">
            <v>4942</v>
          </cell>
          <cell r="AD218">
            <v>2804</v>
          </cell>
        </row>
        <row r="219">
          <cell r="B219">
            <v>4943</v>
          </cell>
          <cell r="AD219">
            <v>32463</v>
          </cell>
        </row>
        <row r="220">
          <cell r="AD220">
            <v>337195</v>
          </cell>
        </row>
        <row r="221">
          <cell r="AD221">
            <v>15010503</v>
          </cell>
        </row>
        <row r="222">
          <cell r="B222">
            <v>5023</v>
          </cell>
          <cell r="AD222">
            <v>0</v>
          </cell>
        </row>
        <row r="223">
          <cell r="B223">
            <v>5034</v>
          </cell>
          <cell r="AD223">
            <v>513</v>
          </cell>
        </row>
        <row r="224">
          <cell r="B224">
            <v>5036</v>
          </cell>
          <cell r="AD224">
            <v>2170</v>
          </cell>
        </row>
        <row r="225">
          <cell r="B225">
            <v>5054</v>
          </cell>
          <cell r="AD225">
            <v>516199</v>
          </cell>
        </row>
        <row r="226">
          <cell r="B226">
            <v>5056</v>
          </cell>
          <cell r="AD226">
            <v>106977</v>
          </cell>
        </row>
        <row r="227">
          <cell r="B227" t="str">
            <v>5227</v>
          </cell>
          <cell r="AD227">
            <v>0</v>
          </cell>
        </row>
        <row r="228">
          <cell r="B228">
            <v>5066</v>
          </cell>
          <cell r="AD228">
            <v>25405</v>
          </cell>
        </row>
        <row r="229">
          <cell r="B229">
            <v>5095</v>
          </cell>
          <cell r="AD229">
            <v>107152</v>
          </cell>
        </row>
        <row r="230">
          <cell r="B230" t="str">
            <v>5111</v>
          </cell>
          <cell r="AD230">
            <v>236</v>
          </cell>
        </row>
        <row r="231">
          <cell r="B231">
            <v>5126</v>
          </cell>
          <cell r="AD231">
            <v>7189</v>
          </cell>
        </row>
        <row r="232">
          <cell r="B232">
            <v>5127</v>
          </cell>
          <cell r="AD232">
            <v>51821</v>
          </cell>
        </row>
        <row r="233">
          <cell r="B233">
            <v>5130</v>
          </cell>
          <cell r="AD233">
            <v>26113</v>
          </cell>
        </row>
        <row r="234">
          <cell r="B234">
            <v>5203</v>
          </cell>
          <cell r="AD234">
            <v>11679</v>
          </cell>
        </row>
        <row r="235">
          <cell r="B235">
            <v>5211</v>
          </cell>
          <cell r="AD235">
            <v>336</v>
          </cell>
        </row>
        <row r="236">
          <cell r="B236">
            <v>5215</v>
          </cell>
          <cell r="AD236">
            <v>621713</v>
          </cell>
        </row>
        <row r="237">
          <cell r="B237">
            <v>5217</v>
          </cell>
          <cell r="AD237">
            <v>1178158</v>
          </cell>
        </row>
        <row r="238">
          <cell r="B238">
            <v>5219</v>
          </cell>
          <cell r="AD238">
            <v>59</v>
          </cell>
        </row>
        <row r="239">
          <cell r="B239">
            <v>5221</v>
          </cell>
          <cell r="AD239">
            <v>27</v>
          </cell>
        </row>
        <row r="240">
          <cell r="B240">
            <v>5223</v>
          </cell>
          <cell r="AD240">
            <v>78471</v>
          </cell>
        </row>
        <row r="241">
          <cell r="B241">
            <v>5250</v>
          </cell>
          <cell r="AD241">
            <v>47354</v>
          </cell>
        </row>
        <row r="242">
          <cell r="B242">
            <v>5301</v>
          </cell>
          <cell r="AD242">
            <v>227129</v>
          </cell>
        </row>
        <row r="243">
          <cell r="B243" t="str">
            <v>5305</v>
          </cell>
          <cell r="AD243">
            <v>18407</v>
          </cell>
        </row>
        <row r="244">
          <cell r="B244" t="str">
            <v>5306</v>
          </cell>
          <cell r="AD244">
            <v>222035</v>
          </cell>
        </row>
        <row r="245">
          <cell r="B245" t="str">
            <v>5307</v>
          </cell>
          <cell r="AD245">
            <v>16590</v>
          </cell>
        </row>
        <row r="246">
          <cell r="B246">
            <v>5402</v>
          </cell>
          <cell r="AD246">
            <v>328532</v>
          </cell>
        </row>
        <row r="247">
          <cell r="B247" t="str">
            <v>5453</v>
          </cell>
          <cell r="AD247">
            <v>87644</v>
          </cell>
        </row>
        <row r="248">
          <cell r="B248">
            <v>5455</v>
          </cell>
          <cell r="AD248">
            <v>1698353</v>
          </cell>
        </row>
        <row r="249">
          <cell r="B249">
            <v>5456</v>
          </cell>
          <cell r="AD249">
            <v>0</v>
          </cell>
        </row>
        <row r="250">
          <cell r="B250">
            <v>5459</v>
          </cell>
          <cell r="AD250">
            <v>11900</v>
          </cell>
        </row>
        <row r="251">
          <cell r="B251">
            <v>5461</v>
          </cell>
          <cell r="AD251">
            <v>0</v>
          </cell>
        </row>
        <row r="252">
          <cell r="B252">
            <v>5462</v>
          </cell>
          <cell r="AD252">
            <v>0</v>
          </cell>
        </row>
        <row r="253">
          <cell r="B253">
            <v>5465</v>
          </cell>
          <cell r="AD253">
            <v>-94493</v>
          </cell>
        </row>
        <row r="254">
          <cell r="B254">
            <v>5510</v>
          </cell>
          <cell r="AD254">
            <v>49099</v>
          </cell>
        </row>
        <row r="255">
          <cell r="B255">
            <v>5530</v>
          </cell>
          <cell r="AD255">
            <v>3618300</v>
          </cell>
        </row>
        <row r="256">
          <cell r="B256">
            <v>5601</v>
          </cell>
          <cell r="AD256">
            <v>38515</v>
          </cell>
        </row>
        <row r="257">
          <cell r="B257">
            <v>5603</v>
          </cell>
          <cell r="AD257">
            <v>19034</v>
          </cell>
        </row>
        <row r="258">
          <cell r="B258">
            <v>5604</v>
          </cell>
          <cell r="AD258">
            <v>2103</v>
          </cell>
        </row>
        <row r="259">
          <cell r="B259">
            <v>5606</v>
          </cell>
          <cell r="AD259">
            <v>24604</v>
          </cell>
        </row>
        <row r="260">
          <cell r="B260" t="str">
            <v>5607</v>
          </cell>
          <cell r="AD260">
            <v>79477</v>
          </cell>
        </row>
        <row r="261">
          <cell r="B261">
            <v>5608</v>
          </cell>
          <cell r="AD261">
            <v>209228</v>
          </cell>
        </row>
        <row r="262">
          <cell r="B262">
            <v>5609</v>
          </cell>
          <cell r="AD262">
            <v>0</v>
          </cell>
        </row>
        <row r="263">
          <cell r="B263" t="str">
            <v>5703</v>
          </cell>
          <cell r="AD263">
            <v>55207</v>
          </cell>
        </row>
        <row r="264">
          <cell r="B264">
            <v>5705</v>
          </cell>
          <cell r="AD264">
            <v>6486</v>
          </cell>
        </row>
        <row r="265">
          <cell r="B265" t="str">
            <v>5709</v>
          </cell>
          <cell r="AD265">
            <v>-314</v>
          </cell>
        </row>
        <row r="266">
          <cell r="B266">
            <v>5710</v>
          </cell>
          <cell r="AD266">
            <v>52697</v>
          </cell>
        </row>
        <row r="267">
          <cell r="B267">
            <v>5721</v>
          </cell>
          <cell r="AD267">
            <v>845957</v>
          </cell>
        </row>
        <row r="268">
          <cell r="B268">
            <v>5729</v>
          </cell>
          <cell r="AD268">
            <v>148845</v>
          </cell>
        </row>
        <row r="269">
          <cell r="B269">
            <v>5731</v>
          </cell>
          <cell r="AD269">
            <v>0</v>
          </cell>
        </row>
        <row r="270">
          <cell r="B270">
            <v>5733</v>
          </cell>
          <cell r="AD270">
            <v>23521</v>
          </cell>
        </row>
        <row r="271">
          <cell r="B271">
            <v>5734</v>
          </cell>
          <cell r="AD271">
            <v>1593</v>
          </cell>
        </row>
        <row r="272">
          <cell r="B272">
            <v>5741</v>
          </cell>
          <cell r="AD272">
            <v>52271</v>
          </cell>
        </row>
        <row r="273">
          <cell r="B273">
            <v>5742</v>
          </cell>
          <cell r="AD273">
            <v>192225</v>
          </cell>
        </row>
        <row r="274">
          <cell r="B274">
            <v>5743</v>
          </cell>
          <cell r="AD274">
            <v>19301</v>
          </cell>
        </row>
        <row r="275">
          <cell r="B275">
            <v>5744</v>
          </cell>
          <cell r="AD275">
            <v>26161</v>
          </cell>
        </row>
        <row r="276">
          <cell r="B276">
            <v>5745</v>
          </cell>
          <cell r="AD276">
            <v>273329</v>
          </cell>
        </row>
        <row r="277">
          <cell r="B277">
            <v>5746</v>
          </cell>
          <cell r="AD277">
            <v>30523</v>
          </cell>
        </row>
        <row r="278">
          <cell r="B278">
            <v>5747</v>
          </cell>
          <cell r="AD278">
            <v>1339</v>
          </cell>
        </row>
        <row r="279">
          <cell r="B279">
            <v>5748</v>
          </cell>
          <cell r="AD279">
            <v>19774</v>
          </cell>
        </row>
        <row r="280">
          <cell r="B280">
            <v>5749</v>
          </cell>
          <cell r="AD280">
            <v>50293</v>
          </cell>
        </row>
        <row r="281">
          <cell r="B281">
            <v>5750</v>
          </cell>
          <cell r="AD281">
            <v>15407</v>
          </cell>
        </row>
        <row r="282">
          <cell r="B282">
            <v>5752</v>
          </cell>
          <cell r="AD282">
            <v>5455</v>
          </cell>
        </row>
        <row r="283">
          <cell r="B283">
            <v>5753</v>
          </cell>
          <cell r="AD283">
            <v>124360</v>
          </cell>
        </row>
        <row r="284">
          <cell r="B284">
            <v>5761</v>
          </cell>
          <cell r="AD284">
            <v>25820</v>
          </cell>
        </row>
        <row r="285">
          <cell r="B285">
            <v>5763</v>
          </cell>
          <cell r="AD285">
            <v>132813</v>
          </cell>
        </row>
        <row r="286">
          <cell r="B286">
            <v>5764</v>
          </cell>
          <cell r="AD286">
            <v>265</v>
          </cell>
        </row>
        <row r="287">
          <cell r="B287">
            <v>5765</v>
          </cell>
          <cell r="AD287">
            <v>11518</v>
          </cell>
        </row>
        <row r="288">
          <cell r="B288">
            <v>5766</v>
          </cell>
          <cell r="AD288">
            <v>359</v>
          </cell>
        </row>
        <row r="289">
          <cell r="B289">
            <v>5767</v>
          </cell>
          <cell r="AD289">
            <v>356</v>
          </cell>
        </row>
        <row r="290">
          <cell r="B290">
            <v>5768</v>
          </cell>
          <cell r="AD290">
            <v>60612</v>
          </cell>
        </row>
        <row r="291">
          <cell r="B291">
            <v>5781</v>
          </cell>
          <cell r="AD291">
            <v>6818</v>
          </cell>
        </row>
        <row r="292">
          <cell r="B292">
            <v>5782</v>
          </cell>
          <cell r="AD292">
            <v>62471</v>
          </cell>
        </row>
        <row r="293">
          <cell r="B293">
            <v>5783</v>
          </cell>
          <cell r="AD293">
            <v>113331</v>
          </cell>
        </row>
        <row r="294">
          <cell r="B294">
            <v>5785</v>
          </cell>
          <cell r="AD294">
            <v>1064</v>
          </cell>
        </row>
        <row r="295">
          <cell r="B295">
            <v>5786</v>
          </cell>
          <cell r="AD295">
            <v>19184</v>
          </cell>
        </row>
        <row r="296">
          <cell r="B296">
            <v>5787</v>
          </cell>
          <cell r="AD296">
            <v>4871</v>
          </cell>
        </row>
        <row r="297">
          <cell r="B297">
            <v>5788</v>
          </cell>
          <cell r="AD297">
            <v>22054</v>
          </cell>
        </row>
        <row r="298">
          <cell r="B298">
            <v>5852</v>
          </cell>
          <cell r="AD298">
            <v>0</v>
          </cell>
        </row>
        <row r="299">
          <cell r="B299" t="str">
            <v>5892</v>
          </cell>
          <cell r="AD299">
            <v>0</v>
          </cell>
        </row>
        <row r="300">
          <cell r="B300">
            <v>5900</v>
          </cell>
          <cell r="AD300">
            <v>53581</v>
          </cell>
        </row>
        <row r="301">
          <cell r="B301">
            <v>5921</v>
          </cell>
          <cell r="AD301">
            <v>73461</v>
          </cell>
        </row>
        <row r="302">
          <cell r="B302">
            <v>5922</v>
          </cell>
          <cell r="AD302">
            <v>89511</v>
          </cell>
        </row>
        <row r="303">
          <cell r="B303">
            <v>5923</v>
          </cell>
          <cell r="AD303">
            <v>450106</v>
          </cell>
        </row>
        <row r="304">
          <cell r="B304">
            <v>5942</v>
          </cell>
          <cell r="AD304">
            <v>74275</v>
          </cell>
        </row>
        <row r="305">
          <cell r="B305">
            <v>5943</v>
          </cell>
          <cell r="AD305">
            <v>28663</v>
          </cell>
        </row>
        <row r="306">
          <cell r="AD306">
            <v>303594</v>
          </cell>
        </row>
        <row r="307">
          <cell r="B307">
            <v>5999</v>
          </cell>
          <cell r="AD307">
            <v>285788</v>
          </cell>
        </row>
        <row r="308">
          <cell r="AD308">
            <v>13102974</v>
          </cell>
        </row>
        <row r="309">
          <cell r="AD309">
            <v>1907529</v>
          </cell>
        </row>
        <row r="310">
          <cell r="AD310">
            <v>-4119</v>
          </cell>
        </row>
        <row r="311">
          <cell r="B311">
            <v>6505</v>
          </cell>
          <cell r="AD311">
            <v>6205067</v>
          </cell>
        </row>
        <row r="312">
          <cell r="B312">
            <v>6510</v>
          </cell>
          <cell r="AD312">
            <v>262148</v>
          </cell>
        </row>
        <row r="313">
          <cell r="B313">
            <v>6520</v>
          </cell>
          <cell r="AD313">
            <v>651962</v>
          </cell>
        </row>
        <row r="314">
          <cell r="B314">
            <v>6525</v>
          </cell>
          <cell r="AD314">
            <v>204203</v>
          </cell>
        </row>
        <row r="315">
          <cell r="B315">
            <v>6555</v>
          </cell>
          <cell r="AD315">
            <v>4358533</v>
          </cell>
        </row>
        <row r="316">
          <cell r="B316">
            <v>6575</v>
          </cell>
          <cell r="AD316">
            <v>9613079</v>
          </cell>
        </row>
        <row r="317">
          <cell r="B317">
            <v>6625</v>
          </cell>
          <cell r="AD317">
            <v>9518226</v>
          </cell>
        </row>
        <row r="318">
          <cell r="B318">
            <v>6675</v>
          </cell>
          <cell r="AD318">
            <v>788803</v>
          </cell>
        </row>
        <row r="319">
          <cell r="B319">
            <v>6805</v>
          </cell>
          <cell r="AD319">
            <v>159075</v>
          </cell>
        </row>
        <row r="320">
          <cell r="B320">
            <v>6905</v>
          </cell>
          <cell r="AD320">
            <v>2238124</v>
          </cell>
        </row>
        <row r="321">
          <cell r="B321">
            <v>6999</v>
          </cell>
          <cell r="AD321">
            <v>1324622</v>
          </cell>
        </row>
        <row r="322">
          <cell r="AD322">
            <v>35323842</v>
          </cell>
        </row>
        <row r="323">
          <cell r="B323">
            <v>7110</v>
          </cell>
          <cell r="AD323">
            <v>88828</v>
          </cell>
        </row>
        <row r="324">
          <cell r="B324">
            <v>7130</v>
          </cell>
          <cell r="AD324">
            <v>459157</v>
          </cell>
        </row>
        <row r="325">
          <cell r="B325">
            <v>7220</v>
          </cell>
          <cell r="AD325">
            <v>14508</v>
          </cell>
        </row>
        <row r="326">
          <cell r="B326">
            <v>7250</v>
          </cell>
          <cell r="AD326">
            <v>82979737</v>
          </cell>
        </row>
        <row r="327">
          <cell r="B327">
            <v>7303</v>
          </cell>
          <cell r="AD327">
            <v>6529369</v>
          </cell>
        </row>
        <row r="328">
          <cell r="B328">
            <v>7321</v>
          </cell>
          <cell r="AD328">
            <v>97500</v>
          </cell>
        </row>
        <row r="329">
          <cell r="B329">
            <v>7339</v>
          </cell>
          <cell r="AD329">
            <v>2419959</v>
          </cell>
        </row>
        <row r="330">
          <cell r="B330">
            <v>7363</v>
          </cell>
          <cell r="AD330">
            <v>70000</v>
          </cell>
        </row>
        <row r="331">
          <cell r="B331">
            <v>7540</v>
          </cell>
          <cell r="AD331">
            <v>378734</v>
          </cell>
        </row>
        <row r="332">
          <cell r="B332">
            <v>7542</v>
          </cell>
          <cell r="AD332">
            <v>1451</v>
          </cell>
        </row>
        <row r="333">
          <cell r="AD333">
            <v>93039243</v>
          </cell>
        </row>
        <row r="334">
          <cell r="B334">
            <v>8037</v>
          </cell>
          <cell r="AD334">
            <v>553827</v>
          </cell>
        </row>
        <row r="335">
          <cell r="B335">
            <v>8044</v>
          </cell>
          <cell r="AD335">
            <v>41244</v>
          </cell>
        </row>
        <row r="336">
          <cell r="B336">
            <v>8045</v>
          </cell>
          <cell r="AD336">
            <v>699</v>
          </cell>
        </row>
        <row r="337">
          <cell r="B337">
            <v>8046</v>
          </cell>
          <cell r="AD337">
            <v>2398498</v>
          </cell>
        </row>
        <row r="338">
          <cell r="B338">
            <v>8049</v>
          </cell>
          <cell r="AD338">
            <v>340602</v>
          </cell>
        </row>
        <row r="339">
          <cell r="B339">
            <v>8050</v>
          </cell>
          <cell r="AD339">
            <v>4351</v>
          </cell>
        </row>
        <row r="340">
          <cell r="B340">
            <v>8059</v>
          </cell>
          <cell r="AD340">
            <v>3666435</v>
          </cell>
        </row>
        <row r="341">
          <cell r="B341">
            <v>8060</v>
          </cell>
          <cell r="AD341">
            <v>577</v>
          </cell>
        </row>
        <row r="342">
          <cell r="B342">
            <v>8064</v>
          </cell>
          <cell r="AD342">
            <v>23371</v>
          </cell>
        </row>
        <row r="343">
          <cell r="B343">
            <v>8067</v>
          </cell>
          <cell r="AD343">
            <v>1270</v>
          </cell>
        </row>
        <row r="344">
          <cell r="B344">
            <v>8073</v>
          </cell>
          <cell r="AD344">
            <v>706100</v>
          </cell>
        </row>
        <row r="345">
          <cell r="B345">
            <v>8076</v>
          </cell>
          <cell r="AD345">
            <v>2333689</v>
          </cell>
        </row>
        <row r="346">
          <cell r="B346">
            <v>8077</v>
          </cell>
          <cell r="AD346">
            <v>83221</v>
          </cell>
        </row>
        <row r="347">
          <cell r="B347">
            <v>8082</v>
          </cell>
          <cell r="AD347">
            <v>4407</v>
          </cell>
        </row>
        <row r="348">
          <cell r="B348">
            <v>8087</v>
          </cell>
          <cell r="AD348">
            <v>50242061</v>
          </cell>
        </row>
        <row r="349">
          <cell r="B349">
            <v>8088</v>
          </cell>
          <cell r="AD349">
            <v>18096648</v>
          </cell>
        </row>
        <row r="350">
          <cell r="B350">
            <v>8091</v>
          </cell>
          <cell r="AD350">
            <v>1735548</v>
          </cell>
        </row>
        <row r="351">
          <cell r="B351">
            <v>8092</v>
          </cell>
          <cell r="AD351">
            <v>397936</v>
          </cell>
        </row>
        <row r="352">
          <cell r="B352">
            <v>8093</v>
          </cell>
          <cell r="AD352">
            <v>9848</v>
          </cell>
        </row>
        <row r="353">
          <cell r="B353">
            <v>8097</v>
          </cell>
          <cell r="AD353">
            <v>3170367</v>
          </cell>
        </row>
        <row r="354">
          <cell r="B354">
            <v>8098</v>
          </cell>
          <cell r="AD354">
            <v>2195915</v>
          </cell>
        </row>
        <row r="355">
          <cell r="B355">
            <v>8099</v>
          </cell>
          <cell r="AD355">
            <v>151125</v>
          </cell>
        </row>
        <row r="356">
          <cell r="B356">
            <v>8100</v>
          </cell>
          <cell r="AD356">
            <v>178036</v>
          </cell>
        </row>
        <row r="357">
          <cell r="B357">
            <v>8108</v>
          </cell>
          <cell r="AD357">
            <v>46411</v>
          </cell>
        </row>
        <row r="358">
          <cell r="B358">
            <v>8114</v>
          </cell>
          <cell r="AD358">
            <v>1</v>
          </cell>
        </row>
        <row r="359">
          <cell r="B359">
            <v>8115</v>
          </cell>
          <cell r="AD359">
            <v>231554</v>
          </cell>
        </row>
        <row r="360">
          <cell r="B360">
            <v>8117</v>
          </cell>
          <cell r="AD360">
            <v>2238124</v>
          </cell>
        </row>
        <row r="361">
          <cell r="B361">
            <v>8120</v>
          </cell>
          <cell r="AD361">
            <v>10307029</v>
          </cell>
        </row>
        <row r="362">
          <cell r="B362">
            <v>8123</v>
          </cell>
          <cell r="AD362">
            <v>10753269</v>
          </cell>
        </row>
        <row r="363">
          <cell r="B363">
            <v>8126</v>
          </cell>
          <cell r="AD363">
            <v>151125</v>
          </cell>
        </row>
        <row r="364">
          <cell r="B364">
            <v>8127</v>
          </cell>
          <cell r="AD364">
            <v>2311904</v>
          </cell>
        </row>
        <row r="365">
          <cell r="B365">
            <v>8128</v>
          </cell>
          <cell r="AD365">
            <v>705109</v>
          </cell>
        </row>
        <row r="366">
          <cell r="B366">
            <v>8129</v>
          </cell>
          <cell r="AD366">
            <v>1451679</v>
          </cell>
        </row>
        <row r="367">
          <cell r="B367">
            <v>8130</v>
          </cell>
          <cell r="AD367">
            <v>619204</v>
          </cell>
        </row>
        <row r="368">
          <cell r="B368">
            <v>8131</v>
          </cell>
          <cell r="AD368">
            <v>15480474</v>
          </cell>
        </row>
        <row r="369">
          <cell r="B369">
            <v>8132</v>
          </cell>
          <cell r="AD369">
            <v>15911368</v>
          </cell>
        </row>
        <row r="370">
          <cell r="B370">
            <v>8133</v>
          </cell>
          <cell r="AD370">
            <v>3497003</v>
          </cell>
        </row>
        <row r="371">
          <cell r="B371">
            <v>8134</v>
          </cell>
          <cell r="AD371">
            <v>5916180</v>
          </cell>
        </row>
        <row r="372">
          <cell r="B372">
            <v>8135</v>
          </cell>
          <cell r="AD372">
            <v>65000</v>
          </cell>
        </row>
        <row r="373">
          <cell r="B373">
            <v>8136</v>
          </cell>
          <cell r="AD373">
            <v>132757</v>
          </cell>
        </row>
        <row r="374">
          <cell r="B374">
            <v>8146</v>
          </cell>
          <cell r="AD374">
            <v>955328</v>
          </cell>
        </row>
        <row r="375">
          <cell r="B375">
            <v>8148</v>
          </cell>
          <cell r="AD375">
            <v>34716</v>
          </cell>
        </row>
        <row r="376">
          <cell r="B376">
            <v>9001</v>
          </cell>
          <cell r="AD376">
            <v>1094268</v>
          </cell>
        </row>
        <row r="377">
          <cell r="B377">
            <v>9006</v>
          </cell>
          <cell r="AD377">
            <v>522557</v>
          </cell>
        </row>
        <row r="378">
          <cell r="B378">
            <v>9007</v>
          </cell>
          <cell r="AD378">
            <v>121682</v>
          </cell>
        </row>
        <row r="379">
          <cell r="B379">
            <v>9009</v>
          </cell>
          <cell r="AD379">
            <v>8828085</v>
          </cell>
        </row>
        <row r="380">
          <cell r="B380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_E00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 count OK"/>
      <sheetName val="InputSheet OK "/>
      <sheetName val="Opex OK"/>
      <sheetName val="Адм. расходы"/>
      <sheetName val="CAPEX+markt+HR развитие OK "/>
      <sheetName val="Revenues"/>
      <sheetName val="sales"/>
      <sheetName val="Financial Statements"/>
      <sheetName val="Посылы"/>
    </sheetNames>
    <sheetDataSet>
      <sheetData sheetId="0" refreshError="1"/>
      <sheetData sheetId="1">
        <row r="1">
          <cell r="B1">
            <v>130</v>
          </cell>
        </row>
      </sheetData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GM"/>
      <sheetName val="Balance Sheet"/>
      <sheetName val="Income (Loss)"/>
      <sheetName val="Cash Flow"/>
      <sheetName val="кофф"/>
      <sheetName val="свод расходов"/>
      <sheetName val="Б1"/>
      <sheetName val="Б2"/>
      <sheetName val="Б3"/>
      <sheetName val="Б4"/>
      <sheetName val="Б5"/>
      <sheetName val="Б6"/>
      <sheetName val="Б7"/>
      <sheetName val="Б8"/>
      <sheetName val="Б9"/>
      <sheetName val="Б10"/>
      <sheetName val="Б11"/>
      <sheetName val="Б12"/>
      <sheetName val="Б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34">
          <cell r="D34">
            <v>276334</v>
          </cell>
        </row>
      </sheetData>
      <sheetData sheetId="9">
        <row r="40">
          <cell r="D40">
            <v>46241</v>
          </cell>
        </row>
      </sheetData>
      <sheetData sheetId="10">
        <row r="39">
          <cell r="D39">
            <v>16542</v>
          </cell>
        </row>
      </sheetData>
      <sheetData sheetId="11"/>
      <sheetData sheetId="12">
        <row r="35">
          <cell r="D35">
            <v>19049</v>
          </cell>
        </row>
      </sheetData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оплата"/>
      <sheetName val="резерв нач"/>
      <sheetName val="перестрахование"/>
      <sheetName val="выплаты"/>
      <sheetName val="как"/>
      <sheetName val="сист"/>
      <sheetName val="резерв"/>
      <sheetName val="Лист2"/>
      <sheetName val="Лист1"/>
    </sheetNames>
    <sheetDataSet>
      <sheetData sheetId="0"/>
      <sheetData sheetId="1" refreshError="1">
        <row r="18">
          <cell r="D18">
            <v>38688993.974805795</v>
          </cell>
        </row>
        <row r="19">
          <cell r="D19">
            <v>524790.30993133539</v>
          </cell>
        </row>
        <row r="20">
          <cell r="D20">
            <v>6502195.4460019097</v>
          </cell>
        </row>
        <row r="21">
          <cell r="D21">
            <v>9320045.8228848968</v>
          </cell>
        </row>
        <row r="22">
          <cell r="D22">
            <v>262309.24834472977</v>
          </cell>
        </row>
        <row r="23">
          <cell r="D23">
            <v>1367818.5942233615</v>
          </cell>
        </row>
        <row r="24">
          <cell r="D24">
            <v>4705690.2281812904</v>
          </cell>
        </row>
        <row r="25">
          <cell r="D25">
            <v>18924431.53371593</v>
          </cell>
        </row>
        <row r="26">
          <cell r="D26">
            <v>75104.459040114816</v>
          </cell>
        </row>
        <row r="27">
          <cell r="D27">
            <v>1713629.0421803321</v>
          </cell>
        </row>
        <row r="28">
          <cell r="D28">
            <v>3087725.1523088566</v>
          </cell>
        </row>
        <row r="29">
          <cell r="D29">
            <v>8548770.783472959</v>
          </cell>
        </row>
        <row r="30">
          <cell r="D30">
            <v>0</v>
          </cell>
        </row>
        <row r="31">
          <cell r="D31">
            <v>24697890.843964864</v>
          </cell>
        </row>
        <row r="32">
          <cell r="D32">
            <v>151142.71978021978</v>
          </cell>
        </row>
        <row r="33">
          <cell r="D33">
            <v>599560.1450210748</v>
          </cell>
        </row>
        <row r="34">
          <cell r="D34">
            <v>222843.06909817044</v>
          </cell>
        </row>
        <row r="35">
          <cell r="D35">
            <v>909561.36443581176</v>
          </cell>
        </row>
        <row r="36">
          <cell r="D36">
            <v>179383.04975269228</v>
          </cell>
        </row>
        <row r="37">
          <cell r="D37">
            <v>32764.630292930964</v>
          </cell>
        </row>
        <row r="38">
          <cell r="D38">
            <v>438061.65992681548</v>
          </cell>
        </row>
        <row r="39">
          <cell r="D39">
            <v>93838915.076750785</v>
          </cell>
        </row>
      </sheetData>
      <sheetData sheetId="2" refreshError="1">
        <row r="15">
          <cell r="D15">
            <v>16672540.010239037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-тенге"/>
      <sheetName val="переоц"/>
      <sheetName val="внутрибанков"/>
      <sheetName val="коэф1999"/>
      <sheetName val="коэф2000"/>
      <sheetName val="коэф2001"/>
      <sheetName val="коэф"/>
      <sheetName val="коэф$"/>
      <sheetName val="коэф$ (2)"/>
      <sheetName val="краткФ"/>
      <sheetName val="краткФ (2)"/>
      <sheetName val="5450"/>
      <sheetName val="Бюдж_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_01"/>
      <sheetName val="Лист3"/>
      <sheetName val="KBS_2002"/>
      <sheetName val="БТА_2002"/>
      <sheetName val="Ан_00_5m01"/>
      <sheetName val="An_0501"/>
      <sheetName val="FORM2_E00"/>
      <sheetName val="Анализ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>
        <row r="16">
          <cell r="C16" t="str">
            <v>воров,при-</v>
          </cell>
          <cell r="D16" t="str">
            <v>ченные</v>
          </cell>
          <cell r="H16" t="str">
            <v>договорам</v>
          </cell>
          <cell r="I16" t="str">
            <v>перестрахо-</v>
          </cell>
          <cell r="J16" t="str">
            <v>венности по</v>
          </cell>
          <cell r="S16" t="str">
            <v>Наименование</v>
          </cell>
        </row>
        <row r="17">
          <cell r="C17" t="str">
            <v>нятых на</v>
          </cell>
          <cell r="D17" t="str">
            <v>от пере-</v>
          </cell>
          <cell r="E17" t="str">
            <v>обьем</v>
          </cell>
          <cell r="F17" t="str">
            <v>сумма</v>
          </cell>
          <cell r="G17" t="str">
            <v>сумма</v>
          </cell>
          <cell r="H17" t="str">
            <v>принятым на</v>
          </cell>
          <cell r="I17" t="str">
            <v>вания / в</v>
          </cell>
          <cell r="J17" t="str">
            <v>договорам</v>
          </cell>
          <cell r="K17" t="str">
            <v>обьем</v>
          </cell>
          <cell r="L17" t="str">
            <v>сумма</v>
          </cell>
          <cell r="M17" t="str">
            <v>сумма</v>
          </cell>
          <cell r="R17" t="str">
            <v>в том</v>
          </cell>
          <cell r="S17" t="str">
            <v>перестраховщика</v>
          </cell>
        </row>
        <row r="18">
          <cell r="C18" t="str">
            <v>перестра-</v>
          </cell>
          <cell r="D18" t="str">
            <v>страхования</v>
          </cell>
          <cell r="E18" t="str">
            <v>ответствен-</v>
          </cell>
          <cell r="F18" t="str">
            <v>платежа</v>
          </cell>
          <cell r="G18" t="str">
            <v>платежа</v>
          </cell>
          <cell r="H18" t="str">
            <v>перестрахо-</v>
          </cell>
          <cell r="I18" t="str">
            <v>том числе с</v>
          </cell>
          <cell r="J18" t="str">
            <v>страхова-</v>
          </cell>
          <cell r="K18" t="str">
            <v>ответствен-</v>
          </cell>
          <cell r="L18" t="str">
            <v>платежа</v>
          </cell>
          <cell r="M18" t="str">
            <v>платежа</v>
          </cell>
          <cell r="N18" t="str">
            <v>обьем</v>
          </cell>
          <cell r="O18" t="str">
            <v>удер-</v>
          </cell>
          <cell r="Q18" t="str">
            <v>в том</v>
          </cell>
          <cell r="R18" t="str">
            <v>числе</v>
          </cell>
        </row>
        <row r="19">
          <cell r="C19" t="str">
            <v>хование</v>
          </cell>
          <cell r="E19" t="str">
            <v>ности / в</v>
          </cell>
          <cell r="F19" t="str">
            <v>/ в том</v>
          </cell>
          <cell r="G19" t="str">
            <v>/ в том</v>
          </cell>
          <cell r="H19" t="str">
            <v>вание</v>
          </cell>
          <cell r="I19" t="str">
            <v>зарубежными</v>
          </cell>
          <cell r="J19" t="str">
            <v>ния,пере-</v>
          </cell>
          <cell r="K19" t="str">
            <v>ности / в</v>
          </cell>
          <cell r="L19" t="str">
            <v>/ в том</v>
          </cell>
          <cell r="M19" t="str">
            <v>/ в том</v>
          </cell>
          <cell r="N19" t="str">
            <v>ответст-</v>
          </cell>
          <cell r="O19" t="str">
            <v>жанная</v>
          </cell>
          <cell r="Q19" t="str">
            <v>числе из</v>
          </cell>
          <cell r="R19" t="str">
            <v>получен-</v>
          </cell>
        </row>
        <row r="20">
          <cell r="E20" t="str">
            <v>том числе</v>
          </cell>
          <cell r="F20" t="str">
            <v>числе</v>
          </cell>
          <cell r="G20" t="str">
            <v>числе</v>
          </cell>
          <cell r="H20" t="str">
            <v>(всего)</v>
          </cell>
          <cell r="I20" t="str">
            <v>перестра-</v>
          </cell>
          <cell r="J20" t="str">
            <v>данным на</v>
          </cell>
          <cell r="K20" t="str">
            <v>том числе</v>
          </cell>
          <cell r="L20" t="str">
            <v>числе</v>
          </cell>
          <cell r="M20" t="str">
            <v>числе</v>
          </cell>
          <cell r="N20" t="str">
            <v>венности</v>
          </cell>
          <cell r="O20" t="str">
            <v>премия</v>
          </cell>
          <cell r="P20" t="str">
            <v>всего</v>
          </cell>
          <cell r="Q20" t="str">
            <v>собствен-</v>
          </cell>
          <cell r="R20" t="str">
            <v>ные от</v>
          </cell>
        </row>
        <row r="21">
          <cell r="E21" t="str">
            <v>из-за</v>
          </cell>
          <cell r="F21" t="str">
            <v>из-за</v>
          </cell>
          <cell r="G21" t="str">
            <v>из-за</v>
          </cell>
          <cell r="I21" t="str">
            <v>ховщиками</v>
          </cell>
          <cell r="J21" t="str">
            <v>перестра-</v>
          </cell>
          <cell r="K21" t="str">
            <v>за</v>
          </cell>
          <cell r="L21" t="str">
            <v>за</v>
          </cell>
          <cell r="M21" t="str">
            <v>за</v>
          </cell>
          <cell r="Q21" t="str">
            <v>ных</v>
          </cell>
          <cell r="R21" t="str">
            <v>перестра-</v>
          </cell>
        </row>
        <row r="22">
          <cell r="E22" t="str">
            <v>рубежа</v>
          </cell>
          <cell r="F22" t="str">
            <v>рубежа</v>
          </cell>
          <cell r="G22" t="str">
            <v>рубежа</v>
          </cell>
          <cell r="J22" t="str">
            <v>хование</v>
          </cell>
          <cell r="K22" t="str">
            <v>рубеж</v>
          </cell>
          <cell r="L22" t="str">
            <v>рубеж</v>
          </cell>
          <cell r="M22" t="str">
            <v>рубеж</v>
          </cell>
          <cell r="Q22" t="str">
            <v>средств</v>
          </cell>
          <cell r="R22" t="str">
            <v>хования</v>
          </cell>
        </row>
        <row r="23">
          <cell r="A23" t="str">
            <v>А</v>
          </cell>
          <cell r="B23" t="str">
            <v>В</v>
          </cell>
          <cell r="C23" t="str">
            <v>1</v>
          </cell>
          <cell r="D23" t="str">
            <v>2</v>
          </cell>
          <cell r="E23" t="str">
            <v>3</v>
          </cell>
          <cell r="F23" t="str">
            <v>4</v>
          </cell>
          <cell r="G23" t="str">
            <v>4</v>
          </cell>
          <cell r="H23" t="str">
            <v>5</v>
          </cell>
          <cell r="I23" t="str">
            <v>6</v>
          </cell>
          <cell r="J23" t="str">
            <v>7</v>
          </cell>
          <cell r="K23" t="str">
            <v>8</v>
          </cell>
          <cell r="L23" t="str">
            <v>9</v>
          </cell>
          <cell r="M23" t="str">
            <v>9</v>
          </cell>
          <cell r="N23" t="str">
            <v>10</v>
          </cell>
          <cell r="O23" t="str">
            <v>11</v>
          </cell>
          <cell r="P23" t="str">
            <v>12</v>
          </cell>
          <cell r="Q23" t="str">
            <v>13</v>
          </cell>
          <cell r="R23" t="str">
            <v>14</v>
          </cell>
          <cell r="S23" t="str">
            <v>15</v>
          </cell>
        </row>
        <row r="24">
          <cell r="A24" t="str">
            <v>I. По обязатель-</v>
          </cell>
        </row>
        <row r="25">
          <cell r="A25" t="str">
            <v>ным видам</v>
          </cell>
        </row>
        <row r="26">
          <cell r="A26" t="str">
            <v>страхования -</v>
          </cell>
        </row>
        <row r="27">
          <cell r="A27" t="str">
            <v>всего</v>
          </cell>
          <cell r="B27" t="str">
            <v>01</v>
          </cell>
          <cell r="C27" t="str">
            <v>21</v>
          </cell>
          <cell r="D27" t="str">
            <v>1 076</v>
          </cell>
          <cell r="E27" t="str">
            <v>188 276/0</v>
          </cell>
          <cell r="F27" t="str">
            <v>3 318/0</v>
          </cell>
          <cell r="G27">
            <v>3318</v>
          </cell>
          <cell r="I27" t="str">
            <v>11/6</v>
          </cell>
          <cell r="J27" t="str">
            <v>21 577 384</v>
          </cell>
          <cell r="K27" t="str">
            <v>21 516 748/</v>
          </cell>
          <cell r="L27" t="str">
            <v>22 817/22 145</v>
          </cell>
          <cell r="M27" t="str">
            <v>22817</v>
          </cell>
          <cell r="N27" t="str">
            <v>60 636</v>
          </cell>
          <cell r="O27" t="str">
            <v>77 704</v>
          </cell>
          <cell r="P27" t="str">
            <v>1 256</v>
          </cell>
          <cell r="Q27" t="str">
            <v>628</v>
          </cell>
          <cell r="R27" t="str">
            <v>628</v>
          </cell>
        </row>
        <row r="28">
          <cell r="K28" t="str">
            <v>/21 493 964</v>
          </cell>
        </row>
        <row r="29">
          <cell r="A29" t="str">
            <v>-ОАО "СК"Алматин.Ме</v>
          </cell>
        </row>
        <row r="30">
          <cell r="A30" t="str">
            <v xml:space="preserve"> ждунар.Страх.Груп.</v>
          </cell>
          <cell r="I30" t="str">
            <v>1/1</v>
          </cell>
          <cell r="J30" t="str">
            <v>142 100</v>
          </cell>
          <cell r="K30" t="str">
            <v>134 995/</v>
          </cell>
          <cell r="L30" t="str">
            <v>90/90</v>
          </cell>
          <cell r="M30" t="str">
            <v>90/90</v>
          </cell>
          <cell r="N30" t="str">
            <v>7 105</v>
          </cell>
          <cell r="O30" t="str">
            <v>52</v>
          </cell>
        </row>
        <row r="31">
          <cell r="K31" t="str">
            <v>/134 995</v>
          </cell>
        </row>
        <row r="32">
          <cell r="A32" t="str">
            <v>-ЗАСО "Виктория"</v>
          </cell>
          <cell r="I32" t="str">
            <v>3/0</v>
          </cell>
          <cell r="J32" t="str">
            <v>22 784</v>
          </cell>
          <cell r="K32" t="str">
            <v>22 784/0</v>
          </cell>
          <cell r="L32" t="str">
            <v>125/0</v>
          </cell>
          <cell r="M32" t="str">
            <v>125/0</v>
          </cell>
          <cell r="S32" t="str">
            <v>Kazkommerzpolis, Ka</v>
          </cell>
        </row>
        <row r="33">
          <cell r="S33" t="str">
            <v>zakinstrah, VKO ASK</v>
          </cell>
        </row>
        <row r="34">
          <cell r="A34" t="str">
            <v>-ЗАО "Казахинстрах"</v>
          </cell>
          <cell r="C34" t="str">
            <v>17</v>
          </cell>
          <cell r="D34" t="str">
            <v>667</v>
          </cell>
          <cell r="E34" t="str">
            <v>34 184/0</v>
          </cell>
          <cell r="F34" t="str">
            <v>1 709/0</v>
          </cell>
          <cell r="G34">
            <v>1709</v>
          </cell>
          <cell r="I34" t="str">
            <v>4/2</v>
          </cell>
          <cell r="L34" t="str">
            <v>17 871/17 324</v>
          </cell>
          <cell r="M34" t="str">
            <v>17 871/17 324</v>
          </cell>
          <cell r="O34" t="str">
            <v>76 895</v>
          </cell>
          <cell r="P34" t="str">
            <v>1 256</v>
          </cell>
          <cell r="Q34" t="str">
            <v>628</v>
          </cell>
          <cell r="R34" t="str">
            <v>628</v>
          </cell>
        </row>
        <row r="35">
          <cell r="A35" t="str">
            <v>-ОАО "Промышленная</v>
          </cell>
        </row>
        <row r="36">
          <cell r="A36" t="str">
            <v xml:space="preserve"> страховая группа"</v>
          </cell>
          <cell r="C36" t="str">
            <v>2</v>
          </cell>
          <cell r="D36" t="str">
            <v>362</v>
          </cell>
          <cell r="E36" t="str">
            <v>142 700/0</v>
          </cell>
          <cell r="F36" t="str">
            <v>1 569/0</v>
          </cell>
          <cell r="G36">
            <v>1569</v>
          </cell>
          <cell r="I36" t="str">
            <v>3/3</v>
          </cell>
          <cell r="J36" t="str">
            <v>21 412 500</v>
          </cell>
          <cell r="K36" t="str">
            <v>21 358 969/</v>
          </cell>
          <cell r="L36" t="str">
            <v>4 731/4 731</v>
          </cell>
          <cell r="M36" t="str">
            <v>4 731/4 731</v>
          </cell>
          <cell r="N36" t="str">
            <v>53 531</v>
          </cell>
          <cell r="O36" t="str">
            <v>757</v>
          </cell>
        </row>
        <row r="37">
          <cell r="K37" t="str">
            <v>/21 358 969</v>
          </cell>
        </row>
        <row r="38">
          <cell r="A38" t="str">
            <v>-ЗАО "АСК"ВКО АСКО"</v>
          </cell>
          <cell r="C38" t="str">
            <v>2</v>
          </cell>
          <cell r="D38" t="str">
            <v>47</v>
          </cell>
          <cell r="E38" t="str">
            <v>11 392/0</v>
          </cell>
          <cell r="F38" t="str">
            <v>40/0</v>
          </cell>
          <cell r="G38">
            <v>40</v>
          </cell>
        </row>
        <row r="39">
          <cell r="A39" t="str">
            <v>в том числе:</v>
          </cell>
        </row>
        <row r="40">
          <cell r="A40" t="str">
            <v>а). ответствен-</v>
          </cell>
        </row>
        <row r="41">
          <cell r="A41" t="str">
            <v>ность владель-</v>
          </cell>
        </row>
        <row r="42">
          <cell r="A42" t="str">
            <v>цев автотранс-</v>
          </cell>
        </row>
        <row r="43">
          <cell r="A43" t="str">
            <v>портных</v>
          </cell>
        </row>
        <row r="44">
          <cell r="A44" t="str">
            <v>средств</v>
          </cell>
          <cell r="B44" t="str">
            <v>02</v>
          </cell>
          <cell r="C44" t="str">
            <v>1</v>
          </cell>
          <cell r="F44" t="str">
            <v>1 056/0</v>
          </cell>
          <cell r="G44">
            <v>1056</v>
          </cell>
          <cell r="I44" t="str">
            <v>1/1</v>
          </cell>
          <cell r="L44" t="str">
            <v>5 145/5 145</v>
          </cell>
          <cell r="M44" t="str">
            <v>5 145/5 145</v>
          </cell>
          <cell r="O44" t="str">
            <v>76 760</v>
          </cell>
        </row>
        <row r="45">
          <cell r="A45" t="str">
            <v>-ЗАО "Казахинстрах"</v>
          </cell>
          <cell r="I45" t="str">
            <v>1/1</v>
          </cell>
          <cell r="L45" t="str">
            <v>5 145/5 145</v>
          </cell>
          <cell r="M45" t="str">
            <v>5 145/5 145</v>
          </cell>
          <cell r="O45" t="str">
            <v>76 760</v>
          </cell>
          <cell r="S45" t="str">
            <v>Merink</v>
          </cell>
        </row>
        <row r="46">
          <cell r="A46" t="str">
            <v>-ОАО "Промышленная</v>
          </cell>
        </row>
        <row r="47">
          <cell r="A47" t="str">
            <v xml:space="preserve"> страховая группа"</v>
          </cell>
          <cell r="C47" t="str">
            <v>1</v>
          </cell>
          <cell r="F47" t="str">
            <v>1 056/0</v>
          </cell>
          <cell r="G47">
            <v>1056</v>
          </cell>
          <cell r="S47" t="str">
            <v>Казахинстрах</v>
          </cell>
        </row>
        <row r="51">
          <cell r="A51" t="str">
            <v>А</v>
          </cell>
          <cell r="B51" t="str">
            <v>В</v>
          </cell>
          <cell r="C51" t="str">
            <v>1</v>
          </cell>
          <cell r="D51" t="str">
            <v>2</v>
          </cell>
          <cell r="E51" t="str">
            <v>3</v>
          </cell>
          <cell r="F51" t="str">
            <v>4</v>
          </cell>
          <cell r="G51" t="str">
            <v>4</v>
          </cell>
          <cell r="H51" t="str">
            <v>5</v>
          </cell>
          <cell r="I51" t="str">
            <v>6</v>
          </cell>
          <cell r="J51" t="str">
            <v>7</v>
          </cell>
          <cell r="K51" t="str">
            <v>8</v>
          </cell>
          <cell r="L51" t="str">
            <v>9</v>
          </cell>
          <cell r="M51" t="str">
            <v>9</v>
          </cell>
          <cell r="N51" t="str">
            <v>10</v>
          </cell>
          <cell r="O51" t="str">
            <v>11</v>
          </cell>
          <cell r="P51" t="str">
            <v>12</v>
          </cell>
          <cell r="Q51" t="str">
            <v>13</v>
          </cell>
          <cell r="R51" t="str">
            <v>14</v>
          </cell>
          <cell r="S51" t="str">
            <v>15</v>
          </cell>
        </row>
        <row r="52">
          <cell r="A52" t="str">
            <v>б). ответствен-</v>
          </cell>
        </row>
        <row r="53">
          <cell r="A53" t="str">
            <v>ности перевоз-</v>
          </cell>
        </row>
        <row r="54">
          <cell r="A54" t="str">
            <v>чика перед</v>
          </cell>
        </row>
        <row r="55">
          <cell r="A55" t="str">
            <v>пассажирами</v>
          </cell>
          <cell r="B55" t="str">
            <v>03</v>
          </cell>
          <cell r="C55" t="str">
            <v>20</v>
          </cell>
          <cell r="D55" t="str">
            <v>1 076</v>
          </cell>
          <cell r="E55" t="str">
            <v>188 276/0</v>
          </cell>
          <cell r="F55" t="str">
            <v>2 262/0</v>
          </cell>
          <cell r="G55">
            <v>2162</v>
          </cell>
          <cell r="I55" t="str">
            <v>10/5</v>
          </cell>
          <cell r="J55" t="str">
            <v>21 577 384</v>
          </cell>
          <cell r="K55" t="str">
            <v>21 516 748/</v>
          </cell>
          <cell r="L55" t="str">
            <v>17 672/17 000</v>
          </cell>
          <cell r="M55" t="str">
            <v>17 672/17 000</v>
          </cell>
          <cell r="N55" t="str">
            <v>60 636</v>
          </cell>
          <cell r="O55" t="str">
            <v>944</v>
          </cell>
          <cell r="P55" t="str">
            <v>1 256</v>
          </cell>
          <cell r="Q55" t="str">
            <v>628</v>
          </cell>
          <cell r="R55" t="str">
            <v>628</v>
          </cell>
        </row>
        <row r="56">
          <cell r="K56" t="str">
            <v>/21 493 964</v>
          </cell>
        </row>
        <row r="57">
          <cell r="A57" t="str">
            <v>-ОАО "СК"Алматин.Ме</v>
          </cell>
        </row>
        <row r="58">
          <cell r="A58" t="str">
            <v xml:space="preserve"> ждунар.Страх.Груп.</v>
          </cell>
          <cell r="I58" t="str">
            <v>1/1</v>
          </cell>
          <cell r="J58" t="str">
            <v>142 100</v>
          </cell>
          <cell r="K58" t="str">
            <v>134 995/</v>
          </cell>
          <cell r="L58" t="str">
            <v>90/90</v>
          </cell>
          <cell r="M58" t="str">
            <v>90/90</v>
          </cell>
          <cell r="N58" t="str">
            <v>7 105</v>
          </cell>
          <cell r="O58" t="str">
            <v>52</v>
          </cell>
          <cell r="S58" t="str">
            <v>АФЕС</v>
          </cell>
        </row>
        <row r="59">
          <cell r="K59" t="str">
            <v>/134 995</v>
          </cell>
        </row>
        <row r="60">
          <cell r="A60" t="str">
            <v>-ЗАСО "Виктория"</v>
          </cell>
          <cell r="I60" t="str">
            <v>3/0</v>
          </cell>
          <cell r="J60" t="str">
            <v>22 784</v>
          </cell>
          <cell r="K60" t="str">
            <v>22 784/0</v>
          </cell>
          <cell r="L60" t="str">
            <v>125/0</v>
          </cell>
          <cell r="M60" t="str">
            <v>125/0</v>
          </cell>
          <cell r="S60" t="str">
            <v>Kazkommerzpolis, Ka</v>
          </cell>
        </row>
        <row r="61">
          <cell r="S61" t="str">
            <v>zakinstrah, VKO ASK</v>
          </cell>
        </row>
        <row r="62">
          <cell r="A62" t="str">
            <v>-ЗАО "Казахинстрах"</v>
          </cell>
          <cell r="C62" t="str">
            <v>17</v>
          </cell>
          <cell r="D62" t="str">
            <v>667</v>
          </cell>
          <cell r="E62" t="str">
            <v>34 184/0</v>
          </cell>
          <cell r="F62" t="str">
            <v>1 709/0</v>
          </cell>
          <cell r="G62">
            <v>1709</v>
          </cell>
          <cell r="I62" t="str">
            <v>3/1</v>
          </cell>
          <cell r="L62" t="str">
            <v>12 726/12 179</v>
          </cell>
          <cell r="M62" t="str">
            <v>12 726/12 179</v>
          </cell>
          <cell r="O62" t="str">
            <v>135</v>
          </cell>
          <cell r="P62" t="str">
            <v>1 256</v>
          </cell>
          <cell r="Q62" t="str">
            <v>628</v>
          </cell>
          <cell r="R62" t="str">
            <v>628</v>
          </cell>
          <cell r="S62" t="str">
            <v>Merink</v>
          </cell>
        </row>
        <row r="63">
          <cell r="A63" t="str">
            <v>-ОАО "Промышленная</v>
          </cell>
        </row>
        <row r="64">
          <cell r="A64" t="str">
            <v xml:space="preserve"> страховая группа"</v>
          </cell>
          <cell r="C64" t="str">
            <v>1</v>
          </cell>
          <cell r="D64" t="str">
            <v>362</v>
          </cell>
          <cell r="E64" t="str">
            <v>142 700/0</v>
          </cell>
          <cell r="F64" t="str">
            <v>513/0</v>
          </cell>
          <cell r="G64">
            <v>413</v>
          </cell>
          <cell r="I64" t="str">
            <v>3/3</v>
          </cell>
          <cell r="J64" t="str">
            <v>21 412 500</v>
          </cell>
          <cell r="K64" t="str">
            <v>21 358 969/</v>
          </cell>
          <cell r="L64" t="str">
            <v>4 731/4 731</v>
          </cell>
          <cell r="M64" t="str">
            <v>4 731/4 731</v>
          </cell>
          <cell r="N64" t="str">
            <v>53 531</v>
          </cell>
          <cell r="O64" t="str">
            <v>757</v>
          </cell>
          <cell r="S64" t="str">
            <v>MIG,Казахинстрах, А</v>
          </cell>
        </row>
        <row r="65">
          <cell r="K65" t="str">
            <v>/21 358 969</v>
          </cell>
          <cell r="S65" t="str">
            <v>ВИКОС, Heath ins</v>
          </cell>
        </row>
        <row r="66">
          <cell r="A66" t="str">
            <v>-ЗАО "АСК"ВКО АСКО"</v>
          </cell>
          <cell r="C66" t="str">
            <v>2</v>
          </cell>
          <cell r="D66" t="str">
            <v>47</v>
          </cell>
          <cell r="E66" t="str">
            <v>11 392/0</v>
          </cell>
          <cell r="F66" t="str">
            <v>40/0</v>
          </cell>
          <cell r="G66">
            <v>40</v>
          </cell>
          <cell r="S66" t="str">
            <v>ЗАСО "Виктория" Каз</v>
          </cell>
        </row>
        <row r="67">
          <cell r="S67" t="str">
            <v>ахстан</v>
          </cell>
        </row>
        <row r="68">
          <cell r="A68" t="str">
            <v>в). сельскохо-</v>
          </cell>
        </row>
        <row r="69">
          <cell r="A69" t="str">
            <v>зяйственного</v>
          </cell>
        </row>
        <row r="70">
          <cell r="A70" t="str">
            <v>производства</v>
          </cell>
          <cell r="B70" t="str">
            <v>04</v>
          </cell>
        </row>
        <row r="71">
          <cell r="A71" t="str">
            <v>II. Доброволь-</v>
          </cell>
        </row>
        <row r="72">
          <cell r="A72" t="str">
            <v>ное личное</v>
          </cell>
        </row>
        <row r="73">
          <cell r="A73" t="str">
            <v>страхование -</v>
          </cell>
        </row>
        <row r="74">
          <cell r="A74" t="str">
            <v>всего</v>
          </cell>
          <cell r="B74" t="str">
            <v>05</v>
          </cell>
          <cell r="C74" t="str">
            <v>65</v>
          </cell>
          <cell r="D74" t="str">
            <v>5 474</v>
          </cell>
          <cell r="E74" t="str">
            <v>1 206 295/</v>
          </cell>
          <cell r="F74" t="str">
            <v>3 175/1 327</v>
          </cell>
          <cell r="G74">
            <v>3175</v>
          </cell>
          <cell r="I74" t="str">
            <v>6 086/6 058</v>
          </cell>
          <cell r="J74" t="str">
            <v>57 381 393</v>
          </cell>
          <cell r="K74" t="str">
            <v>22 794 422/</v>
          </cell>
          <cell r="L74" t="str">
            <v>124 225/</v>
          </cell>
          <cell r="M74">
            <v>124225</v>
          </cell>
          <cell r="N74" t="str">
            <v>34 588 425</v>
          </cell>
          <cell r="O74" t="str">
            <v>80 257</v>
          </cell>
          <cell r="P74" t="str">
            <v>31 529</v>
          </cell>
          <cell r="Q74" t="str">
            <v>7 263</v>
          </cell>
          <cell r="R74" t="str">
            <v>24 227</v>
          </cell>
        </row>
        <row r="75">
          <cell r="E75" t="str">
            <v>/493 393</v>
          </cell>
          <cell r="K75" t="str">
            <v>/21 884 732</v>
          </cell>
          <cell r="L75" t="str">
            <v>/120 489</v>
          </cell>
        </row>
        <row r="76">
          <cell r="A76" t="str">
            <v>-АОЗТ "AIG Казахста</v>
          </cell>
        </row>
        <row r="77">
          <cell r="A77" t="str">
            <v xml:space="preserve"> нская страх.компа.</v>
          </cell>
          <cell r="I77" t="str">
            <v>4 304/4 304</v>
          </cell>
          <cell r="J77" t="str">
            <v>41 005 488</v>
          </cell>
          <cell r="K77" t="str">
            <v>9 909 088/</v>
          </cell>
          <cell r="L77" t="str">
            <v>5 414/5 414</v>
          </cell>
          <cell r="M77" t="str">
            <v>5 414/5 414</v>
          </cell>
          <cell r="N77" t="str">
            <v>31 096 400</v>
          </cell>
          <cell r="O77" t="str">
            <v>23 910</v>
          </cell>
        </row>
        <row r="78">
          <cell r="K78" t="str">
            <v>/9 909 088</v>
          </cell>
        </row>
        <row r="79">
          <cell r="A79" t="str">
            <v>-ОАО "СК"Алматин.Ме</v>
          </cell>
        </row>
        <row r="80">
          <cell r="A80" t="str">
            <v xml:space="preserve"> ждунар.Страх.Груп.</v>
          </cell>
          <cell r="C80" t="str">
            <v>2</v>
          </cell>
          <cell r="D80" t="str">
            <v>7</v>
          </cell>
          <cell r="E80" t="str">
            <v>306/306</v>
          </cell>
          <cell r="F80" t="str">
            <v>7/7</v>
          </cell>
          <cell r="G80">
            <v>7</v>
          </cell>
          <cell r="I80" t="str">
            <v>137/134</v>
          </cell>
          <cell r="J80" t="str">
            <v>280 126</v>
          </cell>
          <cell r="K80" t="str">
            <v>197 486/</v>
          </cell>
          <cell r="L80" t="str">
            <v>1 448/1 282</v>
          </cell>
          <cell r="M80" t="str">
            <v>1 448/1 282</v>
          </cell>
          <cell r="N80" t="str">
            <v>82 640</v>
          </cell>
          <cell r="O80" t="str">
            <v>1 471</v>
          </cell>
        </row>
        <row r="81">
          <cell r="K81" t="str">
            <v>/179 336</v>
          </cell>
        </row>
        <row r="82">
          <cell r="A82" t="str">
            <v>-ЗАО "СК"Атланта-По</v>
          </cell>
        </row>
        <row r="83">
          <cell r="A83" t="str">
            <v xml:space="preserve"> лис"</v>
          </cell>
          <cell r="I83" t="str">
            <v>3/3</v>
          </cell>
          <cell r="J83" t="str">
            <v>48 875</v>
          </cell>
          <cell r="K83" t="str">
            <v>46 431/46 431</v>
          </cell>
          <cell r="L83" t="str">
            <v>217/217</v>
          </cell>
          <cell r="M83" t="str">
            <v>217/217</v>
          </cell>
          <cell r="N83" t="str">
            <v>2 444</v>
          </cell>
          <cell r="O83" t="str">
            <v>126</v>
          </cell>
          <cell r="S83" t="str">
            <v>ЗАО Авикос</v>
          </cell>
        </row>
        <row r="84">
          <cell r="A84" t="str">
            <v>-ЗАСО "Виктория"</v>
          </cell>
          <cell r="C84" t="str">
            <v>39</v>
          </cell>
          <cell r="E84" t="str">
            <v>41 725/0</v>
          </cell>
          <cell r="F84" t="str">
            <v>35/0</v>
          </cell>
          <cell r="G84">
            <v>35</v>
          </cell>
          <cell r="I84" t="str">
            <v>1/1</v>
          </cell>
          <cell r="J84" t="str">
            <v>41 296</v>
          </cell>
          <cell r="K84" t="str">
            <v>40 786/40 786</v>
          </cell>
          <cell r="L84" t="str">
            <v>247/247</v>
          </cell>
          <cell r="M84" t="str">
            <v>247/247</v>
          </cell>
          <cell r="N84" t="str">
            <v>510</v>
          </cell>
          <cell r="O84" t="str">
            <v>51</v>
          </cell>
          <cell r="S84" t="str">
            <v>Reso-Garantia</v>
          </cell>
        </row>
        <row r="85">
          <cell r="A85" t="str">
            <v>-РГССП"Казагрополис</v>
          </cell>
          <cell r="C85" t="str">
            <v>1</v>
          </cell>
          <cell r="E85" t="str">
            <v>10 461/10 461</v>
          </cell>
          <cell r="F85" t="str">
            <v>42/42</v>
          </cell>
          <cell r="G85">
            <v>42</v>
          </cell>
          <cell r="S85" t="str">
            <v>Казкоммерц-полис</v>
          </cell>
        </row>
        <row r="86">
          <cell r="A86" t="str">
            <v>-ЗАО "Казахинстрах"</v>
          </cell>
          <cell r="C86" t="str">
            <v>4</v>
          </cell>
          <cell r="D86" t="str">
            <v>890</v>
          </cell>
          <cell r="E86" t="str">
            <v>359 823/0</v>
          </cell>
          <cell r="F86" t="str">
            <v>1 353/0</v>
          </cell>
          <cell r="G86">
            <v>1353</v>
          </cell>
          <cell r="I86" t="str">
            <v>12/2</v>
          </cell>
          <cell r="J86" t="str">
            <v>283 208</v>
          </cell>
          <cell r="K86" t="str">
            <v>174 464/0</v>
          </cell>
          <cell r="L86" t="str">
            <v>6 992/5 194</v>
          </cell>
          <cell r="M86" t="str">
            <v>6 992/5 194</v>
          </cell>
          <cell r="N86" t="str">
            <v>108 743</v>
          </cell>
          <cell r="O86" t="str">
            <v>1 409</v>
          </cell>
          <cell r="P86" t="str">
            <v>372</v>
          </cell>
          <cell r="Q86" t="str">
            <v>112</v>
          </cell>
          <cell r="R86" t="str">
            <v>260</v>
          </cell>
        </row>
        <row r="87">
          <cell r="A87" t="str">
            <v>-ОАО "СК"Казкоммерц</v>
          </cell>
        </row>
        <row r="88">
          <cell r="A88" t="str">
            <v xml:space="preserve"> -полис"</v>
          </cell>
          <cell r="C88" t="str">
            <v>1</v>
          </cell>
          <cell r="D88" t="str">
            <v>1 684</v>
          </cell>
          <cell r="E88" t="str">
            <v>24 014/0</v>
          </cell>
          <cell r="F88" t="str">
            <v>95/0</v>
          </cell>
          <cell r="G88">
            <v>95</v>
          </cell>
          <cell r="I88" t="str">
            <v>7/7</v>
          </cell>
          <cell r="J88" t="str">
            <v>1 889 399</v>
          </cell>
          <cell r="K88" t="str">
            <v>1 647 640/</v>
          </cell>
          <cell r="L88" t="str">
            <v>6 588/6 588</v>
          </cell>
          <cell r="M88" t="str">
            <v>6 588/6 588</v>
          </cell>
          <cell r="N88" t="str">
            <v>241 759</v>
          </cell>
          <cell r="O88" t="str">
            <v>681</v>
          </cell>
          <cell r="P88" t="str">
            <v>1 884</v>
          </cell>
          <cell r="Q88" t="str">
            <v>499</v>
          </cell>
          <cell r="R88" t="str">
            <v>1 345</v>
          </cell>
        </row>
        <row r="89">
          <cell r="K89" t="str">
            <v>/1 647 640</v>
          </cell>
        </row>
        <row r="90">
          <cell r="A90" t="str">
            <v>-ОАО "СК KBS GARANT</v>
          </cell>
          <cell r="C90" t="str">
            <v>3</v>
          </cell>
          <cell r="D90" t="str">
            <v>1 879</v>
          </cell>
          <cell r="E90" t="str">
            <v>3 051/3 051</v>
          </cell>
          <cell r="F90" t="str">
            <v>814/814</v>
          </cell>
          <cell r="G90">
            <v>814</v>
          </cell>
          <cell r="I90" t="str">
            <v>5/5</v>
          </cell>
          <cell r="J90" t="str">
            <v>133 615</v>
          </cell>
          <cell r="K90" t="str">
            <v>108 695/</v>
          </cell>
          <cell r="L90" t="str">
            <v>1 058/1 058</v>
          </cell>
          <cell r="M90" t="str">
            <v>1 058/1 058</v>
          </cell>
          <cell r="N90" t="str">
            <v>24 920</v>
          </cell>
          <cell r="O90" t="str">
            <v>4 141</v>
          </cell>
        </row>
        <row r="91">
          <cell r="K91" t="str">
            <v>/108 695</v>
          </cell>
        </row>
        <row r="92">
          <cell r="A92" t="str">
            <v>-ЗАО "СК"Латон-Поли</v>
          </cell>
        </row>
        <row r="93">
          <cell r="A93" t="str">
            <v xml:space="preserve"> с"</v>
          </cell>
          <cell r="J93" t="str">
            <v>140 566</v>
          </cell>
          <cell r="K93" t="str">
            <v>100 503/</v>
          </cell>
          <cell r="L93" t="str">
            <v>33 501/33 501</v>
          </cell>
          <cell r="M93" t="str">
            <v>33 501/33 501</v>
          </cell>
          <cell r="N93" t="str">
            <v>40 064</v>
          </cell>
          <cell r="O93" t="str">
            <v>13 355</v>
          </cell>
          <cell r="P93" t="str">
            <v>25 974</v>
          </cell>
          <cell r="Q93" t="str">
            <v>5 333</v>
          </cell>
          <cell r="R93" t="str">
            <v>20 641</v>
          </cell>
        </row>
        <row r="94">
          <cell r="K94" t="str">
            <v>/100 503</v>
          </cell>
        </row>
        <row r="95">
          <cell r="A95" t="str">
            <v>-ОАО "Hефтяная стра</v>
          </cell>
        </row>
        <row r="96">
          <cell r="A96" t="str">
            <v xml:space="preserve"> ховая компания"</v>
          </cell>
          <cell r="C96" t="str">
            <v>4</v>
          </cell>
          <cell r="D96" t="str">
            <v>46</v>
          </cell>
          <cell r="E96" t="str">
            <v>9 620/0</v>
          </cell>
          <cell r="F96" t="str">
            <v>46/0</v>
          </cell>
          <cell r="G96">
            <v>46</v>
          </cell>
          <cell r="I96" t="str">
            <v>78/75</v>
          </cell>
          <cell r="J96" t="str">
            <v>2 538 088</v>
          </cell>
          <cell r="K96" t="str">
            <v>1 695 701/</v>
          </cell>
          <cell r="L96" t="str">
            <v>11 534/10 128</v>
          </cell>
          <cell r="M96" t="str">
            <v>11 534/10 128</v>
          </cell>
          <cell r="N96" t="str">
            <v>842 386</v>
          </cell>
          <cell r="O96" t="str">
            <v>13 340</v>
          </cell>
          <cell r="P96" t="str">
            <v>2</v>
          </cell>
          <cell r="Q96" t="str">
            <v>2</v>
          </cell>
        </row>
        <row r="97">
          <cell r="K97" t="str">
            <v>/1 309 374</v>
          </cell>
        </row>
        <row r="98">
          <cell r="A98" t="str">
            <v>-ЗАО "СК"Пана Иншур</v>
          </cell>
        </row>
        <row r="99">
          <cell r="A99" t="str">
            <v xml:space="preserve"> анс"</v>
          </cell>
          <cell r="I99" t="str">
            <v>4/4</v>
          </cell>
          <cell r="J99" t="str">
            <v>563 360</v>
          </cell>
          <cell r="K99" t="str">
            <v>523 130/</v>
          </cell>
          <cell r="L99" t="str">
            <v>3 653/3 653</v>
          </cell>
          <cell r="M99" t="str">
            <v>3 653/3 653</v>
          </cell>
          <cell r="N99" t="str">
            <v>40 977</v>
          </cell>
          <cell r="O99" t="str">
            <v>334</v>
          </cell>
          <cell r="P99" t="str">
            <v>3</v>
          </cell>
          <cell r="Q99" t="str">
            <v>2</v>
          </cell>
          <cell r="R99" t="str">
            <v>2</v>
          </cell>
          <cell r="S99" t="str">
            <v>Frame Work,Heath,СК</v>
          </cell>
        </row>
        <row r="100">
          <cell r="K100" t="str">
            <v>/523 130</v>
          </cell>
          <cell r="S100" t="str">
            <v>Чолпон-Ата</v>
          </cell>
        </row>
        <row r="104">
          <cell r="A104" t="str">
            <v>А</v>
          </cell>
          <cell r="B104" t="str">
            <v>В</v>
          </cell>
          <cell r="C104" t="str">
            <v>1</v>
          </cell>
          <cell r="D104" t="str">
            <v>2</v>
          </cell>
          <cell r="E104" t="str">
            <v>3</v>
          </cell>
          <cell r="F104" t="str">
            <v>4</v>
          </cell>
          <cell r="G104" t="str">
            <v>4</v>
          </cell>
          <cell r="H104" t="str">
            <v>5</v>
          </cell>
          <cell r="I104" t="str">
            <v>6</v>
          </cell>
          <cell r="J104" t="str">
            <v>7</v>
          </cell>
          <cell r="K104" t="str">
            <v>8</v>
          </cell>
          <cell r="L104" t="str">
            <v>9</v>
          </cell>
          <cell r="M104" t="str">
            <v>9</v>
          </cell>
          <cell r="N104" t="str">
            <v>10</v>
          </cell>
          <cell r="O104" t="str">
            <v>11</v>
          </cell>
          <cell r="P104" t="str">
            <v>12</v>
          </cell>
          <cell r="Q104" t="str">
            <v>13</v>
          </cell>
          <cell r="R104" t="str">
            <v>14</v>
          </cell>
          <cell r="S104" t="str">
            <v>15</v>
          </cell>
        </row>
        <row r="105">
          <cell r="A105" t="str">
            <v>-ОАО "Промышленная</v>
          </cell>
        </row>
        <row r="106">
          <cell r="A106" t="str">
            <v xml:space="preserve"> страховая группа"</v>
          </cell>
          <cell r="C106" t="str">
            <v>2</v>
          </cell>
          <cell r="D106" t="str">
            <v>887</v>
          </cell>
          <cell r="E106" t="str">
            <v>256 320/0</v>
          </cell>
          <cell r="F106" t="str">
            <v>248/0</v>
          </cell>
          <cell r="G106">
            <v>248</v>
          </cell>
          <cell r="I106" t="str">
            <v>4/2</v>
          </cell>
          <cell r="J106" t="str">
            <v>428 740</v>
          </cell>
          <cell r="K106" t="str">
            <v>359 772/</v>
          </cell>
          <cell r="L106" t="str">
            <v>2 990/2 860</v>
          </cell>
          <cell r="M106" t="str">
            <v>2 990/2 860</v>
          </cell>
          <cell r="N106" t="str">
            <v>68 968</v>
          </cell>
          <cell r="O106" t="str">
            <v>3 975</v>
          </cell>
          <cell r="P106" t="str">
            <v>3 286</v>
          </cell>
          <cell r="Q106" t="str">
            <v>1 314</v>
          </cell>
          <cell r="R106" t="str">
            <v>1 972</v>
          </cell>
        </row>
        <row r="107">
          <cell r="K107" t="str">
            <v>/103 452</v>
          </cell>
        </row>
        <row r="108">
          <cell r="A108" t="str">
            <v>-ЗАО "СК"Терра"</v>
          </cell>
          <cell r="C108" t="str">
            <v>1</v>
          </cell>
          <cell r="D108" t="str">
            <v>10</v>
          </cell>
          <cell r="E108" t="str">
            <v>27/27</v>
          </cell>
          <cell r="F108" t="str">
            <v>10/10</v>
          </cell>
          <cell r="G108">
            <v>10</v>
          </cell>
          <cell r="I108" t="str">
            <v>404/402</v>
          </cell>
          <cell r="J108" t="str">
            <v>6 133 584</v>
          </cell>
          <cell r="K108" t="str">
            <v>4 351 580/</v>
          </cell>
          <cell r="L108" t="str">
            <v>5 480/5 445</v>
          </cell>
          <cell r="M108" t="str">
            <v>5 480/5 445</v>
          </cell>
          <cell r="N108" t="str">
            <v>1 782 004</v>
          </cell>
          <cell r="O108" t="str">
            <v>1 717</v>
          </cell>
        </row>
        <row r="109">
          <cell r="K109" t="str">
            <v>/4 336 046</v>
          </cell>
        </row>
        <row r="110">
          <cell r="A110" t="str">
            <v>-ОАО "СК"Трансойл"</v>
          </cell>
          <cell r="C110" t="str">
            <v>6</v>
          </cell>
          <cell r="D110" t="str">
            <v>71</v>
          </cell>
          <cell r="E110" t="str">
            <v>21 400/0</v>
          </cell>
          <cell r="F110" t="str">
            <v>71/0</v>
          </cell>
          <cell r="G110">
            <v>71</v>
          </cell>
          <cell r="I110" t="str">
            <v>4/0</v>
          </cell>
          <cell r="J110" t="str">
            <v>14 265</v>
          </cell>
          <cell r="K110" t="str">
            <v>7 132/0</v>
          </cell>
          <cell r="L110" t="str">
            <v>17/0</v>
          </cell>
          <cell r="M110" t="str">
            <v>17/0</v>
          </cell>
          <cell r="N110" t="str">
            <v>7 133</v>
          </cell>
          <cell r="O110" t="str">
            <v>25</v>
          </cell>
        </row>
        <row r="111">
          <cell r="A111" t="str">
            <v>-ЗАО "СК"Экополис"</v>
          </cell>
          <cell r="I111" t="str">
            <v>1 031/1 031</v>
          </cell>
          <cell r="J111" t="str">
            <v>8 750</v>
          </cell>
          <cell r="K111" t="str">
            <v>8 313/8 313</v>
          </cell>
          <cell r="L111" t="str">
            <v>5 340/5 340</v>
          </cell>
          <cell r="M111" t="str">
            <v>5 340/5 340</v>
          </cell>
          <cell r="N111" t="str">
            <v>437</v>
          </cell>
          <cell r="O111" t="str">
            <v>75</v>
          </cell>
          <cell r="S111" t="str">
            <v>Transworld Reinsura</v>
          </cell>
        </row>
        <row r="112">
          <cell r="S112" t="str">
            <v>nce Company Limited</v>
          </cell>
        </row>
        <row r="113">
          <cell r="A113" t="str">
            <v>-ОАО "СК"БТА-Иншура</v>
          </cell>
        </row>
        <row r="114">
          <cell r="A114" t="str">
            <v xml:space="preserve"> нс"</v>
          </cell>
          <cell r="C114" t="str">
            <v>2</v>
          </cell>
          <cell r="E114" t="str">
            <v>479 548/</v>
          </cell>
          <cell r="F114" t="str">
            <v>454/454</v>
          </cell>
          <cell r="G114">
            <v>454</v>
          </cell>
          <cell r="I114" t="str">
            <v>16/12</v>
          </cell>
          <cell r="J114" t="str">
            <v>3 439 567</v>
          </cell>
          <cell r="K114" t="str">
            <v>3 235 247/</v>
          </cell>
          <cell r="L114" t="str">
            <v>37 345/37 161</v>
          </cell>
          <cell r="M114" t="str">
            <v>37 345/37 161</v>
          </cell>
          <cell r="N114" t="str">
            <v>205 028</v>
          </cell>
          <cell r="O114" t="str">
            <v>14 684</v>
          </cell>
        </row>
        <row r="115">
          <cell r="E115" t="str">
            <v>/479 548</v>
          </cell>
          <cell r="K115" t="str">
            <v>/3 183 484</v>
          </cell>
        </row>
        <row r="116">
          <cell r="A116" t="str">
            <v>-ЗАО "СК"АТФ Полис"</v>
          </cell>
          <cell r="I116" t="str">
            <v>4/4</v>
          </cell>
          <cell r="J116" t="str">
            <v>365 025</v>
          </cell>
          <cell r="K116" t="str">
            <v>329 271/</v>
          </cell>
          <cell r="L116" t="str">
            <v>787/787</v>
          </cell>
          <cell r="M116" t="str">
            <v>787/787</v>
          </cell>
          <cell r="N116" t="str">
            <v>35 754</v>
          </cell>
          <cell r="O116" t="str">
            <v>821</v>
          </cell>
        </row>
        <row r="117">
          <cell r="K117" t="str">
            <v>/329 271</v>
          </cell>
        </row>
        <row r="118">
          <cell r="A118" t="str">
            <v>-ЗАО "АСК"ВКО АСКО"</v>
          </cell>
          <cell r="I118" t="str">
            <v>70/70</v>
          </cell>
          <cell r="J118" t="str">
            <v>50 641</v>
          </cell>
          <cell r="K118" t="str">
            <v>43 223/43 223</v>
          </cell>
          <cell r="L118" t="str">
            <v>284/284</v>
          </cell>
          <cell r="M118" t="str">
            <v>284/284</v>
          </cell>
          <cell r="N118" t="str">
            <v>7 418</v>
          </cell>
          <cell r="O118" t="str">
            <v>72</v>
          </cell>
          <cell r="P118" t="str">
            <v>8</v>
          </cell>
          <cell r="Q118" t="str">
            <v>1</v>
          </cell>
          <cell r="R118" t="str">
            <v>7</v>
          </cell>
        </row>
        <row r="119">
          <cell r="A119" t="str">
            <v>-ЗАО "СК"К-АСКО"</v>
          </cell>
          <cell r="I119" t="str">
            <v>2/2</v>
          </cell>
          <cell r="J119" t="str">
            <v>16 800</v>
          </cell>
          <cell r="K119" t="str">
            <v>15 960/15 960</v>
          </cell>
          <cell r="L119" t="str">
            <v>1 330/1 330</v>
          </cell>
          <cell r="M119" t="str">
            <v>1 330/1 330</v>
          </cell>
          <cell r="N119" t="str">
            <v>840</v>
          </cell>
          <cell r="O119" t="str">
            <v>70</v>
          </cell>
          <cell r="S119" t="str">
            <v>Рига Ре</v>
          </cell>
        </row>
        <row r="120">
          <cell r="A120" t="str">
            <v>в том числе:</v>
          </cell>
        </row>
        <row r="121">
          <cell r="A121" t="str">
            <v>а). жизнь(в том</v>
          </cell>
        </row>
        <row r="122">
          <cell r="A122" t="str">
            <v>числе пенсии)</v>
          </cell>
          <cell r="B122" t="str">
            <v>06</v>
          </cell>
        </row>
        <row r="123">
          <cell r="A123" t="str">
            <v>б). от несчаст-</v>
          </cell>
        </row>
        <row r="124">
          <cell r="A124" t="str">
            <v>ных случаев и</v>
          </cell>
        </row>
        <row r="125">
          <cell r="A125" t="str">
            <v>болезней</v>
          </cell>
          <cell r="B125" t="str">
            <v>07</v>
          </cell>
          <cell r="C125" t="str">
            <v>65</v>
          </cell>
          <cell r="D125" t="str">
            <v>5 113</v>
          </cell>
          <cell r="E125" t="str">
            <v>1 205 701/</v>
          </cell>
          <cell r="F125" t="str">
            <v>3 175/1 327</v>
          </cell>
          <cell r="G125">
            <v>3175</v>
          </cell>
          <cell r="I125" t="str">
            <v>4 923/4 898</v>
          </cell>
          <cell r="J125" t="str">
            <v>55 885 085</v>
          </cell>
          <cell r="K125" t="str">
            <v>22 067 385/</v>
          </cell>
          <cell r="L125" t="str">
            <v>76 257/74 083</v>
          </cell>
          <cell r="M125" t="str">
            <v>76 257/74 083</v>
          </cell>
          <cell r="N125" t="str">
            <v>33 819 153</v>
          </cell>
          <cell r="O125" t="str">
            <v>52 484</v>
          </cell>
          <cell r="P125" t="str">
            <v>2 898</v>
          </cell>
          <cell r="Q125" t="str">
            <v>905</v>
          </cell>
          <cell r="R125" t="str">
            <v>1 954</v>
          </cell>
        </row>
        <row r="126">
          <cell r="E126" t="str">
            <v>/493 393</v>
          </cell>
          <cell r="K126" t="str">
            <v>/21 158 743</v>
          </cell>
        </row>
        <row r="127">
          <cell r="A127" t="str">
            <v>-АОЗТ "AIG Казахста</v>
          </cell>
        </row>
        <row r="128">
          <cell r="A128" t="str">
            <v xml:space="preserve"> нская страх.компа.</v>
          </cell>
          <cell r="I128" t="str">
            <v>4 304/4 304</v>
          </cell>
          <cell r="J128" t="str">
            <v>41 005 488</v>
          </cell>
          <cell r="K128" t="str">
            <v>9 909 088/</v>
          </cell>
          <cell r="L128" t="str">
            <v>5 414/5 414</v>
          </cell>
          <cell r="M128" t="str">
            <v>5 414/5 414</v>
          </cell>
          <cell r="N128" t="str">
            <v>31 096 400</v>
          </cell>
          <cell r="O128" t="str">
            <v>23 910</v>
          </cell>
        </row>
        <row r="129">
          <cell r="K129" t="str">
            <v>/9 909 088</v>
          </cell>
        </row>
        <row r="130">
          <cell r="A130" t="str">
            <v>-ОАО "СК"Алматин.Ме</v>
          </cell>
        </row>
        <row r="131">
          <cell r="A131" t="str">
            <v xml:space="preserve"> ждунар.Страх.Груп.</v>
          </cell>
          <cell r="C131" t="str">
            <v>2</v>
          </cell>
          <cell r="D131" t="str">
            <v>7</v>
          </cell>
          <cell r="E131" t="str">
            <v>306/306</v>
          </cell>
          <cell r="F131" t="str">
            <v>7/7</v>
          </cell>
          <cell r="G131">
            <v>7</v>
          </cell>
          <cell r="I131" t="str">
            <v>137/134</v>
          </cell>
          <cell r="J131" t="str">
            <v>280 126</v>
          </cell>
          <cell r="K131" t="str">
            <v>197 486/</v>
          </cell>
          <cell r="L131" t="str">
            <v>1 448/1 282</v>
          </cell>
          <cell r="M131" t="str">
            <v>1 448/1 282</v>
          </cell>
          <cell r="N131" t="str">
            <v>82 640</v>
          </cell>
          <cell r="O131" t="str">
            <v>1 471</v>
          </cell>
          <cell r="S131" t="str">
            <v>Heath.Аско</v>
          </cell>
        </row>
        <row r="132">
          <cell r="K132" t="str">
            <v>/179 336</v>
          </cell>
        </row>
        <row r="133">
          <cell r="A133" t="str">
            <v>-ЗАО "СК"Атланта-По</v>
          </cell>
        </row>
        <row r="134">
          <cell r="A134" t="str">
            <v xml:space="preserve"> лис"</v>
          </cell>
          <cell r="I134" t="str">
            <v>3/3</v>
          </cell>
          <cell r="J134" t="str">
            <v>48 875</v>
          </cell>
          <cell r="K134" t="str">
            <v>46 431/46 431</v>
          </cell>
          <cell r="L134" t="str">
            <v>217/217</v>
          </cell>
          <cell r="M134" t="str">
            <v>217/217</v>
          </cell>
          <cell r="N134" t="str">
            <v>2 444</v>
          </cell>
          <cell r="O134" t="str">
            <v>126</v>
          </cell>
          <cell r="S134" t="str">
            <v>ЗАО Авикос</v>
          </cell>
        </row>
        <row r="135">
          <cell r="A135" t="str">
            <v>-ЗАСО "Виктория"</v>
          </cell>
          <cell r="C135" t="str">
            <v>39</v>
          </cell>
          <cell r="E135" t="str">
            <v>41 725/0</v>
          </cell>
          <cell r="F135" t="str">
            <v>35/0</v>
          </cell>
          <cell r="G135">
            <v>35</v>
          </cell>
          <cell r="I135" t="str">
            <v>1/1</v>
          </cell>
          <cell r="J135" t="str">
            <v>41 296</v>
          </cell>
          <cell r="K135" t="str">
            <v>40 786/40 786</v>
          </cell>
          <cell r="L135" t="str">
            <v>247/247</v>
          </cell>
          <cell r="M135" t="str">
            <v>247/247</v>
          </cell>
          <cell r="N135" t="str">
            <v>510</v>
          </cell>
          <cell r="O135" t="str">
            <v>51</v>
          </cell>
          <cell r="S135" t="str">
            <v>Reso-Garantia</v>
          </cell>
        </row>
        <row r="136">
          <cell r="A136" t="str">
            <v>-РГССП"Казагрополис</v>
          </cell>
          <cell r="C136" t="str">
            <v>1</v>
          </cell>
          <cell r="E136" t="str">
            <v>10 461/10 461</v>
          </cell>
          <cell r="F136" t="str">
            <v>42/42</v>
          </cell>
          <cell r="G136">
            <v>42</v>
          </cell>
          <cell r="S136" t="str">
            <v>Казкоммерц-полис</v>
          </cell>
        </row>
        <row r="137">
          <cell r="A137" t="str">
            <v>-ЗАО "Казахинстрах"</v>
          </cell>
          <cell r="C137" t="str">
            <v>4</v>
          </cell>
          <cell r="D137" t="str">
            <v>664</v>
          </cell>
          <cell r="E137" t="str">
            <v>359 229/0</v>
          </cell>
          <cell r="F137" t="str">
            <v>1 353/0</v>
          </cell>
          <cell r="G137">
            <v>1353</v>
          </cell>
          <cell r="I137" t="str">
            <v>9/2</v>
          </cell>
          <cell r="J137" t="str">
            <v>281 711</v>
          </cell>
          <cell r="K137" t="str">
            <v>173 416/0</v>
          </cell>
          <cell r="L137" t="str">
            <v>5 430/5 194</v>
          </cell>
          <cell r="M137" t="str">
            <v>5 430/5 194</v>
          </cell>
          <cell r="N137" t="str">
            <v>108 294</v>
          </cell>
          <cell r="O137" t="str">
            <v>688</v>
          </cell>
          <cell r="S137" t="str">
            <v>Merink</v>
          </cell>
        </row>
        <row r="138">
          <cell r="A138" t="str">
            <v>-ОАО "СК"Казкоммерц</v>
          </cell>
        </row>
        <row r="139">
          <cell r="A139" t="str">
            <v xml:space="preserve"> -полис"</v>
          </cell>
          <cell r="C139" t="str">
            <v>1</v>
          </cell>
          <cell r="D139" t="str">
            <v>1 684</v>
          </cell>
          <cell r="E139" t="str">
            <v>24 014/0</v>
          </cell>
          <cell r="F139" t="str">
            <v>95/0</v>
          </cell>
          <cell r="G139">
            <v>95</v>
          </cell>
          <cell r="I139" t="str">
            <v>7/7</v>
          </cell>
          <cell r="J139" t="str">
            <v>1 889 399</v>
          </cell>
          <cell r="K139" t="str">
            <v>1 647 640/</v>
          </cell>
          <cell r="L139" t="str">
            <v>6 588/6 588</v>
          </cell>
          <cell r="M139" t="str">
            <v>6 588/6 588</v>
          </cell>
          <cell r="N139" t="str">
            <v>241 759</v>
          </cell>
          <cell r="O139" t="str">
            <v>681</v>
          </cell>
          <cell r="P139" t="str">
            <v>1 884</v>
          </cell>
          <cell r="Q139" t="str">
            <v>499</v>
          </cell>
          <cell r="R139" t="str">
            <v>1 345</v>
          </cell>
          <cell r="S139" t="str">
            <v>InterSigor,SsangFir</v>
          </cell>
        </row>
        <row r="140">
          <cell r="K140" t="str">
            <v>/1 647 640</v>
          </cell>
          <cell r="S140" t="str">
            <v>e,AON,Казахинстр</v>
          </cell>
        </row>
        <row r="141">
          <cell r="A141" t="str">
            <v>-ОАО "СК KBS GARANT</v>
          </cell>
          <cell r="C141" t="str">
            <v>3</v>
          </cell>
          <cell r="D141" t="str">
            <v>1 879</v>
          </cell>
          <cell r="E141" t="str">
            <v>3 051/3 051</v>
          </cell>
          <cell r="F141" t="str">
            <v>814/814</v>
          </cell>
          <cell r="G141">
            <v>814</v>
          </cell>
          <cell r="I141" t="str">
            <v>5/5</v>
          </cell>
          <cell r="J141" t="str">
            <v>133 615</v>
          </cell>
          <cell r="K141" t="str">
            <v>108 695/</v>
          </cell>
          <cell r="L141" t="str">
            <v>1 058/1 058</v>
          </cell>
          <cell r="M141" t="str">
            <v>1 058/1 058</v>
          </cell>
          <cell r="N141" t="str">
            <v>24 920</v>
          </cell>
          <cell r="O141" t="str">
            <v>4 141</v>
          </cell>
        </row>
        <row r="142">
          <cell r="K142" t="str">
            <v>/108 695</v>
          </cell>
        </row>
        <row r="143">
          <cell r="A143" t="str">
            <v>-ОАО "Hефтяная стра</v>
          </cell>
        </row>
        <row r="144">
          <cell r="A144" t="str">
            <v xml:space="preserve"> ховая компания"</v>
          </cell>
          <cell r="C144" t="str">
            <v>4</v>
          </cell>
          <cell r="D144" t="str">
            <v>46</v>
          </cell>
          <cell r="E144" t="str">
            <v>9 620/0</v>
          </cell>
          <cell r="F144" t="str">
            <v>46/0</v>
          </cell>
          <cell r="G144">
            <v>46</v>
          </cell>
          <cell r="I144" t="str">
            <v>19/16</v>
          </cell>
          <cell r="J144" t="str">
            <v>1 266 016</v>
          </cell>
          <cell r="K144" t="str">
            <v>1 132 357/</v>
          </cell>
          <cell r="L144" t="str">
            <v>3 800/2 394</v>
          </cell>
          <cell r="M144" t="str">
            <v>3 800/2 394</v>
          </cell>
          <cell r="N144" t="str">
            <v>133 658</v>
          </cell>
          <cell r="O144" t="str">
            <v>316</v>
          </cell>
        </row>
        <row r="145">
          <cell r="K145" t="str">
            <v>/746 030</v>
          </cell>
        </row>
        <row r="146">
          <cell r="A146" t="str">
            <v>-ЗАО "СК"Пана Иншур</v>
          </cell>
        </row>
        <row r="147">
          <cell r="A147" t="str">
            <v xml:space="preserve"> анс"</v>
          </cell>
          <cell r="I147" t="str">
            <v>4/4</v>
          </cell>
          <cell r="J147" t="str">
            <v>563 360</v>
          </cell>
          <cell r="K147" t="str">
            <v>523 130/</v>
          </cell>
          <cell r="L147" t="str">
            <v>3 653/3 653</v>
          </cell>
          <cell r="M147" t="str">
            <v>3 653/3 653</v>
          </cell>
          <cell r="N147" t="str">
            <v>40 977</v>
          </cell>
          <cell r="O147" t="str">
            <v>334</v>
          </cell>
          <cell r="P147" t="str">
            <v>3</v>
          </cell>
          <cell r="Q147" t="str">
            <v>2</v>
          </cell>
          <cell r="R147" t="str">
            <v>2</v>
          </cell>
          <cell r="S147" t="str">
            <v>Frame Work,Heath,СК</v>
          </cell>
        </row>
        <row r="148">
          <cell r="K148" t="str">
            <v>/523 130</v>
          </cell>
          <cell r="S148" t="str">
            <v>Чолпон-Ата</v>
          </cell>
        </row>
        <row r="149">
          <cell r="A149" t="str">
            <v>-ОАО "Промышленная</v>
          </cell>
        </row>
        <row r="150">
          <cell r="A150" t="str">
            <v xml:space="preserve"> страховая группа"</v>
          </cell>
          <cell r="C150" t="str">
            <v>2</v>
          </cell>
          <cell r="D150" t="str">
            <v>752</v>
          </cell>
          <cell r="E150" t="str">
            <v>256 320/0</v>
          </cell>
          <cell r="F150" t="str">
            <v>248/0</v>
          </cell>
          <cell r="G150">
            <v>248</v>
          </cell>
          <cell r="I150" t="str">
            <v>3/1</v>
          </cell>
          <cell r="J150" t="str">
            <v>397 208</v>
          </cell>
          <cell r="K150" t="str">
            <v>340 853/84 533</v>
          </cell>
          <cell r="L150" t="str">
            <v>2 089/1 959</v>
          </cell>
          <cell r="M150" t="str">
            <v>2 089/1 959</v>
          </cell>
          <cell r="N150" t="str">
            <v>56 355</v>
          </cell>
          <cell r="O150" t="str">
            <v>3 374</v>
          </cell>
          <cell r="P150" t="str">
            <v>1 011</v>
          </cell>
          <cell r="Q150" t="str">
            <v>404</v>
          </cell>
          <cell r="R150" t="str">
            <v>607</v>
          </cell>
          <cell r="S150" t="str">
            <v>MIG,Казахинстрах</v>
          </cell>
        </row>
        <row r="151">
          <cell r="A151" t="str">
            <v>-ЗАО "СК"Терра"</v>
          </cell>
          <cell r="C151" t="str">
            <v>1</v>
          </cell>
          <cell r="D151" t="str">
            <v>10</v>
          </cell>
          <cell r="E151" t="str">
            <v>27/27</v>
          </cell>
          <cell r="F151" t="str">
            <v>10/10</v>
          </cell>
          <cell r="G151">
            <v>10</v>
          </cell>
          <cell r="I151" t="str">
            <v>404/402</v>
          </cell>
          <cell r="J151" t="str">
            <v>6 133 584</v>
          </cell>
          <cell r="K151" t="str">
            <v>4 351 580/</v>
          </cell>
          <cell r="L151" t="str">
            <v>5 480/5 445</v>
          </cell>
          <cell r="M151" t="str">
            <v>5 480/5 445</v>
          </cell>
          <cell r="N151" t="str">
            <v>1 782 004</v>
          </cell>
          <cell r="O151" t="str">
            <v>1 717</v>
          </cell>
          <cell r="S151" t="str">
            <v>АТФ-Полис;Марш Лонд</v>
          </cell>
        </row>
        <row r="152">
          <cell r="K152" t="str">
            <v>/4 336 046</v>
          </cell>
          <cell r="S152" t="str">
            <v>он;</v>
          </cell>
        </row>
        <row r="153">
          <cell r="A153" t="str">
            <v>-ОАО "СК"Трансойл"</v>
          </cell>
          <cell r="C153" t="str">
            <v>6</v>
          </cell>
          <cell r="D153" t="str">
            <v>71</v>
          </cell>
          <cell r="E153" t="str">
            <v>21 400/0</v>
          </cell>
          <cell r="F153" t="str">
            <v>71/0</v>
          </cell>
          <cell r="G153">
            <v>71</v>
          </cell>
          <cell r="I153" t="str">
            <v>4/0</v>
          </cell>
          <cell r="J153" t="str">
            <v>14 265</v>
          </cell>
          <cell r="K153" t="str">
            <v>7 132/0</v>
          </cell>
          <cell r="L153" t="str">
            <v>17/0</v>
          </cell>
          <cell r="M153" t="str">
            <v>17/0</v>
          </cell>
          <cell r="N153" t="str">
            <v>7 133</v>
          </cell>
          <cell r="O153" t="str">
            <v>25</v>
          </cell>
          <cell r="S153" t="str">
            <v>ЗАО "Казахинстрах"</v>
          </cell>
        </row>
        <row r="157">
          <cell r="A157" t="str">
            <v>А</v>
          </cell>
          <cell r="B157" t="str">
            <v>В</v>
          </cell>
          <cell r="C157" t="str">
            <v>1</v>
          </cell>
          <cell r="D157" t="str">
            <v>2</v>
          </cell>
          <cell r="E157" t="str">
            <v>3</v>
          </cell>
          <cell r="F157" t="str">
            <v>4</v>
          </cell>
          <cell r="G157" t="str">
            <v>4</v>
          </cell>
          <cell r="H157" t="str">
            <v>5</v>
          </cell>
          <cell r="I157" t="str">
            <v>6</v>
          </cell>
          <cell r="J157" t="str">
            <v>7</v>
          </cell>
          <cell r="K157" t="str">
            <v>8</v>
          </cell>
          <cell r="L157" t="str">
            <v>9</v>
          </cell>
          <cell r="M157" t="str">
            <v>9</v>
          </cell>
          <cell r="N157" t="str">
            <v>10</v>
          </cell>
          <cell r="O157" t="str">
            <v>11</v>
          </cell>
          <cell r="P157" t="str">
            <v>12</v>
          </cell>
          <cell r="Q157" t="str">
            <v>13</v>
          </cell>
          <cell r="R157" t="str">
            <v>14</v>
          </cell>
          <cell r="S157" t="str">
            <v>15</v>
          </cell>
        </row>
        <row r="158">
          <cell r="A158" t="str">
            <v>-ЗАО "СК"Экополис"</v>
          </cell>
          <cell r="I158" t="str">
            <v>1/1</v>
          </cell>
          <cell r="J158" t="str">
            <v>8 750</v>
          </cell>
          <cell r="K158" t="str">
            <v>8 313/8 313</v>
          </cell>
          <cell r="L158" t="str">
            <v>1 354/1 354</v>
          </cell>
          <cell r="M158" t="str">
            <v>1 354/1 354</v>
          </cell>
          <cell r="N158" t="str">
            <v>437</v>
          </cell>
          <cell r="O158" t="str">
            <v>75</v>
          </cell>
          <cell r="S158" t="str">
            <v>Transworld Reinsura</v>
          </cell>
        </row>
        <row r="159">
          <cell r="S159" t="str">
            <v>nce Company Limited</v>
          </cell>
        </row>
        <row r="160">
          <cell r="A160" t="str">
            <v>-ОАО "СК"БТА-Иншура</v>
          </cell>
        </row>
        <row r="161">
          <cell r="A161" t="str">
            <v xml:space="preserve"> нс"</v>
          </cell>
          <cell r="C161" t="str">
            <v>2</v>
          </cell>
          <cell r="E161" t="str">
            <v>479 548/</v>
          </cell>
          <cell r="F161" t="str">
            <v>454/454</v>
          </cell>
          <cell r="G161">
            <v>454</v>
          </cell>
          <cell r="I161" t="str">
            <v>16/12</v>
          </cell>
          <cell r="J161" t="str">
            <v>3 439 567</v>
          </cell>
          <cell r="K161" t="str">
            <v>3 235 247/</v>
          </cell>
          <cell r="L161" t="str">
            <v>37 345/37 161</v>
          </cell>
          <cell r="M161" t="str">
            <v>37 345/37 161</v>
          </cell>
          <cell r="N161" t="str">
            <v>205 028</v>
          </cell>
          <cell r="O161" t="str">
            <v>14 684</v>
          </cell>
          <cell r="S161" t="str">
            <v>Wextell,Ингосстрах</v>
          </cell>
        </row>
        <row r="162">
          <cell r="E162" t="str">
            <v>/479 548</v>
          </cell>
          <cell r="K162" t="str">
            <v>/3 183 484</v>
          </cell>
        </row>
        <row r="163">
          <cell r="A163" t="str">
            <v>-ЗАО "СК"АТФ Полис"</v>
          </cell>
          <cell r="I163" t="str">
            <v>4/4</v>
          </cell>
          <cell r="J163" t="str">
            <v>365 025</v>
          </cell>
          <cell r="K163" t="str">
            <v>329 271/</v>
          </cell>
          <cell r="L163" t="str">
            <v>787/787</v>
          </cell>
          <cell r="M163" t="str">
            <v>787/787</v>
          </cell>
          <cell r="N163" t="str">
            <v>35 754</v>
          </cell>
          <cell r="O163" t="str">
            <v>821</v>
          </cell>
        </row>
        <row r="164">
          <cell r="K164" t="str">
            <v>/329 271</v>
          </cell>
        </row>
        <row r="165">
          <cell r="A165" t="str">
            <v>-ЗАО "СК"К-АСКО"</v>
          </cell>
          <cell r="I165" t="str">
            <v>2/2</v>
          </cell>
          <cell r="J165" t="str">
            <v>16 800</v>
          </cell>
          <cell r="K165" t="str">
            <v>15 960/15 960</v>
          </cell>
          <cell r="L165" t="str">
            <v>1 330/1 330</v>
          </cell>
          <cell r="M165" t="str">
            <v>1 330/1 330</v>
          </cell>
          <cell r="N165" t="str">
            <v>840</v>
          </cell>
          <cell r="O165" t="str">
            <v>70</v>
          </cell>
          <cell r="S165" t="str">
            <v>Рига Ре</v>
          </cell>
        </row>
        <row r="166">
          <cell r="A166" t="str">
            <v>в). здоровья</v>
          </cell>
        </row>
        <row r="167">
          <cell r="A167" t="str">
            <v>(медицинское)</v>
          </cell>
          <cell r="B167" t="str">
            <v>08</v>
          </cell>
          <cell r="D167" t="str">
            <v>361</v>
          </cell>
          <cell r="E167" t="str">
            <v>594/0</v>
          </cell>
          <cell r="I167" t="str">
            <v>1 163/1 160</v>
          </cell>
          <cell r="J167" t="str">
            <v>1 496 308</v>
          </cell>
          <cell r="K167" t="str">
            <v>727 037/</v>
          </cell>
          <cell r="L167" t="str">
            <v>47 968/46 406</v>
          </cell>
          <cell r="M167" t="str">
            <v>47 968/46 406</v>
          </cell>
          <cell r="N167" t="str">
            <v>769 272</v>
          </cell>
          <cell r="O167" t="str">
            <v>27 773</v>
          </cell>
          <cell r="P167" t="str">
            <v>28 631</v>
          </cell>
          <cell r="Q167" t="str">
            <v>6 358</v>
          </cell>
          <cell r="R167" t="str">
            <v>22 273</v>
          </cell>
        </row>
        <row r="168">
          <cell r="K168" t="str">
            <v>/725 989</v>
          </cell>
        </row>
        <row r="169">
          <cell r="A169" t="str">
            <v>-ЗАО "Казахинстрах"</v>
          </cell>
          <cell r="D169" t="str">
            <v>226</v>
          </cell>
          <cell r="E169" t="str">
            <v>594/0</v>
          </cell>
          <cell r="I169" t="str">
            <v>3/0</v>
          </cell>
          <cell r="J169" t="str">
            <v>1 497</v>
          </cell>
          <cell r="K169" t="str">
            <v>1 048/0</v>
          </cell>
          <cell r="L169" t="str">
            <v>1 562/0</v>
          </cell>
          <cell r="M169" t="str">
            <v>1 562/0</v>
          </cell>
          <cell r="N169" t="str">
            <v>449</v>
          </cell>
          <cell r="O169" t="str">
            <v>721</v>
          </cell>
          <cell r="P169" t="str">
            <v>372</v>
          </cell>
          <cell r="Q169" t="str">
            <v>112</v>
          </cell>
          <cell r="R169" t="str">
            <v>260</v>
          </cell>
        </row>
        <row r="170">
          <cell r="A170" t="str">
            <v>-ЗАО "СК"Латон-Поли</v>
          </cell>
        </row>
        <row r="171">
          <cell r="A171" t="str">
            <v xml:space="preserve"> с"</v>
          </cell>
          <cell r="J171" t="str">
            <v>140 566</v>
          </cell>
          <cell r="K171" t="str">
            <v>100 503/</v>
          </cell>
          <cell r="L171" t="str">
            <v>33 501/33 501</v>
          </cell>
          <cell r="M171" t="str">
            <v>33 501/33 501</v>
          </cell>
          <cell r="N171" t="str">
            <v>40 064</v>
          </cell>
          <cell r="O171" t="str">
            <v>13 355</v>
          </cell>
          <cell r="P171" t="str">
            <v>25 974</v>
          </cell>
          <cell r="Q171" t="str">
            <v>5 333</v>
          </cell>
          <cell r="R171" t="str">
            <v>20 641</v>
          </cell>
          <cell r="S171" t="str">
            <v>GCLInter.Ireland</v>
          </cell>
        </row>
        <row r="172">
          <cell r="K172" t="str">
            <v>/100 503</v>
          </cell>
        </row>
        <row r="173">
          <cell r="A173" t="str">
            <v>-ОАО "Hефтяная стра</v>
          </cell>
        </row>
        <row r="174">
          <cell r="A174" t="str">
            <v xml:space="preserve"> ховая компания"</v>
          </cell>
          <cell r="I174" t="str">
            <v>59/59</v>
          </cell>
          <cell r="J174" t="str">
            <v>1 272 072</v>
          </cell>
          <cell r="K174" t="str">
            <v>563 344/</v>
          </cell>
          <cell r="L174" t="str">
            <v>7 734/7 734</v>
          </cell>
          <cell r="M174" t="str">
            <v>7 734/7 734</v>
          </cell>
          <cell r="N174" t="str">
            <v>708 728</v>
          </cell>
          <cell r="O174" t="str">
            <v>13 024</v>
          </cell>
          <cell r="P174" t="str">
            <v>2</v>
          </cell>
          <cell r="Q174" t="str">
            <v>2</v>
          </cell>
        </row>
        <row r="175">
          <cell r="K175" t="str">
            <v>/563 344</v>
          </cell>
        </row>
        <row r="176">
          <cell r="A176" t="str">
            <v>-ОАО "Промышленная</v>
          </cell>
        </row>
        <row r="177">
          <cell r="A177" t="str">
            <v xml:space="preserve"> страховая группа"</v>
          </cell>
          <cell r="D177" t="str">
            <v>135</v>
          </cell>
          <cell r="I177" t="str">
            <v>1/1</v>
          </cell>
          <cell r="J177" t="str">
            <v>31 532</v>
          </cell>
          <cell r="K177" t="str">
            <v>18 919/18 919</v>
          </cell>
          <cell r="L177" t="str">
            <v>901/901</v>
          </cell>
          <cell r="M177" t="str">
            <v>901/901</v>
          </cell>
          <cell r="N177" t="str">
            <v>12 613</v>
          </cell>
          <cell r="O177" t="str">
            <v>601</v>
          </cell>
          <cell r="P177" t="str">
            <v>2 275</v>
          </cell>
          <cell r="Q177" t="str">
            <v>910</v>
          </cell>
          <cell r="R177" t="str">
            <v>1 365</v>
          </cell>
          <cell r="S177" t="str">
            <v>MIG</v>
          </cell>
        </row>
        <row r="178">
          <cell r="A178" t="str">
            <v>-ЗАО "СК"Экополис"</v>
          </cell>
          <cell r="I178" t="str">
            <v>1 030/1 030</v>
          </cell>
          <cell r="L178" t="str">
            <v>3 986/3 986</v>
          </cell>
          <cell r="M178" t="str">
            <v>3 986/3 986</v>
          </cell>
          <cell r="S178" t="str">
            <v>Shiloah</v>
          </cell>
        </row>
        <row r="179">
          <cell r="A179" t="str">
            <v>-ЗАО "АСК"ВКО АСКО"</v>
          </cell>
          <cell r="I179" t="str">
            <v>70/70</v>
          </cell>
          <cell r="J179" t="str">
            <v>50 641</v>
          </cell>
          <cell r="K179" t="str">
            <v>43 223/43 223</v>
          </cell>
          <cell r="L179" t="str">
            <v>284/284</v>
          </cell>
          <cell r="M179" t="str">
            <v>284/284</v>
          </cell>
          <cell r="N179" t="str">
            <v>7 418</v>
          </cell>
          <cell r="O179" t="str">
            <v>72</v>
          </cell>
          <cell r="P179" t="str">
            <v>8</v>
          </cell>
          <cell r="Q179" t="str">
            <v>1</v>
          </cell>
          <cell r="R179" t="str">
            <v>7</v>
          </cell>
          <cell r="S179" t="str">
            <v>АСО "РЕСО-Гарантия"</v>
          </cell>
        </row>
        <row r="180">
          <cell r="S180" t="str">
            <v>Россия</v>
          </cell>
        </row>
        <row r="181">
          <cell r="A181" t="str">
            <v>III.Добровольное</v>
          </cell>
        </row>
        <row r="182">
          <cell r="A182" t="str">
            <v>имущественное</v>
          </cell>
        </row>
        <row r="183">
          <cell r="A183" t="str">
            <v>страхование -</v>
          </cell>
        </row>
        <row r="184">
          <cell r="A184" t="str">
            <v>всего</v>
          </cell>
          <cell r="B184" t="str">
            <v>09</v>
          </cell>
          <cell r="C184" t="str">
            <v>469</v>
          </cell>
          <cell r="D184" t="str">
            <v>177 728</v>
          </cell>
          <cell r="E184" t="str">
            <v>148 504 526/</v>
          </cell>
          <cell r="F184" t="str">
            <v>199 237/91 878</v>
          </cell>
          <cell r="G184">
            <v>199237</v>
          </cell>
          <cell r="H184" t="str">
            <v>25 820</v>
          </cell>
          <cell r="I184" t="str">
            <v>2 363 141/</v>
          </cell>
          <cell r="J184" t="str">
            <v>2 228 164 745</v>
          </cell>
          <cell r="K184" t="str">
            <v>1 773 841 092/</v>
          </cell>
          <cell r="L184" t="str">
            <v>5 111 244/</v>
          </cell>
          <cell r="M184" t="str">
            <v>5111244</v>
          </cell>
          <cell r="N184" t="str">
            <v>32 319 431</v>
          </cell>
          <cell r="O184" t="str">
            <v>338 439</v>
          </cell>
          <cell r="P184" t="str">
            <v>181 475</v>
          </cell>
          <cell r="Q184" t="str">
            <v>25 127</v>
          </cell>
          <cell r="R184" t="str">
            <v>164 694</v>
          </cell>
        </row>
        <row r="185">
          <cell r="E185" t="str">
            <v>/87 775 575</v>
          </cell>
          <cell r="I185" t="str">
            <v>/2 362 512</v>
          </cell>
          <cell r="K185" t="str">
            <v>/1 753 085 245</v>
          </cell>
          <cell r="L185" t="str">
            <v>/4 972 321</v>
          </cell>
        </row>
        <row r="186">
          <cell r="A186" t="str">
            <v>-АОЗТ "AIG Казахста</v>
          </cell>
        </row>
        <row r="187">
          <cell r="A187" t="str">
            <v xml:space="preserve"> нская страх.компа.</v>
          </cell>
          <cell r="C187" t="str">
            <v>23</v>
          </cell>
          <cell r="D187" t="str">
            <v>17 915</v>
          </cell>
          <cell r="E187" t="str">
            <v>62 488 916/</v>
          </cell>
          <cell r="F187" t="str">
            <v>17 915/17 915</v>
          </cell>
          <cell r="G187">
            <v>17915</v>
          </cell>
          <cell r="I187" t="str">
            <v>126/126</v>
          </cell>
          <cell r="J187" t="str">
            <v>228 034 129</v>
          </cell>
          <cell r="K187" t="str">
            <v>227 123 779/</v>
          </cell>
          <cell r="L187" t="str">
            <v>409 672/</v>
          </cell>
          <cell r="M187" t="str">
            <v>409 672/</v>
          </cell>
          <cell r="N187" t="str">
            <v>910 350</v>
          </cell>
          <cell r="O187" t="str">
            <v>40 114</v>
          </cell>
          <cell r="P187" t="str">
            <v>8 527</v>
          </cell>
          <cell r="Q187" t="str">
            <v>3 998</v>
          </cell>
          <cell r="R187" t="str">
            <v>4 530</v>
          </cell>
        </row>
        <row r="188">
          <cell r="E188" t="str">
            <v>/62 488 916</v>
          </cell>
          <cell r="K188" t="str">
            <v>/227 123 779</v>
          </cell>
          <cell r="L188" t="str">
            <v>/409 672</v>
          </cell>
          <cell r="M188" t="str">
            <v>/409 672</v>
          </cell>
        </row>
        <row r="189">
          <cell r="A189" t="str">
            <v>-ОАО "СК"Алматин.Ме</v>
          </cell>
        </row>
        <row r="190">
          <cell r="A190" t="str">
            <v xml:space="preserve"> ждунар.Страх.Груп.</v>
          </cell>
          <cell r="C190" t="str">
            <v>36</v>
          </cell>
          <cell r="D190" t="str">
            <v>623</v>
          </cell>
          <cell r="E190" t="str">
            <v>33 346/33 346</v>
          </cell>
          <cell r="F190" t="str">
            <v>623/623</v>
          </cell>
          <cell r="G190">
            <v>623</v>
          </cell>
          <cell r="I190" t="str">
            <v>332/271</v>
          </cell>
          <cell r="J190" t="str">
            <v>330 309 239</v>
          </cell>
          <cell r="K190" t="str">
            <v>329 787 375/</v>
          </cell>
          <cell r="L190" t="str">
            <v>215 796/</v>
          </cell>
          <cell r="M190" t="str">
            <v>215 796/</v>
          </cell>
          <cell r="N190" t="str">
            <v>521 864</v>
          </cell>
          <cell r="O190" t="str">
            <v>23 909</v>
          </cell>
          <cell r="P190" t="str">
            <v>5 434</v>
          </cell>
          <cell r="Q190" t="str">
            <v>2 024</v>
          </cell>
          <cell r="R190" t="str">
            <v>3 410</v>
          </cell>
        </row>
        <row r="191">
          <cell r="K191" t="str">
            <v>/329 551 907</v>
          </cell>
          <cell r="L191" t="str">
            <v>/214 129</v>
          </cell>
          <cell r="M191" t="str">
            <v>/214 129</v>
          </cell>
        </row>
        <row r="192">
          <cell r="A192" t="str">
            <v>-ЗАО "СК"Атланта-По</v>
          </cell>
        </row>
        <row r="193">
          <cell r="A193" t="str">
            <v xml:space="preserve"> лис"</v>
          </cell>
          <cell r="I193" t="str">
            <v>18/21</v>
          </cell>
          <cell r="J193" t="str">
            <v>2 303 855</v>
          </cell>
          <cell r="K193" t="str">
            <v>2 209 802/</v>
          </cell>
          <cell r="L193" t="str">
            <v>17 257/17 257</v>
          </cell>
          <cell r="M193" t="str">
            <v>17 257/17 257</v>
          </cell>
          <cell r="N193" t="str">
            <v>94 053</v>
          </cell>
          <cell r="O193" t="str">
            <v>4 311</v>
          </cell>
          <cell r="S193" t="str">
            <v>ЗАО Авикос</v>
          </cell>
        </row>
        <row r="194">
          <cell r="K194" t="str">
            <v>/2 209 802</v>
          </cell>
        </row>
        <row r="195">
          <cell r="A195" t="str">
            <v>-ЗАСО "Виктория"</v>
          </cell>
          <cell r="C195" t="str">
            <v>3</v>
          </cell>
          <cell r="D195" t="str">
            <v>82</v>
          </cell>
          <cell r="E195" t="str">
            <v>14 280/0</v>
          </cell>
          <cell r="F195" t="str">
            <v>358/0</v>
          </cell>
          <cell r="G195">
            <v>358</v>
          </cell>
          <cell r="I195" t="str">
            <v>7/1</v>
          </cell>
          <cell r="J195" t="str">
            <v>177 980</v>
          </cell>
          <cell r="K195" t="str">
            <v>160 268/922</v>
          </cell>
          <cell r="L195" t="str">
            <v>1 546/79</v>
          </cell>
          <cell r="M195" t="str">
            <v>1 546/79</v>
          </cell>
          <cell r="N195" t="str">
            <v>6 953</v>
          </cell>
          <cell r="O195" t="str">
            <v>284</v>
          </cell>
          <cell r="S195" t="str">
            <v>ZASO "Viktoria", Ka</v>
          </cell>
        </row>
        <row r="196">
          <cell r="S196" t="str">
            <v>zkommerzpolis, Kaza</v>
          </cell>
        </row>
        <row r="197">
          <cell r="A197" t="str">
            <v>-ОАО "СК" Жибек Жол</v>
          </cell>
        </row>
        <row r="198">
          <cell r="A198" t="str">
            <v xml:space="preserve"> ы"</v>
          </cell>
          <cell r="I198" t="str">
            <v>5/5</v>
          </cell>
          <cell r="J198" t="str">
            <v>1 963 657</v>
          </cell>
          <cell r="K198" t="str">
            <v>1 865 474/</v>
          </cell>
          <cell r="L198" t="str">
            <v>99 925/99 925</v>
          </cell>
          <cell r="M198" t="str">
            <v>99 925/99 925</v>
          </cell>
          <cell r="N198" t="str">
            <v>98 183</v>
          </cell>
          <cell r="O198" t="str">
            <v>11 978</v>
          </cell>
          <cell r="P198" t="str">
            <v>99 925</v>
          </cell>
          <cell r="R198" t="str">
            <v>99 925</v>
          </cell>
          <cell r="S198" t="str">
            <v>TAROK INSURANSE</v>
          </cell>
        </row>
        <row r="199">
          <cell r="K199" t="str">
            <v>/1 865 474</v>
          </cell>
        </row>
        <row r="200">
          <cell r="A200" t="str">
            <v>-РГССП"Казагрополис</v>
          </cell>
          <cell r="C200" t="str">
            <v>8</v>
          </cell>
          <cell r="D200" t="str">
            <v>1 674</v>
          </cell>
          <cell r="E200" t="str">
            <v>94 118/94 118</v>
          </cell>
          <cell r="F200" t="str">
            <v>579/579</v>
          </cell>
          <cell r="G200">
            <v>579</v>
          </cell>
          <cell r="H200" t="str">
            <v>12</v>
          </cell>
          <cell r="I200" t="str">
            <v>1/1</v>
          </cell>
          <cell r="J200" t="str">
            <v>5 781 713</v>
          </cell>
          <cell r="K200" t="str">
            <v>5 723 896/</v>
          </cell>
          <cell r="L200" t="str">
            <v>11 162/11 162</v>
          </cell>
          <cell r="M200" t="str">
            <v>11 162/11 162</v>
          </cell>
          <cell r="N200" t="str">
            <v>57 817</v>
          </cell>
          <cell r="O200" t="str">
            <v>112</v>
          </cell>
          <cell r="S200" t="str">
            <v>Аско-Ре,Казкоммерц-</v>
          </cell>
        </row>
        <row r="201">
          <cell r="K201" t="str">
            <v>/5 723 896</v>
          </cell>
          <cell r="S201" t="str">
            <v>полис,GDC-Insurance</v>
          </cell>
        </row>
        <row r="202">
          <cell r="A202" t="str">
            <v>-ЗАО "Казахинстрах"</v>
          </cell>
          <cell r="C202" t="str">
            <v>25</v>
          </cell>
          <cell r="D202" t="str">
            <v>14 268</v>
          </cell>
          <cell r="E202" t="str">
            <v>630 554/0</v>
          </cell>
          <cell r="F202" t="str">
            <v>3 333/0</v>
          </cell>
          <cell r="G202">
            <v>3333</v>
          </cell>
          <cell r="H202" t="str">
            <v>8</v>
          </cell>
          <cell r="I202" t="str">
            <v>65/34</v>
          </cell>
          <cell r="J202" t="str">
            <v>134 436 922</v>
          </cell>
          <cell r="K202" t="str">
            <v>132 475 862/</v>
          </cell>
          <cell r="L202" t="str">
            <v>319 083/</v>
          </cell>
          <cell r="M202" t="str">
            <v>319 083/</v>
          </cell>
          <cell r="N202" t="str">
            <v>2 197 910</v>
          </cell>
          <cell r="O202" t="str">
            <v>19 408</v>
          </cell>
          <cell r="P202" t="str">
            <v>14 622</v>
          </cell>
          <cell r="Q202" t="str">
            <v>1 467</v>
          </cell>
          <cell r="R202" t="str">
            <v>13 155</v>
          </cell>
        </row>
        <row r="203">
          <cell r="K203" t="str">
            <v>/128 375 613</v>
          </cell>
          <cell r="L203" t="str">
            <v>/314 182</v>
          </cell>
          <cell r="M203" t="str">
            <v>/314 182</v>
          </cell>
        </row>
        <row r="204">
          <cell r="A204" t="str">
            <v>-ОАО "СК"Казкоммерц</v>
          </cell>
        </row>
        <row r="205">
          <cell r="A205" t="str">
            <v xml:space="preserve"> -полис"</v>
          </cell>
          <cell r="C205" t="str">
            <v>38</v>
          </cell>
          <cell r="D205" t="str">
            <v>58 709</v>
          </cell>
          <cell r="E205" t="str">
            <v>177 242/45 226</v>
          </cell>
          <cell r="F205" t="str">
            <v>2 192/42</v>
          </cell>
          <cell r="G205">
            <v>2192</v>
          </cell>
          <cell r="H205" t="str">
            <v>2 282</v>
          </cell>
          <cell r="I205" t="str">
            <v>322/254</v>
          </cell>
          <cell r="J205" t="str">
            <v>526 387 193</v>
          </cell>
          <cell r="K205" t="str">
            <v>523 895 557/</v>
          </cell>
          <cell r="L205" t="str">
            <v>722 710/</v>
          </cell>
          <cell r="M205" t="str">
            <v>722 710/</v>
          </cell>
          <cell r="N205" t="str">
            <v>2 491 636</v>
          </cell>
          <cell r="O205" t="str">
            <v>13 965</v>
          </cell>
          <cell r="P205" t="str">
            <v>4 158</v>
          </cell>
          <cell r="Q205" t="str">
            <v>911</v>
          </cell>
          <cell r="R205" t="str">
            <v>3 858</v>
          </cell>
        </row>
        <row r="206">
          <cell r="K206" t="str">
            <v>/523 194 094</v>
          </cell>
          <cell r="L206" t="str">
            <v>/708 205</v>
          </cell>
          <cell r="M206" t="str">
            <v>/708 205</v>
          </cell>
        </row>
        <row r="210">
          <cell r="A210" t="str">
            <v>А</v>
          </cell>
          <cell r="B210" t="str">
            <v>В</v>
          </cell>
          <cell r="C210" t="str">
            <v>1</v>
          </cell>
          <cell r="D210" t="str">
            <v>2</v>
          </cell>
          <cell r="E210" t="str">
            <v>3</v>
          </cell>
          <cell r="F210" t="str">
            <v>4</v>
          </cell>
          <cell r="G210" t="str">
            <v>4</v>
          </cell>
          <cell r="H210" t="str">
            <v>5</v>
          </cell>
          <cell r="I210" t="str">
            <v>6</v>
          </cell>
          <cell r="J210" t="str">
            <v>7</v>
          </cell>
          <cell r="K210" t="str">
            <v>8</v>
          </cell>
          <cell r="L210" t="str">
            <v>9</v>
          </cell>
          <cell r="M210" t="str">
            <v>9</v>
          </cell>
          <cell r="N210" t="str">
            <v>10</v>
          </cell>
          <cell r="O210" t="str">
            <v>11</v>
          </cell>
          <cell r="P210" t="str">
            <v>12</v>
          </cell>
          <cell r="Q210" t="str">
            <v>13</v>
          </cell>
          <cell r="R210" t="str">
            <v>14</v>
          </cell>
          <cell r="S210" t="str">
            <v>15</v>
          </cell>
        </row>
        <row r="211">
          <cell r="A211" t="str">
            <v>-ОАО "СК KBS GARANT</v>
          </cell>
          <cell r="C211" t="str">
            <v>137</v>
          </cell>
          <cell r="D211" t="str">
            <v>4 597</v>
          </cell>
          <cell r="E211" t="str">
            <v>134 403/</v>
          </cell>
          <cell r="F211" t="str">
            <v>4 816/4 816</v>
          </cell>
          <cell r="G211">
            <v>4816</v>
          </cell>
          <cell r="H211" t="str">
            <v>274</v>
          </cell>
          <cell r="I211" t="str">
            <v>499/499</v>
          </cell>
          <cell r="J211" t="str">
            <v>27 612 619</v>
          </cell>
          <cell r="K211" t="str">
            <v>25 044 925/</v>
          </cell>
          <cell r="L211" t="str">
            <v>212 581/</v>
          </cell>
          <cell r="M211" t="str">
            <v>212 581/</v>
          </cell>
          <cell r="N211" t="str">
            <v>2 547 694</v>
          </cell>
          <cell r="O211" t="str">
            <v>13 365</v>
          </cell>
          <cell r="P211" t="str">
            <v>6</v>
          </cell>
          <cell r="Q211" t="str">
            <v>5 653</v>
          </cell>
          <cell r="R211" t="str">
            <v>12 584</v>
          </cell>
        </row>
        <row r="212">
          <cell r="E212" t="str">
            <v>/134 403</v>
          </cell>
          <cell r="K212" t="str">
            <v>/25 044 925</v>
          </cell>
          <cell r="L212" t="str">
            <v>/212 581</v>
          </cell>
          <cell r="M212" t="str">
            <v>/212 581</v>
          </cell>
        </row>
        <row r="213">
          <cell r="A213" t="str">
            <v>-ОАО АСК"Коммеск-Ом</v>
          </cell>
        </row>
        <row r="214">
          <cell r="A214" t="str">
            <v xml:space="preserve"> iр"</v>
          </cell>
          <cell r="C214" t="str">
            <v>13</v>
          </cell>
          <cell r="D214" t="str">
            <v>2 963</v>
          </cell>
          <cell r="E214" t="str">
            <v>432 649/</v>
          </cell>
          <cell r="F214" t="str">
            <v>2 945/1 569</v>
          </cell>
          <cell r="G214">
            <v>2945</v>
          </cell>
          <cell r="I214" t="str">
            <v>1 924/1 912</v>
          </cell>
          <cell r="J214" t="str">
            <v>73 013 488</v>
          </cell>
          <cell r="K214" t="str">
            <v>66 928 627/</v>
          </cell>
          <cell r="L214" t="str">
            <v>43 757/34 124</v>
          </cell>
          <cell r="M214" t="str">
            <v>43 757/34 124</v>
          </cell>
          <cell r="N214" t="str">
            <v>6 081 801</v>
          </cell>
          <cell r="O214" t="str">
            <v>17 446</v>
          </cell>
          <cell r="P214" t="str">
            <v>1 254</v>
          </cell>
          <cell r="Q214" t="str">
            <v>63</v>
          </cell>
          <cell r="R214" t="str">
            <v>1 191</v>
          </cell>
        </row>
        <row r="215">
          <cell r="E215" t="str">
            <v>/114 190</v>
          </cell>
          <cell r="K215" t="str">
            <v>/63 658 824</v>
          </cell>
        </row>
        <row r="216">
          <cell r="A216" t="str">
            <v>-ЗАО "СК"Латон-Поли</v>
          </cell>
        </row>
        <row r="217">
          <cell r="A217" t="str">
            <v xml:space="preserve"> с"</v>
          </cell>
          <cell r="I217" t="str">
            <v>2/2</v>
          </cell>
          <cell r="J217" t="str">
            <v>119 580</v>
          </cell>
          <cell r="K217" t="str">
            <v>113 620/</v>
          </cell>
          <cell r="L217" t="str">
            <v>5 681/5 681</v>
          </cell>
          <cell r="M217" t="str">
            <v>5 681/5 681</v>
          </cell>
          <cell r="N217" t="str">
            <v>5 960</v>
          </cell>
          <cell r="O217" t="str">
            <v>298</v>
          </cell>
        </row>
        <row r="218">
          <cell r="K218" t="str">
            <v>/113 620</v>
          </cell>
        </row>
        <row r="219">
          <cell r="A219" t="str">
            <v>-СП ЗАО"Лондон-Алма</v>
          </cell>
        </row>
        <row r="220">
          <cell r="A220" t="str">
            <v xml:space="preserve"> ты Иншуранс Компа.</v>
          </cell>
          <cell r="I220" t="str">
            <v>4/11</v>
          </cell>
          <cell r="J220" t="str">
            <v>39 194</v>
          </cell>
          <cell r="K220" t="str">
            <v>37 234/37 234</v>
          </cell>
          <cell r="L220" t="str">
            <v>274/274</v>
          </cell>
          <cell r="M220" t="str">
            <v>274/274</v>
          </cell>
          <cell r="N220" t="str">
            <v>1 960</v>
          </cell>
          <cell r="O220" t="str">
            <v>14</v>
          </cell>
        </row>
        <row r="221">
          <cell r="A221" t="str">
            <v>-ОАО "Hефтяная стра</v>
          </cell>
        </row>
        <row r="222">
          <cell r="A222" t="str">
            <v xml:space="preserve"> ховая компания"</v>
          </cell>
          <cell r="C222" t="str">
            <v>24</v>
          </cell>
          <cell r="D222" t="str">
            <v>3 833</v>
          </cell>
          <cell r="E222" t="str">
            <v>343 234/53 803</v>
          </cell>
          <cell r="F222" t="str">
            <v>3 814/151</v>
          </cell>
          <cell r="G222">
            <v>3814</v>
          </cell>
          <cell r="I222" t="str">
            <v>740/721</v>
          </cell>
          <cell r="J222" t="str">
            <v>622 882 839</v>
          </cell>
          <cell r="K222" t="str">
            <v>187 641 613/</v>
          </cell>
          <cell r="L222" t="str">
            <v>954 016/</v>
          </cell>
          <cell r="M222" t="str">
            <v>954 016/</v>
          </cell>
          <cell r="N222" t="str">
            <v>4 102 532</v>
          </cell>
          <cell r="O222" t="str">
            <v>17 774</v>
          </cell>
          <cell r="P222" t="str">
            <v>7 762</v>
          </cell>
          <cell r="Q222" t="str">
            <v>5 771</v>
          </cell>
          <cell r="R222" t="str">
            <v>1 951</v>
          </cell>
        </row>
        <row r="223">
          <cell r="K223" t="str">
            <v>/182 591 851</v>
          </cell>
          <cell r="L223" t="str">
            <v>/883 984</v>
          </cell>
          <cell r="M223" t="str">
            <v>/883 984</v>
          </cell>
        </row>
        <row r="224">
          <cell r="A224" t="str">
            <v>-ЗАО "СК"Пана Иншур</v>
          </cell>
        </row>
        <row r="225">
          <cell r="A225" t="str">
            <v xml:space="preserve"> анс"</v>
          </cell>
          <cell r="E225" t="str">
            <v>5 708/5 708</v>
          </cell>
          <cell r="F225" t="str">
            <v>29/29</v>
          </cell>
          <cell r="G225">
            <v>29</v>
          </cell>
          <cell r="H225" t="str">
            <v>490</v>
          </cell>
          <cell r="I225" t="str">
            <v>85/84</v>
          </cell>
          <cell r="J225" t="str">
            <v>15 852 686</v>
          </cell>
          <cell r="K225" t="str">
            <v>14 939 147/</v>
          </cell>
          <cell r="L225" t="str">
            <v>407 620/</v>
          </cell>
          <cell r="M225" t="str">
            <v>407 620/</v>
          </cell>
          <cell r="N225" t="str">
            <v>908 534</v>
          </cell>
          <cell r="O225" t="str">
            <v>22 311</v>
          </cell>
          <cell r="S225" t="str">
            <v>Frame Work, Heath</v>
          </cell>
        </row>
        <row r="226">
          <cell r="K226" t="str">
            <v>/14 938 828</v>
          </cell>
          <cell r="L226" t="str">
            <v>/407 383</v>
          </cell>
          <cell r="M226" t="str">
            <v>/407 383</v>
          </cell>
        </row>
        <row r="227">
          <cell r="A227" t="str">
            <v>-ОАО "Промышленная</v>
          </cell>
        </row>
        <row r="228">
          <cell r="A228" t="str">
            <v xml:space="preserve"> страховая группа"</v>
          </cell>
          <cell r="C228" t="str">
            <v>8</v>
          </cell>
          <cell r="D228" t="str">
            <v>12 585</v>
          </cell>
          <cell r="E228" t="str">
            <v>59 161 374/0</v>
          </cell>
          <cell r="F228" t="str">
            <v>94 205/0</v>
          </cell>
          <cell r="G228">
            <v>94205</v>
          </cell>
          <cell r="H228" t="str">
            <v>22 259</v>
          </cell>
          <cell r="I228" t="str">
            <v>46/40</v>
          </cell>
          <cell r="J228" t="str">
            <v>100 354 077</v>
          </cell>
          <cell r="K228" t="str">
            <v>95 241 674/</v>
          </cell>
          <cell r="L228" t="str">
            <v>589 017/</v>
          </cell>
          <cell r="M228" t="str">
            <v>589 017/</v>
          </cell>
          <cell r="N228" t="str">
            <v>5 112 403</v>
          </cell>
          <cell r="O228" t="str">
            <v>40 959</v>
          </cell>
          <cell r="P228" t="str">
            <v>26 485</v>
          </cell>
          <cell r="Q228" t="str">
            <v>1 430</v>
          </cell>
          <cell r="R228" t="str">
            <v>18 531</v>
          </cell>
        </row>
        <row r="229">
          <cell r="K229" t="str">
            <v>/92 819 473</v>
          </cell>
          <cell r="L229" t="str">
            <v>/576 164</v>
          </cell>
          <cell r="M229" t="str">
            <v>/576 164</v>
          </cell>
        </row>
        <row r="230">
          <cell r="A230" t="str">
            <v>-ЗАО "СК"Терра"</v>
          </cell>
          <cell r="C230" t="str">
            <v>34</v>
          </cell>
          <cell r="D230" t="str">
            <v>58 194</v>
          </cell>
          <cell r="E230" t="str">
            <v>22 921 051/</v>
          </cell>
          <cell r="F230" t="str">
            <v>58 194/58 194</v>
          </cell>
          <cell r="G230">
            <v>58194</v>
          </cell>
          <cell r="I230" t="str">
            <v>247/237</v>
          </cell>
          <cell r="J230" t="str">
            <v>112 653 190</v>
          </cell>
          <cell r="K230" t="str">
            <v>111 732 533/</v>
          </cell>
          <cell r="L230" t="str">
            <v>220 874/</v>
          </cell>
          <cell r="M230" t="str">
            <v>220 874/</v>
          </cell>
          <cell r="N230" t="str">
            <v>1 074 681</v>
          </cell>
          <cell r="O230" t="str">
            <v>10 265</v>
          </cell>
          <cell r="P230" t="str">
            <v>13 230</v>
          </cell>
          <cell r="Q230" t="str">
            <v>3 799</v>
          </cell>
          <cell r="R230" t="str">
            <v>5 498</v>
          </cell>
        </row>
        <row r="231">
          <cell r="E231" t="str">
            <v>/22 921 051</v>
          </cell>
          <cell r="K231" t="str">
            <v>/109 299 419</v>
          </cell>
          <cell r="L231" t="str">
            <v>/220 424</v>
          </cell>
          <cell r="M231" t="str">
            <v>/220 424</v>
          </cell>
        </row>
        <row r="232">
          <cell r="A232" t="str">
            <v>-ОАО "СК"Трансойл"</v>
          </cell>
          <cell r="C232" t="str">
            <v>68</v>
          </cell>
          <cell r="D232" t="str">
            <v>2 221</v>
          </cell>
          <cell r="E232" t="str">
            <v>181 069/0</v>
          </cell>
          <cell r="F232" t="str">
            <v>2 221/0</v>
          </cell>
          <cell r="G232">
            <v>2221</v>
          </cell>
          <cell r="H232" t="str">
            <v>465</v>
          </cell>
          <cell r="I232" t="str">
            <v>16/0</v>
          </cell>
          <cell r="J232" t="str">
            <v>494 693</v>
          </cell>
          <cell r="K232" t="str">
            <v>404 927/0</v>
          </cell>
          <cell r="L232" t="str">
            <v>1 577/0</v>
          </cell>
          <cell r="M232" t="str">
            <v>1 577/0</v>
          </cell>
          <cell r="N232" t="str">
            <v>89 767</v>
          </cell>
          <cell r="O232" t="str">
            <v>1 211</v>
          </cell>
          <cell r="P232" t="str">
            <v>15</v>
          </cell>
          <cell r="Q232" t="str">
            <v>8</v>
          </cell>
          <cell r="R232" t="str">
            <v>7</v>
          </cell>
        </row>
        <row r="233">
          <cell r="A233" t="str">
            <v>-ЗАО "СК"Экополис"</v>
          </cell>
          <cell r="I233" t="str">
            <v>9/9</v>
          </cell>
          <cell r="J233" t="str">
            <v>12 548 452</v>
          </cell>
          <cell r="K233" t="str">
            <v>11 934 830/</v>
          </cell>
          <cell r="L233" t="str">
            <v>197 257/</v>
          </cell>
          <cell r="M233" t="str">
            <v>197 257/</v>
          </cell>
          <cell r="N233" t="str">
            <v>613 622</v>
          </cell>
          <cell r="O233" t="str">
            <v>34 573</v>
          </cell>
          <cell r="S233" t="str">
            <v>Transworld Reinsura</v>
          </cell>
        </row>
        <row r="234">
          <cell r="K234" t="str">
            <v>/11 934 830</v>
          </cell>
          <cell r="L234" t="str">
            <v>/197 257</v>
          </cell>
          <cell r="M234" t="str">
            <v>/197 257</v>
          </cell>
          <cell r="S234" t="str">
            <v>nce Company Limited</v>
          </cell>
        </row>
        <row r="235">
          <cell r="A235" t="str">
            <v>-ОАО "СК"БТА-Иншура</v>
          </cell>
        </row>
        <row r="236">
          <cell r="A236" t="str">
            <v xml:space="preserve"> нс"</v>
          </cell>
          <cell r="C236" t="str">
            <v>44</v>
          </cell>
          <cell r="E236" t="str">
            <v>1 819 985/</v>
          </cell>
          <cell r="F236" t="str">
            <v>7 361/7 361</v>
          </cell>
          <cell r="G236">
            <v>7361</v>
          </cell>
          <cell r="H236" t="str">
            <v>30</v>
          </cell>
          <cell r="I236" t="str">
            <v>2 358 596/</v>
          </cell>
          <cell r="J236" t="str">
            <v>25 084 266</v>
          </cell>
          <cell r="K236" t="str">
            <v>28 911 137/</v>
          </cell>
          <cell r="L236" t="str">
            <v>607 487/</v>
          </cell>
          <cell r="M236" t="str">
            <v>607 487/</v>
          </cell>
          <cell r="N236" t="str">
            <v>4 939 590</v>
          </cell>
          <cell r="O236" t="str">
            <v>60 565</v>
          </cell>
          <cell r="P236" t="str">
            <v>57</v>
          </cell>
          <cell r="Q236" t="str">
            <v>3</v>
          </cell>
          <cell r="R236" t="str">
            <v>54</v>
          </cell>
        </row>
        <row r="237">
          <cell r="E237" t="str">
            <v>/1 819 985</v>
          </cell>
          <cell r="I237" t="str">
            <v>/2 358 197</v>
          </cell>
          <cell r="K237" t="str">
            <v>/27 204 995</v>
          </cell>
          <cell r="L237" t="str">
            <v>/589 260</v>
          </cell>
          <cell r="M237" t="str">
            <v>/589 260</v>
          </cell>
        </row>
        <row r="238">
          <cell r="A238" t="str">
            <v>-ОАО "СК"Mercur Rew</v>
          </cell>
        </row>
        <row r="239">
          <cell r="A239" t="str">
            <v xml:space="preserve"> ard"</v>
          </cell>
          <cell r="I239" t="str">
            <v>1/1</v>
          </cell>
          <cell r="J239" t="str">
            <v>29 030</v>
          </cell>
          <cell r="K239" t="str">
            <v>27 579/27 579</v>
          </cell>
          <cell r="L239" t="str">
            <v>836/0</v>
          </cell>
          <cell r="M239" t="str">
            <v>836/0</v>
          </cell>
          <cell r="N239" t="str">
            <v>1 451</v>
          </cell>
          <cell r="O239" t="str">
            <v>264</v>
          </cell>
          <cell r="S239" t="str">
            <v>Alfa LLG Великобрит</v>
          </cell>
        </row>
        <row r="240">
          <cell r="S240" t="str">
            <v>ания</v>
          </cell>
        </row>
        <row r="241">
          <cell r="A241" t="str">
            <v>-ЗАО "СК"АТФ Полис"</v>
          </cell>
          <cell r="C241" t="str">
            <v>6</v>
          </cell>
          <cell r="E241" t="str">
            <v>64 829/64 829</v>
          </cell>
          <cell r="F241" t="str">
            <v>599/599</v>
          </cell>
          <cell r="G241">
            <v>599</v>
          </cell>
          <cell r="I241" t="str">
            <v>18/10</v>
          </cell>
          <cell r="J241" t="str">
            <v>5 880 413</v>
          </cell>
          <cell r="K241" t="str">
            <v>5 760 977/</v>
          </cell>
          <cell r="L241" t="str">
            <v>9 503/7 080</v>
          </cell>
          <cell r="M241" t="str">
            <v>9 503/7 080</v>
          </cell>
          <cell r="N241" t="str">
            <v>119 436</v>
          </cell>
          <cell r="O241" t="str">
            <v>751</v>
          </cell>
        </row>
        <row r="242">
          <cell r="K242" t="str">
            <v>/5 526 226</v>
          </cell>
        </row>
        <row r="243">
          <cell r="A243" t="str">
            <v>-ЗАО "АСК"ВКО АСКО"</v>
          </cell>
          <cell r="C243" t="str">
            <v>2</v>
          </cell>
          <cell r="D243" t="str">
            <v>64</v>
          </cell>
          <cell r="E243" t="str">
            <v>1 768/0</v>
          </cell>
          <cell r="F243" t="str">
            <v>53/0</v>
          </cell>
          <cell r="G243">
            <v>53</v>
          </cell>
          <cell r="I243" t="str">
            <v>52/50</v>
          </cell>
          <cell r="J243" t="str">
            <v>1 262 759</v>
          </cell>
          <cell r="K243" t="str">
            <v>1 049 512/</v>
          </cell>
          <cell r="L243" t="str">
            <v>4 749/4 634</v>
          </cell>
          <cell r="M243" t="str">
            <v>4 749/4 634</v>
          </cell>
          <cell r="N243" t="str">
            <v>213 247</v>
          </cell>
          <cell r="O243" t="str">
            <v>901</v>
          </cell>
        </row>
        <row r="244">
          <cell r="K244" t="str">
            <v>/1 011 210</v>
          </cell>
        </row>
        <row r="245">
          <cell r="A245" t="str">
            <v>-ЗАО "СК"К-АСКО"</v>
          </cell>
          <cell r="I245" t="str">
            <v>26/26</v>
          </cell>
          <cell r="J245" t="str">
            <v>942 771</v>
          </cell>
          <cell r="K245" t="str">
            <v>830 744/</v>
          </cell>
          <cell r="L245" t="str">
            <v>58 864/58 864</v>
          </cell>
          <cell r="M245" t="str">
            <v>58 864/58 864</v>
          </cell>
          <cell r="N245" t="str">
            <v>127 987</v>
          </cell>
          <cell r="O245" t="str">
            <v>3 661</v>
          </cell>
          <cell r="S245" t="str">
            <v>Рига Ре</v>
          </cell>
        </row>
        <row r="246">
          <cell r="K246" t="str">
            <v>/830 744</v>
          </cell>
        </row>
        <row r="247">
          <cell r="A247" t="str">
            <v>в том числе:</v>
          </cell>
        </row>
        <row r="248">
          <cell r="A248" t="str">
            <v>а). наземного</v>
          </cell>
        </row>
        <row r="249">
          <cell r="A249" t="str">
            <v>транспорта</v>
          </cell>
          <cell r="B249" t="str">
            <v>10</v>
          </cell>
          <cell r="C249" t="str">
            <v>200</v>
          </cell>
          <cell r="D249" t="str">
            <v>11 210</v>
          </cell>
          <cell r="E249" t="str">
            <v>446 903/</v>
          </cell>
          <cell r="F249" t="str">
            <v>12 811/7 564</v>
          </cell>
          <cell r="G249">
            <v>12811</v>
          </cell>
          <cell r="H249" t="str">
            <v>2 152</v>
          </cell>
          <cell r="I249" t="str">
            <v>1 099/760</v>
          </cell>
          <cell r="J249" t="str">
            <v>8 000 111</v>
          </cell>
          <cell r="K249" t="str">
            <v>14 285 160/</v>
          </cell>
          <cell r="L249" t="str">
            <v>258 692/</v>
          </cell>
          <cell r="M249" t="str">
            <v>258 692/</v>
          </cell>
          <cell r="N249" t="str">
            <v>1 418 958</v>
          </cell>
          <cell r="O249" t="str">
            <v>48 844</v>
          </cell>
          <cell r="P249" t="str">
            <v>20 237</v>
          </cell>
          <cell r="Q249" t="str">
            <v>9 182</v>
          </cell>
          <cell r="R249" t="str">
            <v>12 946</v>
          </cell>
        </row>
        <row r="250">
          <cell r="E250" t="str">
            <v>/287 596</v>
          </cell>
          <cell r="K250" t="str">
            <v>/13 460 456</v>
          </cell>
          <cell r="L250" t="str">
            <v>/245 670</v>
          </cell>
          <cell r="M250" t="str">
            <v>/245 670</v>
          </cell>
        </row>
        <row r="251">
          <cell r="A251" t="str">
            <v>-ОАО "СК"Алматин.Ме</v>
          </cell>
        </row>
        <row r="252">
          <cell r="A252" t="str">
            <v xml:space="preserve"> ждунар.Страх.Груп.</v>
          </cell>
          <cell r="C252" t="str">
            <v>3</v>
          </cell>
          <cell r="D252" t="str">
            <v>301</v>
          </cell>
          <cell r="E252" t="str">
            <v>5 846/5 846</v>
          </cell>
          <cell r="F252" t="str">
            <v>301/301</v>
          </cell>
          <cell r="G252">
            <v>301</v>
          </cell>
          <cell r="I252" t="str">
            <v>96/81</v>
          </cell>
          <cell r="J252" t="str">
            <v>265 404</v>
          </cell>
          <cell r="K252" t="str">
            <v>185 577/</v>
          </cell>
          <cell r="L252" t="str">
            <v>10 008/9 214</v>
          </cell>
          <cell r="M252" t="str">
            <v>10 008/9 214</v>
          </cell>
          <cell r="N252" t="str">
            <v>79 827</v>
          </cell>
          <cell r="O252" t="str">
            <v>7 911</v>
          </cell>
          <cell r="P252" t="str">
            <v>3 595</v>
          </cell>
          <cell r="Q252" t="str">
            <v>1 347</v>
          </cell>
          <cell r="R252" t="str">
            <v>2 248</v>
          </cell>
          <cell r="S252" t="str">
            <v>Heath.Аско.ТрансибР</v>
          </cell>
        </row>
        <row r="253">
          <cell r="K253" t="str">
            <v>/172 332</v>
          </cell>
          <cell r="S253" t="str">
            <v>е</v>
          </cell>
        </row>
        <row r="254">
          <cell r="A254" t="str">
            <v>-ЗАСО "Виктория"</v>
          </cell>
          <cell r="C254" t="str">
            <v>1</v>
          </cell>
          <cell r="D254" t="str">
            <v>17</v>
          </cell>
          <cell r="E254" t="str">
            <v>941/0</v>
          </cell>
          <cell r="F254" t="str">
            <v>68/0</v>
          </cell>
          <cell r="G254">
            <v>68</v>
          </cell>
          <cell r="I254" t="str">
            <v>3/1</v>
          </cell>
          <cell r="J254" t="str">
            <v>5 608</v>
          </cell>
          <cell r="K254" t="str">
            <v>4 708/922</v>
          </cell>
          <cell r="L254" t="str">
            <v>322/79</v>
          </cell>
          <cell r="M254" t="str">
            <v>322/79</v>
          </cell>
          <cell r="O254" t="str">
            <v>76</v>
          </cell>
          <cell r="S254" t="str">
            <v>Kazakinstrah, Trans</v>
          </cell>
        </row>
        <row r="255">
          <cell r="S255" t="str">
            <v>sib</v>
          </cell>
        </row>
        <row r="256">
          <cell r="A256" t="str">
            <v>-РГССП"Казагрополис</v>
          </cell>
          <cell r="C256" t="str">
            <v>3</v>
          </cell>
          <cell r="E256" t="str">
            <v>44 995/44 995</v>
          </cell>
          <cell r="F256" t="str">
            <v>446/446</v>
          </cell>
          <cell r="G256">
            <v>446</v>
          </cell>
          <cell r="H256" t="str">
            <v>12</v>
          </cell>
          <cell r="S256" t="str">
            <v>Аско-Ре,Казкоммерц-</v>
          </cell>
        </row>
        <row r="257">
          <cell r="S257" t="str">
            <v>полис</v>
          </cell>
        </row>
        <row r="258">
          <cell r="A258" t="str">
            <v>-ЗАО "Казахинстрах"</v>
          </cell>
          <cell r="C258" t="str">
            <v>8</v>
          </cell>
          <cell r="D258" t="str">
            <v>316</v>
          </cell>
          <cell r="E258" t="str">
            <v>25 269/0</v>
          </cell>
          <cell r="F258" t="str">
            <v>1 217/0</v>
          </cell>
          <cell r="G258">
            <v>1217</v>
          </cell>
          <cell r="I258" t="str">
            <v>22/1</v>
          </cell>
          <cell r="J258" t="str">
            <v>461 442</v>
          </cell>
          <cell r="K258" t="str">
            <v>352 966/</v>
          </cell>
          <cell r="L258" t="str">
            <v>2 382/308</v>
          </cell>
          <cell r="M258" t="str">
            <v>2 382/308</v>
          </cell>
          <cell r="N258" t="str">
            <v>103 303</v>
          </cell>
          <cell r="O258" t="str">
            <v>2 475</v>
          </cell>
          <cell r="P258" t="str">
            <v>3 468</v>
          </cell>
          <cell r="Q258" t="str">
            <v>1 276</v>
          </cell>
          <cell r="R258" t="str">
            <v>2 192</v>
          </cell>
        </row>
        <row r="259">
          <cell r="K259" t="str">
            <v>/278 933</v>
          </cell>
        </row>
        <row r="263">
          <cell r="A263" t="str">
            <v>А</v>
          </cell>
          <cell r="B263" t="str">
            <v>В</v>
          </cell>
          <cell r="C263" t="str">
            <v>1</v>
          </cell>
          <cell r="D263" t="str">
            <v>2</v>
          </cell>
          <cell r="E263" t="str">
            <v>3</v>
          </cell>
          <cell r="F263" t="str">
            <v>4</v>
          </cell>
          <cell r="G263" t="str">
            <v>4</v>
          </cell>
          <cell r="H263" t="str">
            <v>5</v>
          </cell>
          <cell r="I263" t="str">
            <v>6</v>
          </cell>
          <cell r="J263" t="str">
            <v>7</v>
          </cell>
          <cell r="K263" t="str">
            <v>8</v>
          </cell>
          <cell r="L263" t="str">
            <v>9</v>
          </cell>
          <cell r="M263" t="str">
            <v>9</v>
          </cell>
          <cell r="N263" t="str">
            <v>10</v>
          </cell>
          <cell r="O263" t="str">
            <v>11</v>
          </cell>
          <cell r="P263" t="str">
            <v>12</v>
          </cell>
          <cell r="Q263" t="str">
            <v>13</v>
          </cell>
          <cell r="R263" t="str">
            <v>14</v>
          </cell>
          <cell r="S263" t="str">
            <v>15</v>
          </cell>
        </row>
        <row r="264">
          <cell r="A264" t="str">
            <v>-ОАО "СК"Казкоммерц</v>
          </cell>
        </row>
        <row r="265">
          <cell r="A265" t="str">
            <v xml:space="preserve"> -полис"</v>
          </cell>
          <cell r="C265" t="str">
            <v>8</v>
          </cell>
          <cell r="D265" t="str">
            <v>3 612</v>
          </cell>
          <cell r="E265" t="str">
            <v>9 922/0</v>
          </cell>
          <cell r="F265" t="str">
            <v>452/0</v>
          </cell>
          <cell r="G265">
            <v>452</v>
          </cell>
          <cell r="H265" t="str">
            <v>1 402</v>
          </cell>
          <cell r="I265" t="str">
            <v>68/55</v>
          </cell>
          <cell r="J265" t="str">
            <v>417 761</v>
          </cell>
          <cell r="K265" t="str">
            <v>378 362/</v>
          </cell>
          <cell r="L265" t="str">
            <v>16 355/15 360</v>
          </cell>
          <cell r="M265" t="str">
            <v>16 355/15 360</v>
          </cell>
          <cell r="N265" t="str">
            <v>39 400</v>
          </cell>
          <cell r="O265" t="str">
            <v>942</v>
          </cell>
          <cell r="P265" t="str">
            <v>1 029</v>
          </cell>
          <cell r="Q265" t="str">
            <v>152</v>
          </cell>
          <cell r="R265" t="str">
            <v>1 629</v>
          </cell>
          <cell r="S265" t="str">
            <v>Ингостр.AON,АскРе,</v>
          </cell>
        </row>
        <row r="266">
          <cell r="K266" t="str">
            <v>/364 701</v>
          </cell>
          <cell r="S266" t="str">
            <v>J&amp;H,Виктори,Трансой</v>
          </cell>
        </row>
        <row r="267">
          <cell r="A267" t="str">
            <v>-ОАО "СК KBS GARANT</v>
          </cell>
          <cell r="C267" t="str">
            <v>108</v>
          </cell>
          <cell r="D267" t="str">
            <v>1 529</v>
          </cell>
          <cell r="E267" t="str">
            <v>37 430/37 430</v>
          </cell>
          <cell r="F267" t="str">
            <v>2 855/2 855</v>
          </cell>
          <cell r="G267">
            <v>2855</v>
          </cell>
          <cell r="H267" t="str">
            <v>273</v>
          </cell>
          <cell r="I267" t="str">
            <v>313/313</v>
          </cell>
          <cell r="J267" t="str">
            <v>1 892 514</v>
          </cell>
          <cell r="K267" t="str">
            <v>1 321 310/</v>
          </cell>
          <cell r="L267" t="str">
            <v>21 498/21 498</v>
          </cell>
          <cell r="M267" t="str">
            <v>21 498/21 498</v>
          </cell>
          <cell r="N267" t="str">
            <v>571 204</v>
          </cell>
          <cell r="O267" t="str">
            <v>5 361</v>
          </cell>
          <cell r="P267" t="str">
            <v>3</v>
          </cell>
          <cell r="Q267" t="str">
            <v>1 102</v>
          </cell>
          <cell r="R267" t="str">
            <v>132</v>
          </cell>
        </row>
        <row r="268">
          <cell r="K268" t="str">
            <v>/1 321 310</v>
          </cell>
        </row>
        <row r="269">
          <cell r="A269" t="str">
            <v>-ОАО АСК"Коммеск-Ом</v>
          </cell>
        </row>
        <row r="270">
          <cell r="A270" t="str">
            <v xml:space="preserve"> iр"</v>
          </cell>
          <cell r="D270" t="str">
            <v>48</v>
          </cell>
          <cell r="I270" t="str">
            <v>2/0</v>
          </cell>
          <cell r="J270" t="str">
            <v>5 161</v>
          </cell>
          <cell r="K270" t="str">
            <v>4 903/0</v>
          </cell>
          <cell r="L270" t="str">
            <v>479/0</v>
          </cell>
          <cell r="M270" t="str">
            <v>479/0</v>
          </cell>
          <cell r="N270" t="str">
            <v>258</v>
          </cell>
          <cell r="O270" t="str">
            <v>25</v>
          </cell>
          <cell r="P270" t="str">
            <v>1 254</v>
          </cell>
          <cell r="Q270" t="str">
            <v>63</v>
          </cell>
          <cell r="R270" t="str">
            <v>1 191</v>
          </cell>
          <cell r="S270" t="str">
            <v>АСКО Ре</v>
          </cell>
        </row>
        <row r="271">
          <cell r="A271" t="str">
            <v>-СП ЗАО"Лондон-Алма</v>
          </cell>
        </row>
        <row r="272">
          <cell r="A272" t="str">
            <v xml:space="preserve"> ты Иншуранс Компа.</v>
          </cell>
          <cell r="I272" t="str">
            <v>1/2</v>
          </cell>
          <cell r="J272" t="str">
            <v>2 162</v>
          </cell>
          <cell r="K272" t="str">
            <v>2 054/2 054</v>
          </cell>
          <cell r="L272" t="str">
            <v>86/86</v>
          </cell>
          <cell r="M272" t="str">
            <v>86/86</v>
          </cell>
          <cell r="N272" t="str">
            <v>108</v>
          </cell>
          <cell r="O272" t="str">
            <v>4</v>
          </cell>
        </row>
        <row r="273">
          <cell r="A273" t="str">
            <v>-ОАО "Hефтяная стра</v>
          </cell>
        </row>
        <row r="274">
          <cell r="A274" t="str">
            <v xml:space="preserve"> ховая компания"</v>
          </cell>
          <cell r="C274" t="str">
            <v>3</v>
          </cell>
          <cell r="D274" t="str">
            <v>1 413</v>
          </cell>
          <cell r="E274" t="str">
            <v>23 931/0</v>
          </cell>
          <cell r="F274" t="str">
            <v>1 413/0</v>
          </cell>
          <cell r="G274">
            <v>1413</v>
          </cell>
          <cell r="I274" t="str">
            <v>234/234</v>
          </cell>
          <cell r="J274" t="str">
            <v>560 463</v>
          </cell>
          <cell r="K274" t="str">
            <v>441 802/</v>
          </cell>
          <cell r="L274" t="str">
            <v>25 479/25 415</v>
          </cell>
          <cell r="M274" t="str">
            <v>25 479/25 415</v>
          </cell>
          <cell r="N274" t="str">
            <v>118 662</v>
          </cell>
          <cell r="O274" t="str">
            <v>4 854</v>
          </cell>
          <cell r="P274" t="str">
            <v>3 640</v>
          </cell>
          <cell r="Q274" t="str">
            <v>1 649</v>
          </cell>
          <cell r="R274" t="str">
            <v>1 951</v>
          </cell>
        </row>
        <row r="275">
          <cell r="K275" t="str">
            <v>/440 722</v>
          </cell>
        </row>
        <row r="276">
          <cell r="A276" t="str">
            <v>-ЗАО "СК"Пана Иншур</v>
          </cell>
        </row>
        <row r="277">
          <cell r="A277" t="str">
            <v xml:space="preserve"> анс"</v>
          </cell>
          <cell r="I277" t="str">
            <v>18/18</v>
          </cell>
          <cell r="J277" t="str">
            <v>37 174</v>
          </cell>
          <cell r="K277" t="str">
            <v>25 315/25 315</v>
          </cell>
          <cell r="L277" t="str">
            <v>1 851/1 851</v>
          </cell>
          <cell r="M277" t="str">
            <v>1 851/1 851</v>
          </cell>
          <cell r="N277" t="str">
            <v>1 859</v>
          </cell>
          <cell r="O277" t="str">
            <v>124</v>
          </cell>
          <cell r="S277" t="str">
            <v>Frame Work,Heath</v>
          </cell>
        </row>
        <row r="278">
          <cell r="A278" t="str">
            <v>-ОАО "Промышленная</v>
          </cell>
        </row>
        <row r="279">
          <cell r="A279" t="str">
            <v xml:space="preserve"> страховая группа"</v>
          </cell>
          <cell r="C279" t="str">
            <v>2</v>
          </cell>
          <cell r="D279" t="str">
            <v>2 154</v>
          </cell>
          <cell r="E279" t="str">
            <v>5 167/0</v>
          </cell>
          <cell r="F279" t="str">
            <v>277/0</v>
          </cell>
          <cell r="G279">
            <v>277</v>
          </cell>
          <cell r="I279" t="str">
            <v>7/6</v>
          </cell>
          <cell r="J279" t="str">
            <v>180 317</v>
          </cell>
          <cell r="K279" t="str">
            <v>150 102/</v>
          </cell>
          <cell r="L279" t="str">
            <v>21 521/21 424</v>
          </cell>
          <cell r="M279" t="str">
            <v>21 521/21 424</v>
          </cell>
          <cell r="N279" t="str">
            <v>30 215</v>
          </cell>
          <cell r="O279" t="str">
            <v>3 719</v>
          </cell>
          <cell r="P279" t="str">
            <v>58</v>
          </cell>
          <cell r="Q279" t="str">
            <v>6</v>
          </cell>
          <cell r="S279" t="str">
            <v>Ssang Yong,MIG,КИС</v>
          </cell>
        </row>
        <row r="280">
          <cell r="K280" t="str">
            <v>/147 604</v>
          </cell>
        </row>
        <row r="281">
          <cell r="A281" t="str">
            <v>-ЗАО "СК"Терра"</v>
          </cell>
          <cell r="I281" t="str">
            <v>30/30</v>
          </cell>
          <cell r="J281" t="str">
            <v>77 232</v>
          </cell>
          <cell r="K281" t="str">
            <v>38 616/38 616</v>
          </cell>
          <cell r="L281" t="str">
            <v>1 909/1 909</v>
          </cell>
          <cell r="M281" t="str">
            <v>1 909/1 909</v>
          </cell>
          <cell r="N281" t="str">
            <v>38 616</v>
          </cell>
          <cell r="O281" t="str">
            <v>2 738</v>
          </cell>
          <cell r="P281" t="str">
            <v>7 190</v>
          </cell>
          <cell r="Q281" t="str">
            <v>3 587</v>
          </cell>
          <cell r="R281" t="str">
            <v>3 603</v>
          </cell>
          <cell r="S281" t="str">
            <v>САО "Ингосстрах" (Р</v>
          </cell>
        </row>
        <row r="282">
          <cell r="S282" t="str">
            <v>оссия)</v>
          </cell>
        </row>
        <row r="283">
          <cell r="A283" t="str">
            <v>-ОАО "СК"Трансойл"</v>
          </cell>
          <cell r="C283" t="str">
            <v>53</v>
          </cell>
          <cell r="D283" t="str">
            <v>1 820</v>
          </cell>
          <cell r="E283" t="str">
            <v>94 077/0</v>
          </cell>
          <cell r="F283" t="str">
            <v>1 820/0</v>
          </cell>
          <cell r="G283">
            <v>1820</v>
          </cell>
          <cell r="H283" t="str">
            <v>465</v>
          </cell>
          <cell r="I283" t="str">
            <v>4/0</v>
          </cell>
          <cell r="J283" t="str">
            <v>11 970</v>
          </cell>
          <cell r="K283" t="str">
            <v>4 232/0</v>
          </cell>
          <cell r="L283" t="str">
            <v>143/0</v>
          </cell>
          <cell r="M283" t="str">
            <v>143/0</v>
          </cell>
          <cell r="N283" t="str">
            <v>7 738</v>
          </cell>
          <cell r="O283" t="str">
            <v>317</v>
          </cell>
          <cell r="S283" t="str">
            <v>СК "Алма-Ата АСКО Р</v>
          </cell>
        </row>
        <row r="284">
          <cell r="S284" t="str">
            <v>е"</v>
          </cell>
        </row>
        <row r="285">
          <cell r="A285" t="str">
            <v>-ОАО "СК"БТА-Иншура</v>
          </cell>
        </row>
        <row r="286">
          <cell r="A286" t="str">
            <v xml:space="preserve"> нс"</v>
          </cell>
          <cell r="C286" t="str">
            <v>9</v>
          </cell>
          <cell r="E286" t="str">
            <v>191 171/</v>
          </cell>
          <cell r="F286" t="str">
            <v>3 679/3 679</v>
          </cell>
          <cell r="G286">
            <v>3679</v>
          </cell>
          <cell r="I286" t="str">
            <v>295/13</v>
          </cell>
          <cell r="J286" t="str">
            <v>3 452 241</v>
          </cell>
          <cell r="K286" t="str">
            <v>10 787 575/</v>
          </cell>
          <cell r="L286" t="str">
            <v>129 312/</v>
          </cell>
          <cell r="M286" t="str">
            <v>129 312/</v>
          </cell>
          <cell r="N286" t="str">
            <v>384 744</v>
          </cell>
          <cell r="O286" t="str">
            <v>19 115</v>
          </cell>
          <cell r="S286" t="str">
            <v>KBS Garant;Wextell</v>
          </cell>
        </row>
        <row r="287">
          <cell r="E287" t="str">
            <v>/191 171</v>
          </cell>
          <cell r="K287" t="str">
            <v>/10 080 309</v>
          </cell>
          <cell r="L287" t="str">
            <v>/121 179</v>
          </cell>
          <cell r="M287" t="str">
            <v>/121 179</v>
          </cell>
          <cell r="S287" t="str">
            <v>Insurance,АТФ-Полис</v>
          </cell>
        </row>
        <row r="288">
          <cell r="A288" t="str">
            <v>-ЗАО "СК"АТФ Полис"</v>
          </cell>
          <cell r="C288" t="str">
            <v>2</v>
          </cell>
          <cell r="E288" t="str">
            <v>8 154/8 154</v>
          </cell>
          <cell r="F288" t="str">
            <v>283/283</v>
          </cell>
          <cell r="G288">
            <v>283</v>
          </cell>
          <cell r="I288" t="str">
            <v>1/1</v>
          </cell>
          <cell r="J288" t="str">
            <v>224 492</v>
          </cell>
          <cell r="K288" t="str">
            <v>213 267/</v>
          </cell>
          <cell r="L288" t="str">
            <v>2 747/2 747</v>
          </cell>
          <cell r="M288" t="str">
            <v>2 747/2 747</v>
          </cell>
          <cell r="N288" t="str">
            <v>11 225</v>
          </cell>
          <cell r="O288" t="str">
            <v>152</v>
          </cell>
          <cell r="S288" t="str">
            <v>ОАО СК "БТА Иншуран</v>
          </cell>
        </row>
        <row r="289">
          <cell r="K289" t="str">
            <v>/213 267</v>
          </cell>
          <cell r="S289" t="str">
            <v>с"</v>
          </cell>
        </row>
        <row r="290">
          <cell r="A290" t="str">
            <v>-ЗАО "СК"К-АСКО"</v>
          </cell>
          <cell r="I290" t="str">
            <v>5/5</v>
          </cell>
          <cell r="J290" t="str">
            <v>406 170</v>
          </cell>
          <cell r="K290" t="str">
            <v>374 371/</v>
          </cell>
          <cell r="L290" t="str">
            <v>24 600/24 600</v>
          </cell>
          <cell r="M290" t="str">
            <v>24 600/24 600</v>
          </cell>
          <cell r="N290" t="str">
            <v>31 799</v>
          </cell>
          <cell r="O290" t="str">
            <v>1 031</v>
          </cell>
          <cell r="S290" t="str">
            <v>Рига Ре</v>
          </cell>
        </row>
        <row r="291">
          <cell r="K291" t="str">
            <v>/374 371</v>
          </cell>
        </row>
        <row r="292">
          <cell r="A292" t="str">
            <v>б). воздушного</v>
          </cell>
        </row>
        <row r="293">
          <cell r="A293" t="str">
            <v>транспорта</v>
          </cell>
          <cell r="B293" t="str">
            <v>11</v>
          </cell>
          <cell r="C293" t="str">
            <v>19</v>
          </cell>
          <cell r="D293" t="str">
            <v>1 558</v>
          </cell>
          <cell r="E293" t="str">
            <v>358 092/7 250</v>
          </cell>
          <cell r="F293" t="str">
            <v>2 362/37</v>
          </cell>
          <cell r="G293">
            <v>2362</v>
          </cell>
          <cell r="I293" t="str">
            <v>35/23</v>
          </cell>
          <cell r="J293" t="str">
            <v>1 861 954</v>
          </cell>
          <cell r="K293" t="str">
            <v>1 577 693/</v>
          </cell>
          <cell r="L293" t="str">
            <v>26 839/19 123</v>
          </cell>
          <cell r="M293" t="str">
            <v>26 839/19 123</v>
          </cell>
          <cell r="N293" t="str">
            <v>239 600</v>
          </cell>
          <cell r="O293" t="str">
            <v>5 845</v>
          </cell>
        </row>
        <row r="294">
          <cell r="K294" t="str">
            <v>/1 185 082</v>
          </cell>
        </row>
        <row r="295">
          <cell r="A295" t="str">
            <v>-ОАО "СК"Алматин.Ме</v>
          </cell>
        </row>
        <row r="296">
          <cell r="A296" t="str">
            <v xml:space="preserve"> ждунар.Страх.Груп.</v>
          </cell>
          <cell r="I296" t="str">
            <v>5/3</v>
          </cell>
          <cell r="J296" t="str">
            <v>370 735</v>
          </cell>
          <cell r="K296" t="str">
            <v>362 793/</v>
          </cell>
          <cell r="L296" t="str">
            <v>4 265/4 077</v>
          </cell>
          <cell r="M296" t="str">
            <v>4 265/4 077</v>
          </cell>
          <cell r="N296" t="str">
            <v>7 942</v>
          </cell>
          <cell r="O296" t="str">
            <v>410</v>
          </cell>
          <cell r="S296" t="str">
            <v>АФЕС</v>
          </cell>
        </row>
        <row r="297">
          <cell r="K297" t="str">
            <v>/353 517</v>
          </cell>
        </row>
        <row r="298">
          <cell r="A298" t="str">
            <v>-ЗАО "СК"Атланта-По</v>
          </cell>
        </row>
        <row r="299">
          <cell r="A299" t="str">
            <v xml:space="preserve"> лис"</v>
          </cell>
          <cell r="I299" t="str">
            <v>4/5</v>
          </cell>
          <cell r="J299" t="str">
            <v>406 934</v>
          </cell>
          <cell r="K299" t="str">
            <v>386 588/</v>
          </cell>
          <cell r="L299" t="str">
            <v>7 061/7 061</v>
          </cell>
          <cell r="M299" t="str">
            <v>7 061/7 061</v>
          </cell>
          <cell r="N299" t="str">
            <v>20 346</v>
          </cell>
          <cell r="O299" t="str">
            <v>809</v>
          </cell>
          <cell r="S299" t="str">
            <v>ЗАО Авикос</v>
          </cell>
        </row>
        <row r="300">
          <cell r="K300" t="str">
            <v>/386 588</v>
          </cell>
        </row>
        <row r="301">
          <cell r="A301" t="str">
            <v>-ЗАСО "Виктория"</v>
          </cell>
          <cell r="I301" t="str">
            <v>4/0</v>
          </cell>
          <cell r="J301" t="str">
            <v>172 372</v>
          </cell>
          <cell r="K301" t="str">
            <v>155 560/0</v>
          </cell>
          <cell r="L301" t="str">
            <v>1 224/0</v>
          </cell>
          <cell r="M301" t="str">
            <v>1 224/0</v>
          </cell>
          <cell r="N301" t="str">
            <v>6 953</v>
          </cell>
          <cell r="O301" t="str">
            <v>208</v>
          </cell>
          <cell r="S301" t="str">
            <v>Kazakinstrah, VKO A</v>
          </cell>
        </row>
        <row r="302">
          <cell r="S302" t="str">
            <v>SKO</v>
          </cell>
        </row>
        <row r="303">
          <cell r="A303" t="str">
            <v>-ЗАО "Казахинстрах"</v>
          </cell>
          <cell r="C303" t="str">
            <v>4</v>
          </cell>
          <cell r="D303" t="str">
            <v>267</v>
          </cell>
          <cell r="E303" t="str">
            <v>305 613/0</v>
          </cell>
          <cell r="F303" t="str">
            <v>988/0</v>
          </cell>
          <cell r="G303">
            <v>988</v>
          </cell>
          <cell r="I303" t="str">
            <v>6/2</v>
          </cell>
          <cell r="J303" t="str">
            <v>39 504</v>
          </cell>
          <cell r="K303" t="str">
            <v>752/752</v>
          </cell>
          <cell r="L303" t="str">
            <v>1 761/1 208</v>
          </cell>
          <cell r="M303" t="str">
            <v>1 761/1 208</v>
          </cell>
          <cell r="N303" t="str">
            <v>3 950</v>
          </cell>
          <cell r="O303" t="str">
            <v>367</v>
          </cell>
          <cell r="S303" t="str">
            <v>Merink</v>
          </cell>
        </row>
        <row r="304">
          <cell r="A304" t="str">
            <v>-ОАО "СК"Казкоммерц</v>
          </cell>
        </row>
        <row r="305">
          <cell r="A305" t="str">
            <v xml:space="preserve"> -полис"</v>
          </cell>
          <cell r="C305" t="str">
            <v>7</v>
          </cell>
          <cell r="D305" t="str">
            <v>152</v>
          </cell>
          <cell r="E305" t="str">
            <v>16 226/0</v>
          </cell>
          <cell r="F305" t="str">
            <v>496/0</v>
          </cell>
          <cell r="G305">
            <v>496</v>
          </cell>
          <cell r="I305" t="str">
            <v>2/2</v>
          </cell>
          <cell r="J305" t="str">
            <v>117 045</v>
          </cell>
          <cell r="K305" t="str">
            <v>75 140/75 140</v>
          </cell>
          <cell r="L305" t="str">
            <v>1 014/1 014</v>
          </cell>
          <cell r="M305" t="str">
            <v>1 014/1 014</v>
          </cell>
          <cell r="N305" t="str">
            <v>41 905</v>
          </cell>
          <cell r="O305" t="str">
            <v>496</v>
          </cell>
          <cell r="S305" t="str">
            <v>Коммеск,Виктория,Ин</v>
          </cell>
        </row>
        <row r="306">
          <cell r="S306" t="str">
            <v>госстрах,Авикос</v>
          </cell>
        </row>
        <row r="307">
          <cell r="A307" t="str">
            <v>-ОАО АСК"Коммеск-Ом</v>
          </cell>
        </row>
        <row r="308">
          <cell r="A308" t="str">
            <v xml:space="preserve"> iр"</v>
          </cell>
          <cell r="D308" t="str">
            <v>577</v>
          </cell>
          <cell r="F308" t="str">
            <v>524/0</v>
          </cell>
          <cell r="G308">
            <v>524</v>
          </cell>
          <cell r="I308" t="str">
            <v>3/0</v>
          </cell>
          <cell r="J308" t="str">
            <v>355 875</v>
          </cell>
          <cell r="K308" t="str">
            <v>227 775/0</v>
          </cell>
          <cell r="L308" t="str">
            <v>5 751/0</v>
          </cell>
          <cell r="M308" t="str">
            <v>5 751/0</v>
          </cell>
          <cell r="N308" t="str">
            <v>128 100</v>
          </cell>
          <cell r="O308" t="str">
            <v>1 893</v>
          </cell>
          <cell r="S308" t="str">
            <v>Казкоммерцполис, АС</v>
          </cell>
        </row>
        <row r="309">
          <cell r="S309" t="str">
            <v>КО Ре</v>
          </cell>
        </row>
        <row r="310">
          <cell r="A310" t="str">
            <v>-ОАО "Hефтяная стра</v>
          </cell>
        </row>
        <row r="311">
          <cell r="A311" t="str">
            <v xml:space="preserve"> ховая компания"</v>
          </cell>
          <cell r="C311" t="str">
            <v>1</v>
          </cell>
          <cell r="D311" t="str">
            <v>221</v>
          </cell>
          <cell r="E311" t="str">
            <v>22 705/0</v>
          </cell>
          <cell r="F311" t="str">
            <v>221/0</v>
          </cell>
          <cell r="G311">
            <v>221</v>
          </cell>
        </row>
        <row r="316">
          <cell r="A316" t="str">
            <v>А</v>
          </cell>
          <cell r="B316" t="str">
            <v>В</v>
          </cell>
          <cell r="C316" t="str">
            <v>1</v>
          </cell>
          <cell r="D316" t="str">
            <v>2</v>
          </cell>
          <cell r="E316" t="str">
            <v>3</v>
          </cell>
          <cell r="F316" t="str">
            <v>4</v>
          </cell>
          <cell r="G316" t="str">
            <v>4</v>
          </cell>
          <cell r="H316" t="str">
            <v>5</v>
          </cell>
          <cell r="I316" t="str">
            <v>6</v>
          </cell>
          <cell r="J316" t="str">
            <v>7</v>
          </cell>
          <cell r="K316" t="str">
            <v>8</v>
          </cell>
          <cell r="L316" t="str">
            <v>9</v>
          </cell>
          <cell r="M316" t="str">
            <v>9</v>
          </cell>
          <cell r="N316" t="str">
            <v>10</v>
          </cell>
          <cell r="O316" t="str">
            <v>11</v>
          </cell>
          <cell r="P316" t="str">
            <v>12</v>
          </cell>
          <cell r="Q316" t="str">
            <v>13</v>
          </cell>
          <cell r="R316" t="str">
            <v>14</v>
          </cell>
          <cell r="S316" t="str">
            <v>15</v>
          </cell>
        </row>
        <row r="317">
          <cell r="A317" t="str">
            <v>-ОАО "Промышленная</v>
          </cell>
        </row>
        <row r="318">
          <cell r="A318" t="str">
            <v xml:space="preserve"> страховая группа"</v>
          </cell>
          <cell r="D318" t="str">
            <v>204</v>
          </cell>
          <cell r="I318" t="str">
            <v>4/4</v>
          </cell>
          <cell r="J318" t="str">
            <v>256 951</v>
          </cell>
          <cell r="K318" t="str">
            <v>244 103/</v>
          </cell>
          <cell r="L318" t="str">
            <v>2 873/2 873</v>
          </cell>
          <cell r="M318" t="str">
            <v>2 873/2 873</v>
          </cell>
          <cell r="N318" t="str">
            <v>12 848</v>
          </cell>
          <cell r="O318" t="str">
            <v>1 213</v>
          </cell>
          <cell r="S318" t="str">
            <v>АВИКОС, Heath</v>
          </cell>
        </row>
        <row r="319">
          <cell r="K319" t="str">
            <v>/244 103</v>
          </cell>
        </row>
        <row r="320">
          <cell r="A320" t="str">
            <v>-ЗАО "СК"Терра"</v>
          </cell>
          <cell r="C320" t="str">
            <v>3</v>
          </cell>
          <cell r="D320" t="str">
            <v>30</v>
          </cell>
          <cell r="E320" t="str">
            <v>45/45</v>
          </cell>
          <cell r="F320" t="str">
            <v>30/30</v>
          </cell>
          <cell r="G320">
            <v>30</v>
          </cell>
          <cell r="I320" t="str">
            <v>4/4</v>
          </cell>
          <cell r="J320" t="str">
            <v>126 488</v>
          </cell>
          <cell r="K320" t="str">
            <v>116 957/</v>
          </cell>
          <cell r="L320" t="str">
            <v>2 858/2 858</v>
          </cell>
          <cell r="M320" t="str">
            <v>2 858/2 858</v>
          </cell>
          <cell r="N320" t="str">
            <v>9 531</v>
          </cell>
          <cell r="O320" t="str">
            <v>307</v>
          </cell>
          <cell r="S320" t="str">
            <v>АТФ-Полис; Марш Лон</v>
          </cell>
        </row>
        <row r="321">
          <cell r="K321" t="str">
            <v>/116 957</v>
          </cell>
          <cell r="S321" t="str">
            <v>дон</v>
          </cell>
        </row>
        <row r="322">
          <cell r="A322" t="str">
            <v>-ОАО "СК"Трансойл"</v>
          </cell>
          <cell r="C322" t="str">
            <v>1</v>
          </cell>
          <cell r="D322" t="str">
            <v>43</v>
          </cell>
          <cell r="E322" t="str">
            <v>4 530/0</v>
          </cell>
          <cell r="F322" t="str">
            <v>43/0</v>
          </cell>
          <cell r="G322">
            <v>43</v>
          </cell>
        </row>
        <row r="323">
          <cell r="A323" t="str">
            <v>-ОАО "СК"БТА-Иншура</v>
          </cell>
        </row>
        <row r="324">
          <cell r="A324" t="str">
            <v xml:space="preserve"> нс"</v>
          </cell>
          <cell r="C324" t="str">
            <v>1</v>
          </cell>
          <cell r="E324" t="str">
            <v>7 205/7 205</v>
          </cell>
          <cell r="F324" t="str">
            <v>7/7</v>
          </cell>
          <cell r="G324">
            <v>7</v>
          </cell>
        </row>
        <row r="325">
          <cell r="A325" t="str">
            <v>-ЗАО "СК"АТФ Полис"</v>
          </cell>
          <cell r="I325" t="str">
            <v>3/3</v>
          </cell>
          <cell r="J325" t="str">
            <v>16 050</v>
          </cell>
          <cell r="K325" t="str">
            <v>8 025/8 025</v>
          </cell>
          <cell r="L325" t="str">
            <v>32/32</v>
          </cell>
          <cell r="M325" t="str">
            <v>32/32</v>
          </cell>
          <cell r="N325" t="str">
            <v>8 025</v>
          </cell>
          <cell r="O325" t="str">
            <v>142</v>
          </cell>
          <cell r="S325" t="str">
            <v>ЗАО СК "Терра"</v>
          </cell>
        </row>
        <row r="326">
          <cell r="A326" t="str">
            <v>-ЗАО "АСК"ВКО АСКО"</v>
          </cell>
          <cell r="C326" t="str">
            <v>2</v>
          </cell>
          <cell r="D326" t="str">
            <v>64</v>
          </cell>
          <cell r="E326" t="str">
            <v>1 768/0</v>
          </cell>
          <cell r="F326" t="str">
            <v>53/0</v>
          </cell>
          <cell r="G326">
            <v>53</v>
          </cell>
          <cell r="S326" t="str">
            <v>ЗАСО "Виктория"Каза</v>
          </cell>
        </row>
        <row r="327">
          <cell r="S327" t="str">
            <v>хстан</v>
          </cell>
        </row>
        <row r="328">
          <cell r="A328" t="str">
            <v>в). водного</v>
          </cell>
        </row>
        <row r="329">
          <cell r="A329" t="str">
            <v>транспорта</v>
          </cell>
          <cell r="B329" t="str">
            <v>12</v>
          </cell>
          <cell r="D329" t="str">
            <v>310</v>
          </cell>
          <cell r="I329" t="str">
            <v>2/2</v>
          </cell>
          <cell r="J329" t="str">
            <v>55 980</v>
          </cell>
          <cell r="K329" t="str">
            <v>53 181/53 181</v>
          </cell>
          <cell r="L329" t="str">
            <v>7 455/7 455</v>
          </cell>
          <cell r="M329" t="str">
            <v>7 455/7 455</v>
          </cell>
          <cell r="N329" t="str">
            <v>2 799</v>
          </cell>
          <cell r="O329" t="str">
            <v>6 580</v>
          </cell>
        </row>
        <row r="330">
          <cell r="A330" t="str">
            <v>-ОАО "Промышленная</v>
          </cell>
        </row>
        <row r="331">
          <cell r="A331" t="str">
            <v xml:space="preserve"> страховая группа"</v>
          </cell>
          <cell r="D331" t="str">
            <v>310</v>
          </cell>
          <cell r="I331" t="str">
            <v>2/2</v>
          </cell>
          <cell r="J331" t="str">
            <v>55 980</v>
          </cell>
          <cell r="K331" t="str">
            <v>53 181/53 181</v>
          </cell>
          <cell r="L331" t="str">
            <v>7 455/7 455</v>
          </cell>
          <cell r="M331" t="str">
            <v>7 455/7 455</v>
          </cell>
          <cell r="N331" t="str">
            <v>2 799</v>
          </cell>
          <cell r="O331" t="str">
            <v>6 580</v>
          </cell>
          <cell r="S331" t="str">
            <v>AON,MIG</v>
          </cell>
        </row>
        <row r="332">
          <cell r="A332" t="str">
            <v>г). грузов</v>
          </cell>
          <cell r="B332" t="str">
            <v>13</v>
          </cell>
          <cell r="C332" t="str">
            <v>66</v>
          </cell>
          <cell r="D332" t="str">
            <v>8 149</v>
          </cell>
          <cell r="E332" t="str">
            <v>1 225 264/</v>
          </cell>
          <cell r="F332" t="str">
            <v>4 283/3 514</v>
          </cell>
          <cell r="G332">
            <v>4283</v>
          </cell>
          <cell r="H332" t="str">
            <v>1</v>
          </cell>
          <cell r="I332" t="str">
            <v>410/285</v>
          </cell>
          <cell r="J332" t="str">
            <v>54 380 907</v>
          </cell>
          <cell r="K332" t="str">
            <v>52 255 154/</v>
          </cell>
          <cell r="L332" t="str">
            <v>520 339/</v>
          </cell>
          <cell r="M332" t="str">
            <v>520 339/</v>
          </cell>
          <cell r="N332" t="str">
            <v>2 264 667</v>
          </cell>
          <cell r="O332" t="str">
            <v>34 910</v>
          </cell>
          <cell r="P332" t="str">
            <v>10 456</v>
          </cell>
          <cell r="Q332" t="str">
            <v>4 397</v>
          </cell>
          <cell r="R332" t="str">
            <v>6 458</v>
          </cell>
        </row>
        <row r="333">
          <cell r="E333" t="str">
            <v>/975 730</v>
          </cell>
          <cell r="K333" t="str">
            <v>/50 924 019</v>
          </cell>
          <cell r="L333" t="str">
            <v>/508 291</v>
          </cell>
          <cell r="M333" t="str">
            <v>/508 291</v>
          </cell>
        </row>
        <row r="334">
          <cell r="A334" t="str">
            <v>-АОЗТ "AIG Казахста</v>
          </cell>
        </row>
        <row r="335">
          <cell r="A335" t="str">
            <v xml:space="preserve"> нская страх.компа.</v>
          </cell>
          <cell r="I335" t="str">
            <v>3/3</v>
          </cell>
          <cell r="J335" t="str">
            <v>361 250</v>
          </cell>
          <cell r="K335" t="str">
            <v>339 575/</v>
          </cell>
          <cell r="L335" t="str">
            <v>3 114/3 114</v>
          </cell>
          <cell r="M335" t="str">
            <v>3 114/3 114</v>
          </cell>
          <cell r="N335" t="str">
            <v>21 675</v>
          </cell>
          <cell r="O335" t="str">
            <v>2 818</v>
          </cell>
          <cell r="P335" t="str">
            <v>7 239</v>
          </cell>
          <cell r="Q335" t="str">
            <v>3 620</v>
          </cell>
          <cell r="R335" t="str">
            <v>3 620</v>
          </cell>
        </row>
        <row r="336">
          <cell r="K336" t="str">
            <v>/339 575</v>
          </cell>
        </row>
        <row r="337">
          <cell r="A337" t="str">
            <v>-ОАО "СК"Алматин.Ме</v>
          </cell>
        </row>
        <row r="338">
          <cell r="A338" t="str">
            <v xml:space="preserve"> ждунар.Страх.Груп.</v>
          </cell>
          <cell r="I338" t="str">
            <v>78/70</v>
          </cell>
          <cell r="J338" t="str">
            <v>2 172 445</v>
          </cell>
          <cell r="K338" t="str">
            <v>1 898 007/</v>
          </cell>
          <cell r="L338" t="str">
            <v>3 490/3 374</v>
          </cell>
          <cell r="M338" t="str">
            <v>3 490/3 374</v>
          </cell>
          <cell r="N338" t="str">
            <v>274 438</v>
          </cell>
          <cell r="O338" t="str">
            <v>2 418</v>
          </cell>
          <cell r="P338" t="str">
            <v>31</v>
          </cell>
          <cell r="Q338" t="str">
            <v>15</v>
          </cell>
          <cell r="R338" t="str">
            <v>16</v>
          </cell>
          <cell r="S338" t="str">
            <v>MILLER,АСКО</v>
          </cell>
        </row>
        <row r="339">
          <cell r="K339" t="str">
            <v>/1 841 002</v>
          </cell>
        </row>
        <row r="340">
          <cell r="A340" t="str">
            <v>-РГССП"Казагрополис</v>
          </cell>
          <cell r="C340" t="str">
            <v>3</v>
          </cell>
          <cell r="E340" t="str">
            <v>34 145/34 145</v>
          </cell>
          <cell r="F340" t="str">
            <v>82/82</v>
          </cell>
          <cell r="G340">
            <v>82</v>
          </cell>
          <cell r="S340" t="str">
            <v>Казкоммерц-полис</v>
          </cell>
        </row>
        <row r="341">
          <cell r="A341" t="str">
            <v>-ЗАО "Казахинстрах"</v>
          </cell>
          <cell r="C341" t="str">
            <v>1</v>
          </cell>
          <cell r="D341" t="str">
            <v>2 325</v>
          </cell>
          <cell r="E341" t="str">
            <v>53 723/0</v>
          </cell>
          <cell r="F341" t="str">
            <v>241/0</v>
          </cell>
          <cell r="G341">
            <v>241</v>
          </cell>
          <cell r="I341" t="str">
            <v>4/4</v>
          </cell>
          <cell r="J341" t="str">
            <v>14 481 251</v>
          </cell>
          <cell r="K341" t="str">
            <v>14 410 995/</v>
          </cell>
          <cell r="L341" t="str">
            <v>51 157/51 157</v>
          </cell>
          <cell r="M341" t="str">
            <v>51 157/51 157</v>
          </cell>
          <cell r="N341" t="str">
            <v>67 254</v>
          </cell>
          <cell r="O341" t="str">
            <v>175</v>
          </cell>
          <cell r="S341" t="str">
            <v>Aon, Heath</v>
          </cell>
        </row>
        <row r="342">
          <cell r="K342" t="str">
            <v>/14 410 995</v>
          </cell>
        </row>
        <row r="343">
          <cell r="A343" t="str">
            <v>-ОАО "СК"Казкоммерц</v>
          </cell>
        </row>
        <row r="344">
          <cell r="A344" t="str">
            <v xml:space="preserve"> -полис"</v>
          </cell>
          <cell r="C344" t="str">
            <v>4</v>
          </cell>
          <cell r="D344" t="str">
            <v>2 847</v>
          </cell>
          <cell r="E344" t="str">
            <v>6 123/0</v>
          </cell>
          <cell r="F344" t="str">
            <v>149/0</v>
          </cell>
          <cell r="G344">
            <v>149</v>
          </cell>
          <cell r="I344" t="str">
            <v>41/27</v>
          </cell>
          <cell r="J344" t="str">
            <v>4 194 907</v>
          </cell>
          <cell r="K344" t="str">
            <v>4 081 024/</v>
          </cell>
          <cell r="L344" t="str">
            <v>42 309/41 525</v>
          </cell>
          <cell r="M344" t="str">
            <v>42 309/41 525</v>
          </cell>
          <cell r="N344" t="str">
            <v>113 883</v>
          </cell>
          <cell r="O344" t="str">
            <v>2 044</v>
          </cell>
          <cell r="P344" t="str">
            <v>1 368</v>
          </cell>
          <cell r="Q344" t="str">
            <v>563</v>
          </cell>
          <cell r="R344" t="str">
            <v>1 040</v>
          </cell>
          <cell r="S344" t="str">
            <v>J&amp;H, Schvoders,Sova</v>
          </cell>
        </row>
        <row r="345">
          <cell r="K345" t="str">
            <v>/3 841 364</v>
          </cell>
          <cell r="S345" t="str">
            <v>g,Трансойл,БТА, КАг</v>
          </cell>
        </row>
        <row r="346">
          <cell r="A346" t="str">
            <v>-ОАО "СК KBS GARANT</v>
          </cell>
          <cell r="C346" t="str">
            <v>15</v>
          </cell>
          <cell r="D346" t="str">
            <v>960</v>
          </cell>
          <cell r="E346" t="str">
            <v>25 000/25 000</v>
          </cell>
          <cell r="F346" t="str">
            <v>1 430/1 430</v>
          </cell>
          <cell r="G346">
            <v>1430</v>
          </cell>
          <cell r="H346" t="str">
            <v>1</v>
          </cell>
          <cell r="I346" t="str">
            <v>56/56</v>
          </cell>
          <cell r="J346" t="str">
            <v>5 152 258</v>
          </cell>
          <cell r="K346" t="str">
            <v>5 039 380/</v>
          </cell>
          <cell r="L346" t="str">
            <v>13 190/13 190</v>
          </cell>
          <cell r="M346" t="str">
            <v>13 190/13 190</v>
          </cell>
          <cell r="N346" t="str">
            <v>92 878</v>
          </cell>
          <cell r="O346" t="str">
            <v>1 865</v>
          </cell>
          <cell r="P346" t="str">
            <v>2</v>
          </cell>
          <cell r="Q346" t="str">
            <v>108</v>
          </cell>
        </row>
        <row r="347">
          <cell r="K347" t="str">
            <v>/5 039 380</v>
          </cell>
        </row>
        <row r="348">
          <cell r="A348" t="str">
            <v>-ОАО АСК"Коммеск-Ом</v>
          </cell>
        </row>
        <row r="349">
          <cell r="A349" t="str">
            <v xml:space="preserve"> iр"</v>
          </cell>
          <cell r="C349" t="str">
            <v>4</v>
          </cell>
          <cell r="D349" t="str">
            <v>166</v>
          </cell>
          <cell r="E349" t="str">
            <v>159 120/0</v>
          </cell>
          <cell r="F349" t="str">
            <v>231/0</v>
          </cell>
          <cell r="G349">
            <v>231</v>
          </cell>
          <cell r="I349" t="str">
            <v>9/9</v>
          </cell>
          <cell r="J349" t="str">
            <v>1 994 225</v>
          </cell>
          <cell r="K349" t="str">
            <v>1 894 514/</v>
          </cell>
          <cell r="L349" t="str">
            <v>3 315/3 315</v>
          </cell>
          <cell r="M349" t="str">
            <v>3 315/3 315</v>
          </cell>
          <cell r="N349" t="str">
            <v>99 711</v>
          </cell>
          <cell r="O349" t="str">
            <v>175</v>
          </cell>
          <cell r="S349" t="str">
            <v>Казкоммерцполис,Ssa</v>
          </cell>
        </row>
        <row r="350">
          <cell r="K350" t="str">
            <v>/1 894 514</v>
          </cell>
          <cell r="S350" t="str">
            <v>ng Yong Fire&amp;Marine</v>
          </cell>
        </row>
        <row r="351">
          <cell r="A351" t="str">
            <v>-ЗАО "СК"Латон-Поли</v>
          </cell>
        </row>
        <row r="352">
          <cell r="A352" t="str">
            <v xml:space="preserve"> с"</v>
          </cell>
          <cell r="J352" t="str">
            <v>59 540</v>
          </cell>
          <cell r="K352" t="str">
            <v>56 560/56 560</v>
          </cell>
          <cell r="L352" t="str">
            <v>2 828/2 828</v>
          </cell>
          <cell r="M352" t="str">
            <v>2 828/2 828</v>
          </cell>
          <cell r="N352" t="str">
            <v>2 980</v>
          </cell>
          <cell r="O352" t="str">
            <v>149</v>
          </cell>
          <cell r="S352" t="str">
            <v>Downtown Resourses</v>
          </cell>
        </row>
        <row r="353">
          <cell r="S353" t="str">
            <v>LLS,USA</v>
          </cell>
        </row>
        <row r="354">
          <cell r="A354" t="str">
            <v>-ОАО "Hефтяная стра</v>
          </cell>
        </row>
        <row r="355">
          <cell r="A355" t="str">
            <v xml:space="preserve"> ховая компания"</v>
          </cell>
          <cell r="C355" t="str">
            <v>3</v>
          </cell>
          <cell r="D355" t="str">
            <v>23</v>
          </cell>
          <cell r="E355" t="str">
            <v>6 382/3 956</v>
          </cell>
          <cell r="F355" t="str">
            <v>23/10</v>
          </cell>
          <cell r="G355">
            <v>23</v>
          </cell>
          <cell r="I355" t="str">
            <v>9/6</v>
          </cell>
          <cell r="J355" t="str">
            <v>13 204 982</v>
          </cell>
          <cell r="K355" t="str">
            <v>13 137 153/</v>
          </cell>
          <cell r="L355" t="str">
            <v>2 926/2 850</v>
          </cell>
          <cell r="M355" t="str">
            <v>2 926/2 850</v>
          </cell>
          <cell r="N355" t="str">
            <v>67 828</v>
          </cell>
          <cell r="O355" t="str">
            <v>179</v>
          </cell>
        </row>
        <row r="356">
          <cell r="K356" t="str">
            <v>/13 119 695</v>
          </cell>
        </row>
        <row r="357">
          <cell r="A357" t="str">
            <v>-ЗАО "СК"Пана Иншур</v>
          </cell>
        </row>
        <row r="358">
          <cell r="A358" t="str">
            <v xml:space="preserve"> анс"</v>
          </cell>
          <cell r="I358" t="str">
            <v>27/27</v>
          </cell>
          <cell r="J358" t="str">
            <v>6 417 851</v>
          </cell>
          <cell r="K358" t="str">
            <v>6 021 149/</v>
          </cell>
          <cell r="L358" t="str">
            <v>161 699/</v>
          </cell>
          <cell r="M358" t="str">
            <v>161 699/</v>
          </cell>
          <cell r="N358" t="str">
            <v>401 697</v>
          </cell>
          <cell r="O358" t="str">
            <v>8 882</v>
          </cell>
          <cell r="S358" t="str">
            <v>Frame Work</v>
          </cell>
        </row>
        <row r="359">
          <cell r="K359" t="str">
            <v>/6 021 149</v>
          </cell>
          <cell r="L359" t="str">
            <v>/161 699</v>
          </cell>
          <cell r="M359" t="str">
            <v>/161 699</v>
          </cell>
        </row>
        <row r="360">
          <cell r="A360" t="str">
            <v>-ОАО "Промышленная</v>
          </cell>
        </row>
        <row r="361">
          <cell r="A361" t="str">
            <v xml:space="preserve"> страховая группа"</v>
          </cell>
          <cell r="D361" t="str">
            <v>1 648</v>
          </cell>
          <cell r="I361" t="str">
            <v>9/9</v>
          </cell>
          <cell r="J361" t="str">
            <v>1 969 405</v>
          </cell>
          <cell r="K361" t="str">
            <v>1 952 245/</v>
          </cell>
          <cell r="L361" t="str">
            <v>184 122/</v>
          </cell>
          <cell r="M361" t="str">
            <v>184 122/</v>
          </cell>
          <cell r="N361" t="str">
            <v>17 160</v>
          </cell>
          <cell r="O361" t="str">
            <v>5 381</v>
          </cell>
          <cell r="P361" t="str">
            <v>1 759</v>
          </cell>
          <cell r="Q361" t="str">
            <v>88</v>
          </cell>
          <cell r="R361" t="str">
            <v>1 728</v>
          </cell>
          <cell r="S361" t="str">
            <v>MIG,Heath</v>
          </cell>
        </row>
        <row r="362">
          <cell r="K362" t="str">
            <v>/1 870 934</v>
          </cell>
          <cell r="L362" t="str">
            <v>/176 661</v>
          </cell>
          <cell r="M362" t="str">
            <v>/176 661</v>
          </cell>
        </row>
        <row r="363">
          <cell r="A363" t="str">
            <v>-ЗАО "СК"Терра"</v>
          </cell>
          <cell r="C363" t="str">
            <v>2</v>
          </cell>
          <cell r="D363" t="str">
            <v>45</v>
          </cell>
          <cell r="E363" t="str">
            <v>6 308/6 308</v>
          </cell>
          <cell r="F363" t="str">
            <v>45/45</v>
          </cell>
          <cell r="G363">
            <v>45</v>
          </cell>
          <cell r="I363" t="str">
            <v>8/8</v>
          </cell>
          <cell r="J363" t="str">
            <v>285 500</v>
          </cell>
          <cell r="K363" t="str">
            <v>401 208/</v>
          </cell>
          <cell r="L363" t="str">
            <v>22 095/22 095</v>
          </cell>
          <cell r="M363" t="str">
            <v>22 095/22 095</v>
          </cell>
          <cell r="N363" t="str">
            <v>38 316</v>
          </cell>
          <cell r="O363" t="str">
            <v>2 318</v>
          </cell>
          <cell r="S363" t="str">
            <v>НСК; Стар Ре (США)</v>
          </cell>
        </row>
        <row r="364">
          <cell r="K364" t="str">
            <v>/401 208</v>
          </cell>
        </row>
        <row r="365">
          <cell r="A365" t="str">
            <v>-ОАО "СК"Трансойл"</v>
          </cell>
          <cell r="C365" t="str">
            <v>9</v>
          </cell>
          <cell r="D365" t="str">
            <v>135</v>
          </cell>
          <cell r="E365" t="str">
            <v>28 142/0</v>
          </cell>
          <cell r="F365" t="str">
            <v>135/0</v>
          </cell>
          <cell r="G365">
            <v>135</v>
          </cell>
          <cell r="I365" t="str">
            <v>5/0</v>
          </cell>
          <cell r="J365" t="str">
            <v>40 785</v>
          </cell>
          <cell r="K365" t="str">
            <v>19 928/0</v>
          </cell>
          <cell r="L365" t="str">
            <v>118/0</v>
          </cell>
          <cell r="M365" t="str">
            <v>118/0</v>
          </cell>
          <cell r="N365" t="str">
            <v>20 858</v>
          </cell>
          <cell r="O365" t="str">
            <v>164</v>
          </cell>
          <cell r="S365" t="str">
            <v>ЗАО "Казахинстрах"</v>
          </cell>
        </row>
        <row r="369">
          <cell r="A369" t="str">
            <v>А</v>
          </cell>
          <cell r="B369" t="str">
            <v>В</v>
          </cell>
          <cell r="C369" t="str">
            <v>1</v>
          </cell>
          <cell r="D369" t="str">
            <v>2</v>
          </cell>
          <cell r="E369" t="str">
            <v>3</v>
          </cell>
          <cell r="F369" t="str">
            <v>4</v>
          </cell>
          <cell r="G369" t="str">
            <v>4</v>
          </cell>
          <cell r="H369" t="str">
            <v>5</v>
          </cell>
          <cell r="I369" t="str">
            <v>6</v>
          </cell>
          <cell r="J369" t="str">
            <v>7</v>
          </cell>
          <cell r="K369" t="str">
            <v>8</v>
          </cell>
          <cell r="L369" t="str">
            <v>9</v>
          </cell>
          <cell r="M369" t="str">
            <v>9</v>
          </cell>
          <cell r="N369" t="str">
            <v>10</v>
          </cell>
          <cell r="O369" t="str">
            <v>11</v>
          </cell>
          <cell r="P369" t="str">
            <v>12</v>
          </cell>
          <cell r="Q369" t="str">
            <v>13</v>
          </cell>
          <cell r="R369" t="str">
            <v>14</v>
          </cell>
          <cell r="S369" t="str">
            <v>15</v>
          </cell>
        </row>
        <row r="370">
          <cell r="A370" t="str">
            <v>-ОАО "СК"БТА-Иншура</v>
          </cell>
        </row>
        <row r="371">
          <cell r="A371" t="str">
            <v xml:space="preserve"> нс"</v>
          </cell>
          <cell r="C371" t="str">
            <v>24</v>
          </cell>
          <cell r="E371" t="str">
            <v>904 815/</v>
          </cell>
          <cell r="F371" t="str">
            <v>1 940/1 940</v>
          </cell>
          <cell r="G371">
            <v>1940</v>
          </cell>
          <cell r="I371" t="str">
            <v>109/14</v>
          </cell>
          <cell r="J371" t="str">
            <v>2 817 073</v>
          </cell>
          <cell r="K371" t="str">
            <v>1 955 696/</v>
          </cell>
          <cell r="L371" t="str">
            <v>24 563/21 070</v>
          </cell>
          <cell r="M371" t="str">
            <v>24 563/21 070</v>
          </cell>
          <cell r="N371" t="str">
            <v>864 274</v>
          </cell>
          <cell r="O371" t="str">
            <v>7 510</v>
          </cell>
          <cell r="P371" t="str">
            <v>57</v>
          </cell>
          <cell r="Q371" t="str">
            <v>3</v>
          </cell>
          <cell r="R371" t="str">
            <v>54</v>
          </cell>
          <cell r="S371" t="str">
            <v>KBS Garant;Wextell,</v>
          </cell>
        </row>
        <row r="372">
          <cell r="E372" t="str">
            <v>/904 815</v>
          </cell>
          <cell r="K372" t="str">
            <v>/1 039 923</v>
          </cell>
          <cell r="S372" t="str">
            <v>Ингосстрах</v>
          </cell>
        </row>
        <row r="373">
          <cell r="A373" t="str">
            <v>-ЗАО "СК"АТФ Полис"</v>
          </cell>
          <cell r="C373" t="str">
            <v>1</v>
          </cell>
          <cell r="E373" t="str">
            <v>1 506/1 506</v>
          </cell>
          <cell r="F373" t="str">
            <v>7/7</v>
          </cell>
          <cell r="G373">
            <v>7</v>
          </cell>
          <cell r="I373" t="str">
            <v>1/1</v>
          </cell>
          <cell r="J373" t="str">
            <v>28 800</v>
          </cell>
          <cell r="K373" t="str">
            <v>22 464/22 464</v>
          </cell>
          <cell r="L373" t="str">
            <v>77/77</v>
          </cell>
          <cell r="M373" t="str">
            <v>77/77</v>
          </cell>
          <cell r="N373" t="str">
            <v>6 336</v>
          </cell>
          <cell r="O373" t="str">
            <v>24</v>
          </cell>
          <cell r="S373" t="str">
            <v>Ingosstrakh-Rossia</v>
          </cell>
        </row>
        <row r="374">
          <cell r="S374" t="str">
            <v>Ins.Co</v>
          </cell>
        </row>
        <row r="375">
          <cell r="A375" t="str">
            <v>-ЗАО "АСК"ВКО АСКО"</v>
          </cell>
          <cell r="I375" t="str">
            <v>50/50</v>
          </cell>
          <cell r="J375" t="str">
            <v>1 186 155</v>
          </cell>
          <cell r="K375" t="str">
            <v>1 011 210/</v>
          </cell>
          <cell r="L375" t="str">
            <v>4 634/4 634</v>
          </cell>
          <cell r="M375" t="str">
            <v>4 634/4 634</v>
          </cell>
          <cell r="N375" t="str">
            <v>174 945</v>
          </cell>
          <cell r="O375" t="str">
            <v>786</v>
          </cell>
          <cell r="S375" t="str">
            <v>The Miller Insuranc</v>
          </cell>
        </row>
        <row r="376">
          <cell r="K376" t="str">
            <v>/1 011 210</v>
          </cell>
          <cell r="S376" t="str">
            <v>e Group Ltd   "Рус.</v>
          </cell>
        </row>
        <row r="377">
          <cell r="A377" t="str">
            <v>-ЗАО "СК"К-АСКО"</v>
          </cell>
          <cell r="I377" t="str">
            <v>1/1</v>
          </cell>
          <cell r="J377" t="str">
            <v>14 480</v>
          </cell>
          <cell r="K377" t="str">
            <v>14 046/14 046</v>
          </cell>
          <cell r="L377" t="str">
            <v>702/702</v>
          </cell>
          <cell r="M377" t="str">
            <v>702/702</v>
          </cell>
          <cell r="N377" t="str">
            <v>434</v>
          </cell>
          <cell r="O377" t="str">
            <v>22</v>
          </cell>
          <cell r="S377" t="str">
            <v>Рига Ре</v>
          </cell>
        </row>
        <row r="378">
          <cell r="A378" t="str">
            <v>д). недвижимости</v>
          </cell>
          <cell r="B378" t="str">
            <v>14</v>
          </cell>
          <cell r="C378" t="str">
            <v>18</v>
          </cell>
          <cell r="D378" t="str">
            <v>8 436</v>
          </cell>
          <cell r="E378" t="str">
            <v>624 563/</v>
          </cell>
          <cell r="F378" t="str">
            <v>1 335/957</v>
          </cell>
          <cell r="G378">
            <v>1335</v>
          </cell>
          <cell r="I378" t="str">
            <v>194/176</v>
          </cell>
          <cell r="J378" t="str">
            <v>34 012 960</v>
          </cell>
          <cell r="K378" t="str">
            <v>31 783 954/</v>
          </cell>
          <cell r="L378" t="str">
            <v>196 182/</v>
          </cell>
          <cell r="M378" t="str">
            <v>196 182/</v>
          </cell>
          <cell r="N378" t="str">
            <v>2 231 009</v>
          </cell>
          <cell r="O378" t="str">
            <v>12 634</v>
          </cell>
        </row>
        <row r="379">
          <cell r="E379" t="str">
            <v>/369 861</v>
          </cell>
          <cell r="K379" t="str">
            <v>/30 733 015</v>
          </cell>
          <cell r="L379" t="str">
            <v>/190 840</v>
          </cell>
          <cell r="M379" t="str">
            <v>/190 840</v>
          </cell>
        </row>
        <row r="380">
          <cell r="A380" t="str">
            <v>-ОАО "СК"Алматин.Ме</v>
          </cell>
        </row>
        <row r="381">
          <cell r="A381" t="str">
            <v xml:space="preserve"> ждунар.Страх.Груп.</v>
          </cell>
          <cell r="I381" t="str">
            <v>12/6</v>
          </cell>
          <cell r="J381" t="str">
            <v>1 009 537</v>
          </cell>
          <cell r="K381" t="str">
            <v>978 234/</v>
          </cell>
          <cell r="L381" t="str">
            <v>2 030/1 820</v>
          </cell>
          <cell r="M381" t="str">
            <v>2 030/1 820</v>
          </cell>
          <cell r="N381" t="str">
            <v>31 303</v>
          </cell>
          <cell r="O381" t="str">
            <v>722</v>
          </cell>
          <cell r="S381" t="str">
            <v>Miller.Аско</v>
          </cell>
        </row>
        <row r="382">
          <cell r="K382" t="str">
            <v>/916 628</v>
          </cell>
        </row>
        <row r="383">
          <cell r="A383" t="str">
            <v>-РГССП"Казагрополис</v>
          </cell>
          <cell r="C383" t="str">
            <v>2</v>
          </cell>
          <cell r="D383" t="str">
            <v>1 674</v>
          </cell>
          <cell r="E383" t="str">
            <v>14 978/14 978</v>
          </cell>
          <cell r="F383" t="str">
            <v>51/51</v>
          </cell>
          <cell r="G383">
            <v>51</v>
          </cell>
          <cell r="I383" t="str">
            <v>1/1</v>
          </cell>
          <cell r="J383" t="str">
            <v>5 781 713</v>
          </cell>
          <cell r="K383" t="str">
            <v>5 723 896/</v>
          </cell>
          <cell r="L383" t="str">
            <v>11 162/11 162</v>
          </cell>
          <cell r="M383" t="str">
            <v>11 162/11 162</v>
          </cell>
          <cell r="N383" t="str">
            <v>57 817</v>
          </cell>
          <cell r="O383" t="str">
            <v>112</v>
          </cell>
          <cell r="S383" t="str">
            <v>Казкоммерц-полис,GD</v>
          </cell>
        </row>
        <row r="384">
          <cell r="K384" t="str">
            <v>/5 723 896</v>
          </cell>
          <cell r="S384" t="str">
            <v>C-Insurance</v>
          </cell>
        </row>
        <row r="385">
          <cell r="A385" t="str">
            <v>-ЗАО "Казахинстрах"</v>
          </cell>
          <cell r="C385" t="str">
            <v>2</v>
          </cell>
          <cell r="D385" t="str">
            <v>3 632</v>
          </cell>
          <cell r="E385" t="str">
            <v>115 006/0</v>
          </cell>
          <cell r="F385" t="str">
            <v>142/0</v>
          </cell>
          <cell r="G385">
            <v>142</v>
          </cell>
          <cell r="I385" t="str">
            <v>7/7</v>
          </cell>
          <cell r="J385" t="str">
            <v>12 361 573</v>
          </cell>
          <cell r="K385" t="str">
            <v>12 039 607/</v>
          </cell>
          <cell r="L385" t="str">
            <v>77 562/77 562</v>
          </cell>
          <cell r="M385" t="str">
            <v>77 562/77 562</v>
          </cell>
          <cell r="N385" t="str">
            <v>321 966</v>
          </cell>
          <cell r="O385" t="str">
            <v>2 395</v>
          </cell>
          <cell r="S385" t="str">
            <v>Aon, Heath</v>
          </cell>
        </row>
        <row r="386">
          <cell r="K386" t="str">
            <v>/12 039 607</v>
          </cell>
        </row>
        <row r="387">
          <cell r="A387" t="str">
            <v>-ОАО "СК KBS GARANT</v>
          </cell>
          <cell r="C387" t="str">
            <v>7</v>
          </cell>
          <cell r="D387" t="str">
            <v>1 954</v>
          </cell>
          <cell r="E387" t="str">
            <v>60 742/60 742</v>
          </cell>
          <cell r="F387" t="str">
            <v>377/377</v>
          </cell>
          <cell r="G387">
            <v>377</v>
          </cell>
          <cell r="I387" t="str">
            <v>24/24</v>
          </cell>
          <cell r="J387" t="str">
            <v>6 178 041</v>
          </cell>
          <cell r="K387" t="str">
            <v>5 029 841/</v>
          </cell>
          <cell r="L387" t="str">
            <v>19 008/19 008</v>
          </cell>
          <cell r="M387" t="str">
            <v>19 008/19 008</v>
          </cell>
          <cell r="N387" t="str">
            <v>1 148 200</v>
          </cell>
          <cell r="O387" t="str">
            <v>480</v>
          </cell>
        </row>
        <row r="388">
          <cell r="K388" t="str">
            <v>/5 029 841</v>
          </cell>
        </row>
        <row r="389">
          <cell r="A389" t="str">
            <v>-СП ЗАО"Лондон-Алма</v>
          </cell>
        </row>
        <row r="390">
          <cell r="A390" t="str">
            <v xml:space="preserve"> ты Иншуранс Компа.</v>
          </cell>
          <cell r="I390" t="str">
            <v>2/7</v>
          </cell>
          <cell r="J390" t="str">
            <v>15 417</v>
          </cell>
          <cell r="K390" t="str">
            <v>14 646/14 646</v>
          </cell>
          <cell r="L390" t="str">
            <v>152/152</v>
          </cell>
          <cell r="M390" t="str">
            <v>152/152</v>
          </cell>
          <cell r="N390" t="str">
            <v>771</v>
          </cell>
          <cell r="O390" t="str">
            <v>8</v>
          </cell>
        </row>
        <row r="391">
          <cell r="A391" t="str">
            <v>-ОАО "Hефтяная стра</v>
          </cell>
        </row>
        <row r="392">
          <cell r="A392" t="str">
            <v xml:space="preserve"> ховая компания"</v>
          </cell>
          <cell r="C392" t="str">
            <v>3</v>
          </cell>
          <cell r="D392" t="str">
            <v>210</v>
          </cell>
          <cell r="E392" t="str">
            <v>132 776/0</v>
          </cell>
          <cell r="F392" t="str">
            <v>210/0</v>
          </cell>
          <cell r="G392">
            <v>210</v>
          </cell>
          <cell r="I392" t="str">
            <v>109/109</v>
          </cell>
          <cell r="J392" t="str">
            <v>371 563</v>
          </cell>
          <cell r="K392" t="str">
            <v>185 152/</v>
          </cell>
          <cell r="L392" t="str">
            <v>212/212</v>
          </cell>
          <cell r="M392" t="str">
            <v>212/212</v>
          </cell>
          <cell r="N392" t="str">
            <v>186 411</v>
          </cell>
          <cell r="O392" t="str">
            <v>360</v>
          </cell>
        </row>
        <row r="393">
          <cell r="K393" t="str">
            <v>/185 152</v>
          </cell>
        </row>
        <row r="394">
          <cell r="A394" t="str">
            <v>-ЗАО "СК"Пана Иншур</v>
          </cell>
        </row>
        <row r="395">
          <cell r="A395" t="str">
            <v xml:space="preserve"> анс"</v>
          </cell>
          <cell r="I395" t="str">
            <v>6/6</v>
          </cell>
          <cell r="J395" t="str">
            <v>705 572</v>
          </cell>
          <cell r="K395" t="str">
            <v>678 901/</v>
          </cell>
          <cell r="L395" t="str">
            <v>27 412/27 412</v>
          </cell>
          <cell r="M395" t="str">
            <v>27 412/27 412</v>
          </cell>
          <cell r="N395" t="str">
            <v>26 671</v>
          </cell>
          <cell r="O395" t="str">
            <v>1 032</v>
          </cell>
          <cell r="S395" t="str">
            <v>Frame Work,Heath</v>
          </cell>
        </row>
        <row r="396">
          <cell r="K396" t="str">
            <v>/678 901</v>
          </cell>
        </row>
        <row r="397">
          <cell r="A397" t="str">
            <v>-ОАО "Промышленная</v>
          </cell>
        </row>
        <row r="398">
          <cell r="A398" t="str">
            <v xml:space="preserve"> страховая группа"</v>
          </cell>
          <cell r="D398" t="str">
            <v>940</v>
          </cell>
          <cell r="I398" t="str">
            <v>4/1</v>
          </cell>
          <cell r="J398" t="str">
            <v>3 372 872</v>
          </cell>
          <cell r="K398" t="str">
            <v>3 139 555/</v>
          </cell>
          <cell r="L398" t="str">
            <v>8 613/6 253</v>
          </cell>
          <cell r="M398" t="str">
            <v>8 613/6 253</v>
          </cell>
          <cell r="N398" t="str">
            <v>233 317</v>
          </cell>
          <cell r="O398" t="str">
            <v>3 709</v>
          </cell>
          <cell r="S398" t="str">
            <v>BTA, AIG Kaz, MIG</v>
          </cell>
        </row>
        <row r="399">
          <cell r="K399" t="str">
            <v>/2 424 785</v>
          </cell>
        </row>
        <row r="400">
          <cell r="A400" t="str">
            <v>-ОАО "СК"Трансойл"</v>
          </cell>
          <cell r="C400" t="str">
            <v>1</v>
          </cell>
          <cell r="D400" t="str">
            <v>26</v>
          </cell>
          <cell r="E400" t="str">
            <v>6 920/0</v>
          </cell>
          <cell r="F400" t="str">
            <v>26/0</v>
          </cell>
          <cell r="G400">
            <v>26</v>
          </cell>
          <cell r="I400" t="str">
            <v>1/0</v>
          </cell>
          <cell r="J400" t="str">
            <v>7 780</v>
          </cell>
          <cell r="K400" t="str">
            <v>3 112/0</v>
          </cell>
          <cell r="L400" t="str">
            <v>49/0</v>
          </cell>
          <cell r="M400" t="str">
            <v>49/0</v>
          </cell>
          <cell r="N400" t="str">
            <v>4 668</v>
          </cell>
          <cell r="O400" t="str">
            <v>99</v>
          </cell>
          <cell r="S400" t="str">
            <v>СК "Казкоммерцполис</v>
          </cell>
        </row>
        <row r="401">
          <cell r="S401" t="str">
            <v>"</v>
          </cell>
        </row>
        <row r="402">
          <cell r="A402" t="str">
            <v>-ОАО "СК"БТА-Иншура</v>
          </cell>
        </row>
        <row r="403">
          <cell r="A403" t="str">
            <v xml:space="preserve"> нс"</v>
          </cell>
          <cell r="C403" t="str">
            <v>3</v>
          </cell>
          <cell r="E403" t="str">
            <v>294 141/</v>
          </cell>
          <cell r="F403" t="str">
            <v>529/529</v>
          </cell>
          <cell r="G403">
            <v>529</v>
          </cell>
          <cell r="I403" t="str">
            <v>19/14</v>
          </cell>
          <cell r="J403" t="str">
            <v>1 572 613</v>
          </cell>
          <cell r="K403" t="str">
            <v>1 411 987/</v>
          </cell>
          <cell r="L403" t="str">
            <v>44 943/44 643</v>
          </cell>
          <cell r="M403" t="str">
            <v>44 943/44 643</v>
          </cell>
          <cell r="N403" t="str">
            <v>162 629</v>
          </cell>
          <cell r="O403" t="str">
            <v>3 552</v>
          </cell>
          <cell r="S403" t="str">
            <v>Wextel;Flemings</v>
          </cell>
        </row>
        <row r="404">
          <cell r="E404" t="str">
            <v>/294 141</v>
          </cell>
          <cell r="K404" t="str">
            <v>/1 375 287</v>
          </cell>
        </row>
        <row r="405">
          <cell r="A405" t="str">
            <v>-ЗАО "СК"АТФ Полис"</v>
          </cell>
          <cell r="I405" t="str">
            <v>9/1</v>
          </cell>
          <cell r="J405" t="str">
            <v>2 636 279</v>
          </cell>
          <cell r="K405" t="str">
            <v>2 579 023/</v>
          </cell>
          <cell r="L405" t="str">
            <v>5 039/2 616</v>
          </cell>
          <cell r="M405" t="str">
            <v>5 039/2 616</v>
          </cell>
          <cell r="N405" t="str">
            <v>57 256</v>
          </cell>
          <cell r="O405" t="str">
            <v>165</v>
          </cell>
          <cell r="S405" t="str">
            <v>ООО"Московское пере</v>
          </cell>
        </row>
        <row r="406">
          <cell r="K406" t="str">
            <v>/2 344 272</v>
          </cell>
          <cell r="S406" t="str">
            <v>страховочное общест</v>
          </cell>
        </row>
        <row r="407">
          <cell r="A407" t="str">
            <v>е). иных видов</v>
          </cell>
        </row>
        <row r="408">
          <cell r="A408" t="str">
            <v>имущества</v>
          </cell>
          <cell r="B408" t="str">
            <v>15</v>
          </cell>
          <cell r="C408" t="str">
            <v>79</v>
          </cell>
          <cell r="D408" t="str">
            <v>64 445</v>
          </cell>
          <cell r="E408" t="str">
            <v>78 694 470/</v>
          </cell>
          <cell r="F408" t="str">
            <v>51 864/49 765</v>
          </cell>
          <cell r="G408">
            <v>51864</v>
          </cell>
          <cell r="H408" t="str">
            <v>47</v>
          </cell>
          <cell r="I408" t="str">
            <v>2 358 668/</v>
          </cell>
          <cell r="J408" t="str">
            <v>618 740 311</v>
          </cell>
          <cell r="K408" t="str">
            <v>412 925 406/</v>
          </cell>
          <cell r="L408" t="str">
            <v>1 338 470/</v>
          </cell>
          <cell r="M408" t="str">
            <v>1 338 470/</v>
          </cell>
          <cell r="N408" t="str">
            <v>5 691 475</v>
          </cell>
          <cell r="O408" t="str">
            <v>57 613</v>
          </cell>
          <cell r="P408" t="str">
            <v>1 304</v>
          </cell>
          <cell r="Q408" t="str">
            <v>4 829</v>
          </cell>
          <cell r="R408" t="str">
            <v>13 369</v>
          </cell>
        </row>
        <row r="409">
          <cell r="E409" t="str">
            <v>/78 342 418</v>
          </cell>
          <cell r="I409" t="str">
            <v>/2 358 625</v>
          </cell>
          <cell r="K409" t="str">
            <v>/406 530 359</v>
          </cell>
          <cell r="L409" t="str">
            <v>/1 296 585</v>
          </cell>
          <cell r="M409" t="str">
            <v>/1 296 585</v>
          </cell>
        </row>
        <row r="410">
          <cell r="A410" t="str">
            <v>-АОЗТ "AIG Казахста</v>
          </cell>
        </row>
        <row r="411">
          <cell r="A411" t="str">
            <v xml:space="preserve"> нская страх.компа.</v>
          </cell>
          <cell r="C411" t="str">
            <v>19</v>
          </cell>
          <cell r="D411" t="str">
            <v>15 951</v>
          </cell>
          <cell r="E411" t="str">
            <v>60 838 003/</v>
          </cell>
          <cell r="F411" t="str">
            <v>15 951/15 951</v>
          </cell>
          <cell r="G411">
            <v>15951</v>
          </cell>
          <cell r="I411" t="str">
            <v>69/69</v>
          </cell>
          <cell r="J411" t="str">
            <v>171 441 787</v>
          </cell>
          <cell r="K411" t="str">
            <v>170 943 262/</v>
          </cell>
          <cell r="L411" t="str">
            <v>370 832/</v>
          </cell>
          <cell r="M411" t="str">
            <v>370 832/</v>
          </cell>
          <cell r="N411" t="str">
            <v>498 525</v>
          </cell>
          <cell r="O411" t="str">
            <v>27 774</v>
          </cell>
          <cell r="P411" t="str">
            <v>1 288</v>
          </cell>
          <cell r="Q411" t="str">
            <v>378</v>
          </cell>
          <cell r="R411" t="str">
            <v>910</v>
          </cell>
        </row>
        <row r="412">
          <cell r="E412" t="str">
            <v>/60 838 003</v>
          </cell>
          <cell r="K412" t="str">
            <v>/170 943 262</v>
          </cell>
          <cell r="L412" t="str">
            <v>/370 832</v>
          </cell>
          <cell r="M412" t="str">
            <v>/370 832</v>
          </cell>
        </row>
        <row r="413">
          <cell r="A413" t="str">
            <v>-ОАО "СК"Алматин.Ме</v>
          </cell>
        </row>
        <row r="414">
          <cell r="A414" t="str">
            <v xml:space="preserve"> ждунар.Страх.Груп.</v>
          </cell>
          <cell r="C414" t="str">
            <v>2</v>
          </cell>
          <cell r="D414" t="str">
            <v>44</v>
          </cell>
          <cell r="E414" t="str">
            <v>6 975/6 975</v>
          </cell>
          <cell r="F414" t="str">
            <v>44/44</v>
          </cell>
          <cell r="G414">
            <v>44</v>
          </cell>
          <cell r="I414" t="str">
            <v>22/15</v>
          </cell>
          <cell r="J414" t="str">
            <v>5 311 784</v>
          </cell>
          <cell r="K414" t="str">
            <v>5 284 504/</v>
          </cell>
          <cell r="L414" t="str">
            <v>32 127/32 013</v>
          </cell>
          <cell r="M414" t="str">
            <v>32 127/32 013</v>
          </cell>
          <cell r="N414" t="str">
            <v>27 280</v>
          </cell>
          <cell r="O414" t="str">
            <v>3 735</v>
          </cell>
          <cell r="S414" t="str">
            <v>Miller.Willis</v>
          </cell>
        </row>
        <row r="415">
          <cell r="K415" t="str">
            <v>/5 240 751</v>
          </cell>
        </row>
        <row r="416">
          <cell r="A416" t="str">
            <v>-ЗАО "СК"Атланта-По</v>
          </cell>
        </row>
        <row r="417">
          <cell r="A417" t="str">
            <v xml:space="preserve"> лис"</v>
          </cell>
          <cell r="I417" t="str">
            <v>3/3</v>
          </cell>
          <cell r="J417" t="str">
            <v>704 646</v>
          </cell>
          <cell r="K417" t="str">
            <v>690 553/</v>
          </cell>
          <cell r="L417" t="str">
            <v>1 668/1 668</v>
          </cell>
          <cell r="M417" t="str">
            <v>1 668/1 668</v>
          </cell>
          <cell r="N417" t="str">
            <v>14 093</v>
          </cell>
          <cell r="O417" t="str">
            <v>599</v>
          </cell>
          <cell r="S417" t="str">
            <v>ЗАО Авикос</v>
          </cell>
        </row>
        <row r="418">
          <cell r="K418" t="str">
            <v>/690 553</v>
          </cell>
        </row>
        <row r="419">
          <cell r="A419" t="str">
            <v>-ЗАСО "Виктория"</v>
          </cell>
          <cell r="C419" t="str">
            <v>2</v>
          </cell>
          <cell r="D419" t="str">
            <v>65</v>
          </cell>
          <cell r="E419" t="str">
            <v>13 339/0</v>
          </cell>
          <cell r="F419" t="str">
            <v>290/0</v>
          </cell>
          <cell r="G419">
            <v>290</v>
          </cell>
          <cell r="S419" t="str">
            <v>ZASO "Viktoria"</v>
          </cell>
        </row>
        <row r="422">
          <cell r="A422" t="str">
            <v>А</v>
          </cell>
          <cell r="B422" t="str">
            <v>В</v>
          </cell>
          <cell r="C422" t="str">
            <v>1</v>
          </cell>
          <cell r="D422" t="str">
            <v>2</v>
          </cell>
          <cell r="E422" t="str">
            <v>3</v>
          </cell>
          <cell r="F422" t="str">
            <v>4</v>
          </cell>
          <cell r="G422" t="str">
            <v>4</v>
          </cell>
          <cell r="H422" t="str">
            <v>5</v>
          </cell>
          <cell r="I422" t="str">
            <v>6</v>
          </cell>
          <cell r="J422" t="str">
            <v>7</v>
          </cell>
          <cell r="K422" t="str">
            <v>8</v>
          </cell>
          <cell r="L422" t="str">
            <v>9</v>
          </cell>
          <cell r="M422" t="str">
            <v>9</v>
          </cell>
          <cell r="N422" t="str">
            <v>10</v>
          </cell>
          <cell r="O422" t="str">
            <v>11</v>
          </cell>
          <cell r="P422" t="str">
            <v>12</v>
          </cell>
          <cell r="Q422" t="str">
            <v>13</v>
          </cell>
          <cell r="R422" t="str">
            <v>14</v>
          </cell>
          <cell r="S422" t="str">
            <v>15</v>
          </cell>
        </row>
        <row r="423">
          <cell r="A423" t="str">
            <v>-ЗАО "Казахинстрах"</v>
          </cell>
          <cell r="C423" t="str">
            <v>7</v>
          </cell>
          <cell r="D423" t="str">
            <v>3 678</v>
          </cell>
          <cell r="E423" t="str">
            <v>53 437/0</v>
          </cell>
          <cell r="F423" t="str">
            <v>535/0</v>
          </cell>
          <cell r="G423">
            <v>535</v>
          </cell>
          <cell r="H423" t="str">
            <v>8</v>
          </cell>
          <cell r="I423" t="str">
            <v>12/9</v>
          </cell>
          <cell r="J423" t="str">
            <v>24 184 155</v>
          </cell>
          <cell r="K423" t="str">
            <v>23 636 381/</v>
          </cell>
          <cell r="L423" t="str">
            <v>65 525/65 497</v>
          </cell>
          <cell r="M423" t="str">
            <v>65 525/65 497</v>
          </cell>
          <cell r="N423" t="str">
            <v>858 957</v>
          </cell>
          <cell r="O423" t="str">
            <v>2 485</v>
          </cell>
          <cell r="S423" t="str">
            <v>Aon, Heath, Merink</v>
          </cell>
        </row>
        <row r="424">
          <cell r="K424" t="str">
            <v>/23 177 652</v>
          </cell>
        </row>
        <row r="425">
          <cell r="A425" t="str">
            <v>-ОАО "СК"Казкоммерц</v>
          </cell>
        </row>
        <row r="426">
          <cell r="A426" t="str">
            <v xml:space="preserve"> -полис"</v>
          </cell>
          <cell r="C426" t="str">
            <v>10</v>
          </cell>
          <cell r="D426" t="str">
            <v>10 634</v>
          </cell>
          <cell r="E426" t="str">
            <v>105 284/45 226</v>
          </cell>
          <cell r="F426" t="str">
            <v>432/42</v>
          </cell>
          <cell r="G426">
            <v>432</v>
          </cell>
          <cell r="H426" t="str">
            <v>9</v>
          </cell>
          <cell r="I426" t="str">
            <v>54/44</v>
          </cell>
          <cell r="J426" t="str">
            <v>100 945 723</v>
          </cell>
          <cell r="K426" t="str">
            <v>100 381 981/</v>
          </cell>
          <cell r="L426" t="str">
            <v>240 974/</v>
          </cell>
          <cell r="M426" t="str">
            <v>240 974/</v>
          </cell>
          <cell r="N426" t="str">
            <v>563 742</v>
          </cell>
          <cell r="O426" t="str">
            <v>1 582</v>
          </cell>
          <cell r="S426" t="str">
            <v>J&amp;H,Мюних,Tokyo,МСГ</v>
          </cell>
        </row>
        <row r="427">
          <cell r="K427" t="str">
            <v>/100 273 189</v>
          </cell>
          <cell r="L427" t="str">
            <v>/240 491</v>
          </cell>
          <cell r="M427" t="str">
            <v>/240 491</v>
          </cell>
          <cell r="S427" t="str">
            <v>,ОВА,AON,К-О,Heat,А</v>
          </cell>
        </row>
        <row r="428">
          <cell r="A428" t="str">
            <v>-ОАО "СК KBS GARANT</v>
          </cell>
          <cell r="C428" t="str">
            <v>4</v>
          </cell>
          <cell r="D428" t="str">
            <v>27</v>
          </cell>
          <cell r="E428" t="str">
            <v>4 408/4 408</v>
          </cell>
          <cell r="F428" t="str">
            <v>27/27</v>
          </cell>
          <cell r="G428">
            <v>27</v>
          </cell>
          <cell r="I428" t="str">
            <v>15/15</v>
          </cell>
          <cell r="J428" t="str">
            <v>274 200</v>
          </cell>
          <cell r="K428" t="str">
            <v>233 022/</v>
          </cell>
          <cell r="L428" t="str">
            <v>2 607/2 607</v>
          </cell>
          <cell r="M428" t="str">
            <v>2 607/2 607</v>
          </cell>
          <cell r="N428" t="str">
            <v>41 178</v>
          </cell>
          <cell r="O428" t="str">
            <v>522</v>
          </cell>
          <cell r="P428" t="str">
            <v>1</v>
          </cell>
          <cell r="Q428" t="str">
            <v>4 443</v>
          </cell>
          <cell r="R428" t="str">
            <v>12 452</v>
          </cell>
        </row>
        <row r="429">
          <cell r="K429" t="str">
            <v>/233 022</v>
          </cell>
        </row>
        <row r="430">
          <cell r="A430" t="str">
            <v>-ОАО АСК"Коммеск-Ом</v>
          </cell>
        </row>
        <row r="431">
          <cell r="A431" t="str">
            <v xml:space="preserve"> iр"</v>
          </cell>
          <cell r="C431" t="str">
            <v>7</v>
          </cell>
          <cell r="D431" t="str">
            <v>1 034</v>
          </cell>
          <cell r="E431" t="str">
            <v>238 232/</v>
          </cell>
          <cell r="F431" t="str">
            <v>1 822/1 569</v>
          </cell>
          <cell r="G431">
            <v>1822</v>
          </cell>
          <cell r="I431" t="str">
            <v>5/3</v>
          </cell>
          <cell r="J431" t="str">
            <v>4 399 519</v>
          </cell>
          <cell r="K431" t="str">
            <v>4 069 344/</v>
          </cell>
          <cell r="L431" t="str">
            <v>13 957/12 615</v>
          </cell>
          <cell r="M431" t="str">
            <v>13 957/12 615</v>
          </cell>
          <cell r="N431" t="str">
            <v>327 115</v>
          </cell>
          <cell r="O431" t="str">
            <v>1 232</v>
          </cell>
          <cell r="S431" t="str">
            <v>Аско,Казкоммерцполи</v>
          </cell>
        </row>
        <row r="432">
          <cell r="E432" t="str">
            <v>/114 190</v>
          </cell>
          <cell r="K432" t="str">
            <v>/3 989 717</v>
          </cell>
          <cell r="S432" t="str">
            <v>с,Цюрих Нидерланды,</v>
          </cell>
        </row>
        <row r="433">
          <cell r="A433" t="str">
            <v>-ЗАО "СК"Латон-Поли</v>
          </cell>
        </row>
        <row r="434">
          <cell r="A434" t="str">
            <v xml:space="preserve"> с"</v>
          </cell>
          <cell r="I434" t="str">
            <v>1/1</v>
          </cell>
          <cell r="J434" t="str">
            <v>40 760</v>
          </cell>
          <cell r="K434" t="str">
            <v>38 740/38 740</v>
          </cell>
          <cell r="L434" t="str">
            <v>1 937/1 937</v>
          </cell>
          <cell r="M434" t="str">
            <v>1 937/1 937</v>
          </cell>
          <cell r="N434" t="str">
            <v>2 020</v>
          </cell>
          <cell r="O434" t="str">
            <v>101</v>
          </cell>
          <cell r="S434" t="str">
            <v>Downtown Resourses</v>
          </cell>
        </row>
        <row r="435">
          <cell r="S435" t="str">
            <v>LLS,USA</v>
          </cell>
        </row>
        <row r="436">
          <cell r="A436" t="str">
            <v>-ОАО "Hефтяная стра</v>
          </cell>
        </row>
        <row r="437">
          <cell r="A437" t="str">
            <v xml:space="preserve"> ховая компания"</v>
          </cell>
          <cell r="C437" t="str">
            <v>6</v>
          </cell>
          <cell r="D437" t="str">
            <v>510</v>
          </cell>
          <cell r="E437" t="str">
            <v>94 431/42 755</v>
          </cell>
          <cell r="F437" t="str">
            <v>510/134</v>
          </cell>
          <cell r="G437">
            <v>510</v>
          </cell>
          <cell r="I437" t="str">
            <v>285/277</v>
          </cell>
          <cell r="J437" t="str">
            <v>280 830 100</v>
          </cell>
          <cell r="K437" t="str">
            <v>79 423 107/</v>
          </cell>
          <cell r="L437" t="str">
            <v>138 041/</v>
          </cell>
          <cell r="M437" t="str">
            <v>138 041/</v>
          </cell>
          <cell r="N437" t="str">
            <v>2 554 265</v>
          </cell>
          <cell r="O437" t="str">
            <v>4 571</v>
          </cell>
        </row>
        <row r="438">
          <cell r="K438" t="str">
            <v>/76 882 103</v>
          </cell>
          <cell r="L438" t="str">
            <v>/101 541</v>
          </cell>
          <cell r="M438" t="str">
            <v>/101 541</v>
          </cell>
        </row>
        <row r="439">
          <cell r="A439" t="str">
            <v>-ЗАО "СК"Пана Иншур</v>
          </cell>
        </row>
        <row r="440">
          <cell r="A440" t="str">
            <v xml:space="preserve"> анс"</v>
          </cell>
          <cell r="E440" t="str">
            <v>5 708/5 708</v>
          </cell>
          <cell r="F440" t="str">
            <v>29/29</v>
          </cell>
          <cell r="G440">
            <v>29</v>
          </cell>
          <cell r="I440" t="str">
            <v>13/13</v>
          </cell>
          <cell r="J440" t="str">
            <v>1 868 844</v>
          </cell>
          <cell r="K440" t="str">
            <v>1 732 343/</v>
          </cell>
          <cell r="L440" t="str">
            <v>118 945/</v>
          </cell>
          <cell r="M440" t="str">
            <v>118 945/</v>
          </cell>
          <cell r="N440" t="str">
            <v>136 501</v>
          </cell>
          <cell r="O440" t="str">
            <v>6 628</v>
          </cell>
          <cell r="S440" t="str">
            <v>Frame Work,Heath</v>
          </cell>
        </row>
        <row r="441">
          <cell r="K441" t="str">
            <v>/1 732 343</v>
          </cell>
          <cell r="L441" t="str">
            <v>/118 945</v>
          </cell>
          <cell r="M441" t="str">
            <v>/118 945</v>
          </cell>
        </row>
        <row r="442">
          <cell r="A442" t="str">
            <v>-ОАО "Промышленная</v>
          </cell>
        </row>
        <row r="443">
          <cell r="A443" t="str">
            <v xml:space="preserve"> страховая группа"</v>
          </cell>
          <cell r="C443" t="str">
            <v>2</v>
          </cell>
          <cell r="D443" t="str">
            <v>1 007</v>
          </cell>
          <cell r="E443" t="str">
            <v>2 100/0</v>
          </cell>
          <cell r="F443" t="str">
            <v>58/0</v>
          </cell>
          <cell r="G443">
            <v>58</v>
          </cell>
          <cell r="I443" t="str">
            <v>5/5</v>
          </cell>
          <cell r="J443" t="str">
            <v>2 245 312</v>
          </cell>
          <cell r="K443" t="str">
            <v>2 129 490/</v>
          </cell>
          <cell r="L443" t="str">
            <v>27 519/25 901</v>
          </cell>
          <cell r="M443" t="str">
            <v>27 519/25 901</v>
          </cell>
          <cell r="N443" t="str">
            <v>115 822</v>
          </cell>
          <cell r="O443" t="str">
            <v>2 324</v>
          </cell>
          <cell r="S443" t="str">
            <v>MIG,Trust Inter, Ar</v>
          </cell>
        </row>
        <row r="444">
          <cell r="K444" t="str">
            <v>/1 795 202</v>
          </cell>
          <cell r="S444" t="str">
            <v>ig Reins, КИС, Pana</v>
          </cell>
        </row>
        <row r="445">
          <cell r="A445" t="str">
            <v>-ЗАО "СК"Терра"</v>
          </cell>
          <cell r="C445" t="str">
            <v>12</v>
          </cell>
          <cell r="D445" t="str">
            <v>31 298</v>
          </cell>
          <cell r="E445" t="str">
            <v>17 091 273/</v>
          </cell>
          <cell r="F445" t="str">
            <v>31 298/31 298</v>
          </cell>
          <cell r="G445">
            <v>31298</v>
          </cell>
          <cell r="I445" t="str">
            <v>38/33</v>
          </cell>
          <cell r="J445" t="str">
            <v>23 800 598</v>
          </cell>
          <cell r="K445" t="str">
            <v>23 466 891/</v>
          </cell>
          <cell r="L445" t="str">
            <v>56 880/56 462</v>
          </cell>
          <cell r="M445" t="str">
            <v>56 880/56 462</v>
          </cell>
          <cell r="N445" t="str">
            <v>333 707</v>
          </cell>
          <cell r="O445" t="str">
            <v>2 680</v>
          </cell>
          <cell r="S445" t="str">
            <v>НСК;</v>
          </cell>
        </row>
        <row r="446">
          <cell r="E446" t="str">
            <v>/17 091 273</v>
          </cell>
          <cell r="K446" t="str">
            <v>/21 062 201</v>
          </cell>
        </row>
        <row r="447">
          <cell r="A447" t="str">
            <v>-ОАО "СК"Трансойл"</v>
          </cell>
          <cell r="C447" t="str">
            <v>4</v>
          </cell>
          <cell r="D447" t="str">
            <v>197</v>
          </cell>
          <cell r="E447" t="str">
            <v>47 400/0</v>
          </cell>
          <cell r="F447" t="str">
            <v>197/0</v>
          </cell>
          <cell r="G447">
            <v>197</v>
          </cell>
          <cell r="I447" t="str">
            <v>6/0</v>
          </cell>
          <cell r="J447" t="str">
            <v>434 158</v>
          </cell>
          <cell r="K447" t="str">
            <v>377 655/0</v>
          </cell>
          <cell r="L447" t="str">
            <v>1 267/0</v>
          </cell>
          <cell r="M447" t="str">
            <v>1 267/0</v>
          </cell>
          <cell r="N447" t="str">
            <v>56 503</v>
          </cell>
          <cell r="O447" t="str">
            <v>631</v>
          </cell>
          <cell r="P447" t="str">
            <v>15</v>
          </cell>
          <cell r="Q447" t="str">
            <v>8</v>
          </cell>
          <cell r="R447" t="str">
            <v>7</v>
          </cell>
          <cell r="S447" t="str">
            <v>СК "Алма-Ата АСКО Р</v>
          </cell>
        </row>
        <row r="448">
          <cell r="S448" t="str">
            <v>е"</v>
          </cell>
        </row>
        <row r="449">
          <cell r="A449" t="str">
            <v>-ОАО "СК"БТА-Иншура</v>
          </cell>
        </row>
        <row r="450">
          <cell r="A450" t="str">
            <v xml:space="preserve"> нс"</v>
          </cell>
          <cell r="C450" t="str">
            <v>3</v>
          </cell>
          <cell r="E450" t="str">
            <v>190 107/</v>
          </cell>
          <cell r="F450" t="str">
            <v>652/652</v>
          </cell>
          <cell r="G450">
            <v>652</v>
          </cell>
          <cell r="H450" t="str">
            <v>30</v>
          </cell>
          <cell r="I450" t="str">
            <v>2 358 117/</v>
          </cell>
          <cell r="J450" t="str">
            <v>1 637 184</v>
          </cell>
          <cell r="K450" t="str">
            <v>22 674/14 467</v>
          </cell>
          <cell r="L450" t="str">
            <v>232 477/</v>
          </cell>
          <cell r="M450" t="str">
            <v>232 477/</v>
          </cell>
          <cell r="N450" t="str">
            <v>19 725</v>
          </cell>
          <cell r="S450" t="str">
            <v>KBS Garant;POCHO,Ин</v>
          </cell>
        </row>
        <row r="451">
          <cell r="E451" t="str">
            <v>/190 107</v>
          </cell>
          <cell r="I451" t="str">
            <v>/2 358 117</v>
          </cell>
          <cell r="L451" t="str">
            <v>/232 477</v>
          </cell>
          <cell r="M451" t="str">
            <v>/232 477</v>
          </cell>
          <cell r="S451" t="str">
            <v>госстрах,Казкоммерц</v>
          </cell>
        </row>
        <row r="452">
          <cell r="A452" t="str">
            <v>-ЗАО "СК"АТФ Полис"</v>
          </cell>
          <cell r="C452" t="str">
            <v>1</v>
          </cell>
          <cell r="E452" t="str">
            <v>3 773/3 773</v>
          </cell>
          <cell r="F452" t="str">
            <v>19/19</v>
          </cell>
          <cell r="G452">
            <v>19</v>
          </cell>
          <cell r="I452" t="str">
            <v>1/1</v>
          </cell>
          <cell r="J452" t="str">
            <v>22 816</v>
          </cell>
          <cell r="K452" t="str">
            <v>14 830/14 830</v>
          </cell>
          <cell r="L452" t="str">
            <v>37/37</v>
          </cell>
          <cell r="M452" t="str">
            <v>37/37</v>
          </cell>
          <cell r="N452" t="str">
            <v>7 986</v>
          </cell>
          <cell r="O452" t="str">
            <v>26</v>
          </cell>
          <cell r="S452" t="str">
            <v>ОАО СК "KBS GARANT"</v>
          </cell>
        </row>
        <row r="453">
          <cell r="A453" t="str">
            <v>-ЗАО "АСК"ВКО АСКО"</v>
          </cell>
          <cell r="I453" t="str">
            <v>2/0</v>
          </cell>
          <cell r="J453" t="str">
            <v>76 604</v>
          </cell>
          <cell r="K453" t="str">
            <v>38 302/0</v>
          </cell>
          <cell r="L453" t="str">
            <v>115/0</v>
          </cell>
          <cell r="M453" t="str">
            <v>115/0</v>
          </cell>
          <cell r="N453" t="str">
            <v>38 302</v>
          </cell>
          <cell r="O453" t="str">
            <v>115</v>
          </cell>
          <cell r="S453" t="str">
            <v>ЗАСО"Виктория" Каза</v>
          </cell>
        </row>
        <row r="454">
          <cell r="S454" t="str">
            <v>хстан "АСКО РЕ" Алм</v>
          </cell>
        </row>
        <row r="455">
          <cell r="A455" t="str">
            <v>-ЗАО "СК"К-АСКО"</v>
          </cell>
          <cell r="I455" t="str">
            <v>20/20</v>
          </cell>
          <cell r="J455" t="str">
            <v>522 121</v>
          </cell>
          <cell r="K455" t="str">
            <v>442 327/</v>
          </cell>
          <cell r="L455" t="str">
            <v>33 562/33 562</v>
          </cell>
          <cell r="M455" t="str">
            <v>33 562/33 562</v>
          </cell>
          <cell r="N455" t="str">
            <v>95 754</v>
          </cell>
          <cell r="O455" t="str">
            <v>2 608</v>
          </cell>
          <cell r="S455" t="str">
            <v>Рига Ре</v>
          </cell>
        </row>
        <row r="456">
          <cell r="K456" t="str">
            <v>/442 327</v>
          </cell>
        </row>
        <row r="457">
          <cell r="A457" t="str">
            <v>ж). финансовых</v>
          </cell>
        </row>
        <row r="458">
          <cell r="A458" t="str">
            <v>рисков</v>
          </cell>
          <cell r="B458" t="str">
            <v>16</v>
          </cell>
          <cell r="I458" t="str">
            <v>90/90</v>
          </cell>
          <cell r="J458" t="str">
            <v>72 017 508</v>
          </cell>
          <cell r="K458" t="str">
            <v>71 258 149/</v>
          </cell>
          <cell r="L458" t="str">
            <v>952 909/</v>
          </cell>
          <cell r="M458" t="str">
            <v>952 909/</v>
          </cell>
          <cell r="N458" t="str">
            <v>759 374</v>
          </cell>
          <cell r="O458" t="str">
            <v>18 392</v>
          </cell>
          <cell r="P458" t="str">
            <v>99 925</v>
          </cell>
          <cell r="R458" t="str">
            <v>99 925</v>
          </cell>
        </row>
        <row r="459">
          <cell r="K459" t="str">
            <v>/71 258 149</v>
          </cell>
          <cell r="L459" t="str">
            <v>/952 909</v>
          </cell>
          <cell r="M459" t="str">
            <v>/952 909</v>
          </cell>
        </row>
        <row r="460">
          <cell r="A460" t="str">
            <v>-ОАО "СК"Алматин.Ме</v>
          </cell>
        </row>
        <row r="461">
          <cell r="A461" t="str">
            <v xml:space="preserve"> ждунар.Страх.Груп.</v>
          </cell>
          <cell r="L461" t="str">
            <v>876/876</v>
          </cell>
          <cell r="M461" t="str">
            <v>876/876</v>
          </cell>
          <cell r="O461" t="str">
            <v>19</v>
          </cell>
          <cell r="S461" t="str">
            <v>SWISS-AMERICAN</v>
          </cell>
        </row>
        <row r="462">
          <cell r="A462" t="str">
            <v>-ОАО "СК" Жибек Жол</v>
          </cell>
        </row>
        <row r="463">
          <cell r="A463" t="str">
            <v xml:space="preserve"> ы"</v>
          </cell>
          <cell r="I463" t="str">
            <v>5/5</v>
          </cell>
          <cell r="J463" t="str">
            <v>1 963 657</v>
          </cell>
          <cell r="K463" t="str">
            <v>1 865 474/</v>
          </cell>
          <cell r="L463" t="str">
            <v>99 925/99 925</v>
          </cell>
          <cell r="M463" t="str">
            <v>99 925/99 925</v>
          </cell>
          <cell r="N463" t="str">
            <v>98 183</v>
          </cell>
          <cell r="O463" t="str">
            <v>11 978</v>
          </cell>
          <cell r="P463" t="str">
            <v>99 925</v>
          </cell>
          <cell r="R463" t="str">
            <v>99 925</v>
          </cell>
          <cell r="S463" t="str">
            <v>TAROK INSURANSE</v>
          </cell>
        </row>
        <row r="464">
          <cell r="K464" t="str">
            <v>/1 865 474</v>
          </cell>
        </row>
        <row r="465">
          <cell r="A465" t="str">
            <v>-ОАО "СК KBS GARANT</v>
          </cell>
          <cell r="I465" t="str">
            <v>83/83</v>
          </cell>
          <cell r="J465" t="str">
            <v>13 685 061</v>
          </cell>
          <cell r="K465" t="str">
            <v>13 047 807/</v>
          </cell>
          <cell r="L465" t="str">
            <v>144 970/</v>
          </cell>
          <cell r="M465" t="str">
            <v>144 970/</v>
          </cell>
          <cell r="N465" t="str">
            <v>637 254</v>
          </cell>
          <cell r="O465" t="str">
            <v>4 617</v>
          </cell>
        </row>
        <row r="466">
          <cell r="K466" t="str">
            <v>/13 047 807</v>
          </cell>
          <cell r="L466" t="str">
            <v>/144 970</v>
          </cell>
          <cell r="M466" t="str">
            <v>/144 970</v>
          </cell>
        </row>
        <row r="467">
          <cell r="A467" t="str">
            <v>-ОАО "Hефтяная стра</v>
          </cell>
        </row>
        <row r="468">
          <cell r="A468" t="str">
            <v xml:space="preserve"> ховая компания"</v>
          </cell>
          <cell r="I468" t="str">
            <v>1/1</v>
          </cell>
          <cell r="J468" t="str">
            <v>56 227 740</v>
          </cell>
          <cell r="K468" t="str">
            <v>56 210 872/</v>
          </cell>
          <cell r="L468" t="str">
            <v>698 227/</v>
          </cell>
          <cell r="M468" t="str">
            <v>698 227/</v>
          </cell>
          <cell r="N468" t="str">
            <v>16 868</v>
          </cell>
          <cell r="O468" t="str">
            <v>187</v>
          </cell>
        </row>
        <row r="469">
          <cell r="K469" t="str">
            <v>/56 210 872</v>
          </cell>
          <cell r="L469" t="str">
            <v>/698 227</v>
          </cell>
          <cell r="M469" t="str">
            <v>/698 227</v>
          </cell>
        </row>
        <row r="470">
          <cell r="A470" t="str">
            <v>-ОАО "СК"БТА-Иншура</v>
          </cell>
        </row>
        <row r="471">
          <cell r="A471" t="str">
            <v xml:space="preserve"> нс"</v>
          </cell>
          <cell r="I471" t="str">
            <v>1/1</v>
          </cell>
          <cell r="J471" t="str">
            <v>141 050</v>
          </cell>
          <cell r="K471" t="str">
            <v>133 996/</v>
          </cell>
          <cell r="L471" t="str">
            <v>8 911/8 911</v>
          </cell>
          <cell r="M471" t="str">
            <v>8 911/8 911</v>
          </cell>
          <cell r="N471" t="str">
            <v>7 069</v>
          </cell>
          <cell r="O471" t="str">
            <v>1 591</v>
          </cell>
          <cell r="S471" t="str">
            <v>Марш Казахстан</v>
          </cell>
        </row>
        <row r="472">
          <cell r="K472" t="str">
            <v>/133 996</v>
          </cell>
        </row>
        <row r="475">
          <cell r="A475" t="str">
            <v>А</v>
          </cell>
          <cell r="B475" t="str">
            <v>В</v>
          </cell>
          <cell r="C475" t="str">
            <v>1</v>
          </cell>
          <cell r="D475" t="str">
            <v>2</v>
          </cell>
          <cell r="E475" t="str">
            <v>3</v>
          </cell>
          <cell r="F475" t="str">
            <v>4</v>
          </cell>
          <cell r="G475" t="str">
            <v>4</v>
          </cell>
          <cell r="H475" t="str">
            <v>5</v>
          </cell>
          <cell r="I475" t="str">
            <v>6</v>
          </cell>
          <cell r="J475" t="str">
            <v>7</v>
          </cell>
          <cell r="K475" t="str">
            <v>8</v>
          </cell>
          <cell r="L475" t="str">
            <v>9</v>
          </cell>
          <cell r="M475" t="str">
            <v>9</v>
          </cell>
          <cell r="N475" t="str">
            <v>10</v>
          </cell>
          <cell r="O475" t="str">
            <v>11</v>
          </cell>
          <cell r="P475" t="str">
            <v>12</v>
          </cell>
          <cell r="Q475" t="str">
            <v>13</v>
          </cell>
          <cell r="R475" t="str">
            <v>14</v>
          </cell>
          <cell r="S475" t="str">
            <v>15</v>
          </cell>
        </row>
        <row r="476">
          <cell r="A476" t="str">
            <v>з). гражданская</v>
          </cell>
        </row>
        <row r="477">
          <cell r="A477" t="str">
            <v>ответствен-</v>
          </cell>
        </row>
        <row r="478">
          <cell r="A478" t="str">
            <v>ность владель-</v>
          </cell>
        </row>
        <row r="479">
          <cell r="A479" t="str">
            <v>цев транспорт-</v>
          </cell>
        </row>
        <row r="480">
          <cell r="A480" t="str">
            <v>ных средств</v>
          </cell>
          <cell r="B480" t="str">
            <v>17</v>
          </cell>
          <cell r="C480" t="str">
            <v>41</v>
          </cell>
          <cell r="D480" t="str">
            <v>11 777</v>
          </cell>
          <cell r="E480" t="str">
            <v>130 795/78 356</v>
          </cell>
          <cell r="F480" t="str">
            <v>2 389/607</v>
          </cell>
          <cell r="G480">
            <v>2389</v>
          </cell>
          <cell r="H480" t="str">
            <v>483</v>
          </cell>
          <cell r="I480" t="str">
            <v>355/309</v>
          </cell>
          <cell r="J480" t="str">
            <v>255 173 241</v>
          </cell>
          <cell r="K480" t="str">
            <v>21 455 511/</v>
          </cell>
          <cell r="L480" t="str">
            <v>49 328/39 283</v>
          </cell>
          <cell r="M480" t="str">
            <v>49 328/39 283</v>
          </cell>
          <cell r="N480" t="str">
            <v>4 069 911</v>
          </cell>
          <cell r="O480" t="str">
            <v>6 948</v>
          </cell>
          <cell r="P480" t="str">
            <v>4 405</v>
          </cell>
          <cell r="Q480" t="str">
            <v>1 277</v>
          </cell>
          <cell r="R480" t="str">
            <v>3 159</v>
          </cell>
        </row>
        <row r="481">
          <cell r="K481" t="str">
            <v>/21 017 185</v>
          </cell>
        </row>
        <row r="482">
          <cell r="A482" t="str">
            <v>-ОАО "СК"Алматин.Ме</v>
          </cell>
        </row>
        <row r="483">
          <cell r="A483" t="str">
            <v xml:space="preserve"> ждунар.Страх.Груп.</v>
          </cell>
          <cell r="C483" t="str">
            <v>31</v>
          </cell>
          <cell r="D483" t="str">
            <v>278</v>
          </cell>
          <cell r="E483" t="str">
            <v>20 525/20 525</v>
          </cell>
          <cell r="F483" t="str">
            <v>278/278</v>
          </cell>
          <cell r="G483">
            <v>278</v>
          </cell>
          <cell r="I483" t="str">
            <v>99/82</v>
          </cell>
          <cell r="J483" t="str">
            <v>343 498</v>
          </cell>
          <cell r="K483" t="str">
            <v>266 398/</v>
          </cell>
          <cell r="L483" t="str">
            <v>1 834/1 645</v>
          </cell>
          <cell r="M483" t="str">
            <v>1 834/1 645</v>
          </cell>
          <cell r="N483" t="str">
            <v>77 100</v>
          </cell>
          <cell r="O483" t="str">
            <v>1 872</v>
          </cell>
          <cell r="P483" t="str">
            <v>1 808</v>
          </cell>
          <cell r="Q483" t="str">
            <v>662</v>
          </cell>
          <cell r="R483" t="str">
            <v>1 146</v>
          </cell>
          <cell r="S483" t="str">
            <v>HEATH.ТрансибРе.Каз</v>
          </cell>
        </row>
        <row r="484">
          <cell r="K484" t="str">
            <v>/241 486</v>
          </cell>
          <cell r="S484" t="str">
            <v>коммерц</v>
          </cell>
        </row>
        <row r="485">
          <cell r="A485" t="str">
            <v>-ЗАО "Казахинстрах"</v>
          </cell>
          <cell r="C485" t="str">
            <v>1</v>
          </cell>
          <cell r="D485" t="str">
            <v>21</v>
          </cell>
          <cell r="I485" t="str">
            <v>1/1</v>
          </cell>
          <cell r="J485" t="str">
            <v>69 750</v>
          </cell>
          <cell r="K485" t="str">
            <v>66 263/66 263</v>
          </cell>
          <cell r="L485" t="str">
            <v>453/453</v>
          </cell>
          <cell r="M485" t="str">
            <v>453/453</v>
          </cell>
          <cell r="N485" t="str">
            <v>3 487</v>
          </cell>
          <cell r="O485" t="str">
            <v>23</v>
          </cell>
          <cell r="S485" t="str">
            <v>Heath</v>
          </cell>
        </row>
        <row r="486">
          <cell r="A486" t="str">
            <v>-ОАО "СК"Казкоммерц</v>
          </cell>
        </row>
        <row r="487">
          <cell r="A487" t="str">
            <v xml:space="preserve"> -полис"</v>
          </cell>
          <cell r="C487" t="str">
            <v>1</v>
          </cell>
          <cell r="D487" t="str">
            <v>9 342</v>
          </cell>
          <cell r="E487" t="str">
            <v>2 168/0</v>
          </cell>
          <cell r="F487" t="str">
            <v>21/0</v>
          </cell>
          <cell r="G487">
            <v>21</v>
          </cell>
          <cell r="H487" t="str">
            <v>483</v>
          </cell>
          <cell r="I487" t="str">
            <v>83/73</v>
          </cell>
          <cell r="J487" t="str">
            <v>5 227 288</v>
          </cell>
          <cell r="K487" t="str">
            <v>4 643 242/</v>
          </cell>
          <cell r="L487" t="str">
            <v>32 888/23 546</v>
          </cell>
          <cell r="M487" t="str">
            <v>32 888/23 546</v>
          </cell>
          <cell r="N487" t="str">
            <v>584 045</v>
          </cell>
          <cell r="O487" t="str">
            <v>1 491</v>
          </cell>
          <cell r="P487" t="str">
            <v>119</v>
          </cell>
          <cell r="Q487" t="str">
            <v>32</v>
          </cell>
          <cell r="R487" t="str">
            <v>118</v>
          </cell>
          <cell r="S487" t="str">
            <v>Ингостр,AON, J&amp;H,АМ</v>
          </cell>
        </row>
        <row r="488">
          <cell r="K488" t="str">
            <v>/4 510 785</v>
          </cell>
          <cell r="S488" t="str">
            <v>СГ</v>
          </cell>
        </row>
        <row r="489">
          <cell r="A489" t="str">
            <v>-ОАО "СК KBS GARANT</v>
          </cell>
          <cell r="I489" t="str">
            <v>1/1</v>
          </cell>
          <cell r="J489" t="str">
            <v>2 145</v>
          </cell>
          <cell r="K489" t="str">
            <v>1 823/1 823</v>
          </cell>
          <cell r="L489" t="str">
            <v>16/16</v>
          </cell>
          <cell r="M489" t="str">
            <v>16/16</v>
          </cell>
          <cell r="N489" t="str">
            <v>322</v>
          </cell>
          <cell r="O489" t="str">
            <v>3</v>
          </cell>
        </row>
        <row r="490">
          <cell r="A490" t="str">
            <v>-ОАО АСК"Коммеск-Ом</v>
          </cell>
        </row>
        <row r="491">
          <cell r="A491" t="str">
            <v xml:space="preserve"> iр"</v>
          </cell>
          <cell r="C491" t="str">
            <v>1</v>
          </cell>
          <cell r="D491" t="str">
            <v>725</v>
          </cell>
          <cell r="E491" t="str">
            <v>15 703/0</v>
          </cell>
          <cell r="F491" t="str">
            <v>350/0</v>
          </cell>
          <cell r="G491">
            <v>350</v>
          </cell>
          <cell r="I491" t="str">
            <v>4/1</v>
          </cell>
          <cell r="J491" t="str">
            <v>7 766 325</v>
          </cell>
          <cell r="K491" t="str">
            <v>7 663 039/</v>
          </cell>
          <cell r="L491" t="str">
            <v>5 276/5 200</v>
          </cell>
          <cell r="M491" t="str">
            <v>5 276/5 200</v>
          </cell>
          <cell r="N491" t="str">
            <v>103 286</v>
          </cell>
          <cell r="O491" t="str">
            <v>235</v>
          </cell>
          <cell r="S491" t="str">
            <v>Казкоммерцполис,АСК</v>
          </cell>
        </row>
        <row r="492">
          <cell r="K492" t="str">
            <v>/7 421 044</v>
          </cell>
          <cell r="S492" t="str">
            <v>О,Cinco Risk, Heath</v>
          </cell>
        </row>
        <row r="493">
          <cell r="A493" t="str">
            <v>-СП ЗАО"Лондон-Алма</v>
          </cell>
        </row>
        <row r="494">
          <cell r="A494" t="str">
            <v xml:space="preserve"> ты Иншуранс Компа.</v>
          </cell>
          <cell r="I494" t="str">
            <v>1/2</v>
          </cell>
          <cell r="J494" t="str">
            <v>21 615</v>
          </cell>
          <cell r="K494" t="str">
            <v>20 534/20 534</v>
          </cell>
          <cell r="L494" t="str">
            <v>36/36</v>
          </cell>
          <cell r="M494" t="str">
            <v>36/36</v>
          </cell>
          <cell r="N494" t="str">
            <v>1 081</v>
          </cell>
          <cell r="O494" t="str">
            <v>2</v>
          </cell>
        </row>
        <row r="495">
          <cell r="A495" t="str">
            <v>-ОАО "Hефтяная стра</v>
          </cell>
        </row>
        <row r="496">
          <cell r="A496" t="str">
            <v xml:space="preserve"> ховая компания"</v>
          </cell>
          <cell r="C496" t="str">
            <v>3</v>
          </cell>
          <cell r="D496" t="str">
            <v>1 411</v>
          </cell>
          <cell r="E496" t="str">
            <v>34 568/0</v>
          </cell>
          <cell r="F496" t="str">
            <v>1 411/0</v>
          </cell>
          <cell r="G496">
            <v>1411</v>
          </cell>
          <cell r="I496" t="str">
            <v>44/44</v>
          </cell>
          <cell r="J496" t="str">
            <v>234 076 192</v>
          </cell>
          <cell r="K496" t="str">
            <v>1 433 782/</v>
          </cell>
          <cell r="L496" t="str">
            <v>4 747/4 663</v>
          </cell>
          <cell r="M496" t="str">
            <v>4 747/4 663</v>
          </cell>
          <cell r="N496" t="str">
            <v>358 445</v>
          </cell>
          <cell r="O496" t="str">
            <v>1 199</v>
          </cell>
          <cell r="P496" t="str">
            <v>373</v>
          </cell>
          <cell r="Q496" t="str">
            <v>373</v>
          </cell>
        </row>
        <row r="497">
          <cell r="K497" t="str">
            <v>/1 428 016</v>
          </cell>
        </row>
        <row r="498">
          <cell r="A498" t="str">
            <v>-ЗАО "СК"Пана Иншур</v>
          </cell>
        </row>
        <row r="499">
          <cell r="A499" t="str">
            <v xml:space="preserve"> анс"</v>
          </cell>
          <cell r="I499" t="str">
            <v>1/0</v>
          </cell>
          <cell r="J499" t="str">
            <v>1 430</v>
          </cell>
          <cell r="K499" t="str">
            <v>715/715</v>
          </cell>
          <cell r="L499" t="str">
            <v>237/0</v>
          </cell>
          <cell r="M499" t="str">
            <v>237/0</v>
          </cell>
          <cell r="N499" t="str">
            <v>715</v>
          </cell>
          <cell r="O499" t="str">
            <v>237</v>
          </cell>
          <cell r="S499" t="str">
            <v>Frame Work,Heath</v>
          </cell>
        </row>
        <row r="500">
          <cell r="A500" t="str">
            <v>-ЗАО "СК"Терра"</v>
          </cell>
          <cell r="I500" t="str">
            <v>103/103</v>
          </cell>
          <cell r="J500" t="str">
            <v>4 938 590</v>
          </cell>
          <cell r="K500" t="str">
            <v>4 661 024/</v>
          </cell>
          <cell r="L500" t="str">
            <v>2 964/2 964</v>
          </cell>
          <cell r="M500" t="str">
            <v>2 964/2 964</v>
          </cell>
          <cell r="N500" t="str">
            <v>277 566</v>
          </cell>
          <cell r="O500" t="str">
            <v>489</v>
          </cell>
          <cell r="P500" t="str">
            <v>2 105</v>
          </cell>
          <cell r="Q500" t="str">
            <v>210</v>
          </cell>
          <cell r="R500" t="str">
            <v>1 895</v>
          </cell>
          <cell r="S500" t="str">
            <v>САО "Ингосстрах" (Р</v>
          </cell>
        </row>
        <row r="501">
          <cell r="K501" t="str">
            <v>/4 661 024</v>
          </cell>
          <cell r="S501" t="str">
            <v>оссия)</v>
          </cell>
        </row>
        <row r="502">
          <cell r="A502" t="str">
            <v>-ОАО "СК"БТА-Иншура</v>
          </cell>
        </row>
        <row r="503">
          <cell r="A503" t="str">
            <v xml:space="preserve"> нс"</v>
          </cell>
          <cell r="C503" t="str">
            <v>2</v>
          </cell>
          <cell r="E503" t="str">
            <v>6 435/6 435</v>
          </cell>
          <cell r="F503" t="str">
            <v>39/39</v>
          </cell>
          <cell r="G503">
            <v>39</v>
          </cell>
          <cell r="I503" t="str">
            <v>17/1</v>
          </cell>
          <cell r="J503" t="str">
            <v>2 680 012</v>
          </cell>
          <cell r="K503" t="str">
            <v>2 662 302/</v>
          </cell>
          <cell r="L503" t="str">
            <v>821/704</v>
          </cell>
          <cell r="M503" t="str">
            <v>821/704</v>
          </cell>
          <cell r="N503" t="str">
            <v>2 653 857</v>
          </cell>
          <cell r="O503" t="str">
            <v>1 187</v>
          </cell>
          <cell r="S503" t="str">
            <v>KBS Garant,Ингосстр</v>
          </cell>
        </row>
        <row r="504">
          <cell r="K504" t="str">
            <v>/2 629 106</v>
          </cell>
          <cell r="S504" t="str">
            <v>ах</v>
          </cell>
        </row>
        <row r="505">
          <cell r="A505" t="str">
            <v>-ЗАО "СК"АТФ Полис"</v>
          </cell>
          <cell r="C505" t="str">
            <v>2</v>
          </cell>
          <cell r="E505" t="str">
            <v>51 396/51 396</v>
          </cell>
          <cell r="F505" t="str">
            <v>290/290</v>
          </cell>
          <cell r="G505">
            <v>290</v>
          </cell>
          <cell r="I505" t="str">
            <v>1/1</v>
          </cell>
          <cell r="J505" t="str">
            <v>46 396</v>
          </cell>
          <cell r="K505" t="str">
            <v>36 389/36 389</v>
          </cell>
          <cell r="L505" t="str">
            <v>56/56</v>
          </cell>
          <cell r="M505" t="str">
            <v>56/56</v>
          </cell>
          <cell r="N505" t="str">
            <v>10 007</v>
          </cell>
          <cell r="O505" t="str">
            <v>210</v>
          </cell>
          <cell r="S505" t="str">
            <v>ОАО СК "БТА Иншуран</v>
          </cell>
        </row>
        <row r="506">
          <cell r="S506" t="str">
            <v>с", ОАО "НСК"</v>
          </cell>
        </row>
        <row r="507">
          <cell r="A507" t="str">
            <v>и). иных видов от-</v>
          </cell>
        </row>
        <row r="508">
          <cell r="A508" t="str">
            <v>ветственности</v>
          </cell>
        </row>
        <row r="509">
          <cell r="A509" t="str">
            <v>(указать виды)</v>
          </cell>
          <cell r="B509" t="str">
            <v>18</v>
          </cell>
          <cell r="C509" t="str">
            <v>46</v>
          </cell>
          <cell r="D509" t="str">
            <v>71 843</v>
          </cell>
          <cell r="E509" t="str">
            <v>67 024 439/</v>
          </cell>
          <cell r="F509" t="str">
            <v>124 193/29 434</v>
          </cell>
          <cell r="G509">
            <v>124193</v>
          </cell>
          <cell r="H509" t="str">
            <v>23 137</v>
          </cell>
          <cell r="I509" t="str">
            <v>2 288/2 242</v>
          </cell>
          <cell r="J509" t="str">
            <v>1 183 921 773</v>
          </cell>
          <cell r="K509" t="str">
            <v>1 168 246 884/</v>
          </cell>
          <cell r="L509" t="str">
            <v>1 761 030/</v>
          </cell>
          <cell r="M509" t="str">
            <v>1 761 030/</v>
          </cell>
          <cell r="N509" t="str">
            <v>15 641 638</v>
          </cell>
          <cell r="O509" t="str">
            <v>146 673</v>
          </cell>
          <cell r="P509" t="str">
            <v>45 148</v>
          </cell>
          <cell r="Q509" t="str">
            <v>5 442</v>
          </cell>
          <cell r="R509" t="str">
            <v>28 837</v>
          </cell>
        </row>
        <row r="510">
          <cell r="E510" t="str">
            <v>/7 714 364</v>
          </cell>
          <cell r="K510" t="str">
            <v>/1 157 923 799</v>
          </cell>
          <cell r="L510" t="str">
            <v>/1 712 165</v>
          </cell>
          <cell r="M510" t="str">
            <v>/1 712 165</v>
          </cell>
        </row>
        <row r="511">
          <cell r="A511" t="str">
            <v>-АОЗТ "AIG Казахста</v>
          </cell>
        </row>
        <row r="512">
          <cell r="A512" t="str">
            <v xml:space="preserve"> нская страх.компа.</v>
          </cell>
          <cell r="C512" t="str">
            <v>4</v>
          </cell>
          <cell r="D512" t="str">
            <v>1 964</v>
          </cell>
          <cell r="E512" t="str">
            <v>1 650 913/</v>
          </cell>
          <cell r="F512" t="str">
            <v>1 964/1 964</v>
          </cell>
          <cell r="G512">
            <v>1964</v>
          </cell>
          <cell r="I512" t="str">
            <v>54/54</v>
          </cell>
          <cell r="J512" t="str">
            <v>56 231 092</v>
          </cell>
          <cell r="K512" t="str">
            <v>55 840 942/</v>
          </cell>
          <cell r="L512" t="str">
            <v>35 726/35 726</v>
          </cell>
          <cell r="M512" t="str">
            <v>35 726/35 726</v>
          </cell>
          <cell r="N512" t="str">
            <v>390 150</v>
          </cell>
          <cell r="O512" t="str">
            <v>9 522</v>
          </cell>
        </row>
        <row r="513">
          <cell r="E513" t="str">
            <v>/1 650 913</v>
          </cell>
          <cell r="K513" t="str">
            <v>/55 840 942</v>
          </cell>
        </row>
        <row r="514">
          <cell r="A514" t="str">
            <v>-ОАО "СК"Алматин.Ме</v>
          </cell>
        </row>
        <row r="515">
          <cell r="A515" t="str">
            <v xml:space="preserve"> ждунар.Страх.Груп.</v>
          </cell>
          <cell r="I515" t="str">
            <v>20/14</v>
          </cell>
          <cell r="J515" t="str">
            <v>320 835 836</v>
          </cell>
          <cell r="K515" t="str">
            <v>320 811 862/</v>
          </cell>
          <cell r="L515" t="str">
            <v>161 166/</v>
          </cell>
          <cell r="M515" t="str">
            <v>161 166/</v>
          </cell>
          <cell r="N515" t="str">
            <v>23 974</v>
          </cell>
          <cell r="O515" t="str">
            <v>6 822</v>
          </cell>
          <cell r="S515" t="str">
            <v>Miller.Swiss-Amerik</v>
          </cell>
        </row>
        <row r="516">
          <cell r="K516" t="str">
            <v>/320 786 191</v>
          </cell>
          <cell r="L516" t="str">
            <v>/161 110</v>
          </cell>
          <cell r="M516" t="str">
            <v>/161 110</v>
          </cell>
          <cell r="S516" t="str">
            <v>n.АСКО.ТранссибРе.M</v>
          </cell>
        </row>
        <row r="517">
          <cell r="A517" t="str">
            <v>-ЗАО "СК"Атланта-По</v>
          </cell>
        </row>
        <row r="518">
          <cell r="A518" t="str">
            <v xml:space="preserve"> лис"</v>
          </cell>
          <cell r="I518" t="str">
            <v>11/13</v>
          </cell>
          <cell r="J518" t="str">
            <v>1 192 275</v>
          </cell>
          <cell r="K518" t="str">
            <v>1 132 661/</v>
          </cell>
          <cell r="L518" t="str">
            <v>8 528/8 528</v>
          </cell>
          <cell r="M518" t="str">
            <v>8 528/8 528</v>
          </cell>
          <cell r="N518" t="str">
            <v>59 614</v>
          </cell>
          <cell r="O518" t="str">
            <v>2 903</v>
          </cell>
          <cell r="S518" t="str">
            <v>ЗАО Авикос</v>
          </cell>
        </row>
        <row r="519">
          <cell r="K519" t="str">
            <v>/1 132 661</v>
          </cell>
        </row>
        <row r="520">
          <cell r="A520" t="str">
            <v>-ЗАО "Казахинстрах"</v>
          </cell>
          <cell r="C520" t="str">
            <v>2</v>
          </cell>
          <cell r="D520" t="str">
            <v>4 029</v>
          </cell>
          <cell r="E520" t="str">
            <v>77 506/0</v>
          </cell>
          <cell r="F520" t="str">
            <v>210/0</v>
          </cell>
          <cell r="G520">
            <v>210</v>
          </cell>
          <cell r="I520" t="str">
            <v>13/10</v>
          </cell>
          <cell r="J520" t="str">
            <v>82 839 247</v>
          </cell>
          <cell r="K520" t="str">
            <v>81 968 898/</v>
          </cell>
          <cell r="L520" t="str">
            <v>120 243/</v>
          </cell>
          <cell r="M520" t="str">
            <v>120 243/</v>
          </cell>
          <cell r="N520" t="str">
            <v>838 993</v>
          </cell>
          <cell r="O520" t="str">
            <v>11 488</v>
          </cell>
          <cell r="P520" t="str">
            <v>11 154</v>
          </cell>
          <cell r="Q520" t="str">
            <v>191</v>
          </cell>
          <cell r="R520" t="str">
            <v>10 963</v>
          </cell>
          <cell r="S520" t="str">
            <v>Heath,Aon, Merink,M</v>
          </cell>
        </row>
        <row r="521">
          <cell r="K521" t="str">
            <v>/78 401 411</v>
          </cell>
          <cell r="L521" t="str">
            <v>/117 997</v>
          </cell>
          <cell r="M521" t="str">
            <v>/117 997</v>
          </cell>
          <cell r="S521" t="str">
            <v>arsh, #юёэю</v>
          </cell>
        </row>
        <row r="522">
          <cell r="A522" t="str">
            <v>-ОАО "СК"Казкоммерц</v>
          </cell>
        </row>
        <row r="523">
          <cell r="A523" t="str">
            <v xml:space="preserve"> -полис"</v>
          </cell>
          <cell r="C523" t="str">
            <v>8</v>
          </cell>
          <cell r="D523" t="str">
            <v>32 122</v>
          </cell>
          <cell r="E523" t="str">
            <v>37 519/0</v>
          </cell>
          <cell r="F523" t="str">
            <v>642/0</v>
          </cell>
          <cell r="G523">
            <v>642</v>
          </cell>
          <cell r="H523" t="str">
            <v>388</v>
          </cell>
          <cell r="I523" t="str">
            <v>74/53</v>
          </cell>
          <cell r="J523" t="str">
            <v>415 484 469</v>
          </cell>
          <cell r="K523" t="str">
            <v>414 335 808/</v>
          </cell>
          <cell r="L523" t="str">
            <v>389 170/</v>
          </cell>
          <cell r="M523" t="str">
            <v>389 170/</v>
          </cell>
          <cell r="N523" t="str">
            <v>1 148 661</v>
          </cell>
          <cell r="O523" t="str">
            <v>7 410</v>
          </cell>
          <cell r="P523" t="str">
            <v>1 642</v>
          </cell>
          <cell r="Q523" t="str">
            <v>164</v>
          </cell>
          <cell r="R523" t="str">
            <v>1 071</v>
          </cell>
          <cell r="S523" t="str">
            <v>Heath,Sigor,Tokyo,А</v>
          </cell>
        </row>
        <row r="524">
          <cell r="K524" t="str">
            <v>/414 128 915</v>
          </cell>
          <cell r="L524" t="str">
            <v>/386 269</v>
          </cell>
          <cell r="M524" t="str">
            <v>/386 269</v>
          </cell>
          <cell r="S524" t="str">
            <v>ско,Казин,Коммес,Al</v>
          </cell>
        </row>
        <row r="528">
          <cell r="A528" t="str">
            <v>А</v>
          </cell>
          <cell r="B528" t="str">
            <v>В</v>
          </cell>
          <cell r="C528" t="str">
            <v>1</v>
          </cell>
          <cell r="D528" t="str">
            <v>2</v>
          </cell>
          <cell r="E528" t="str">
            <v>3</v>
          </cell>
          <cell r="F528" t="str">
            <v>4</v>
          </cell>
          <cell r="G528" t="str">
            <v>4</v>
          </cell>
          <cell r="H528" t="str">
            <v>5</v>
          </cell>
          <cell r="I528" t="str">
            <v>6</v>
          </cell>
          <cell r="J528" t="str">
            <v>7</v>
          </cell>
          <cell r="K528" t="str">
            <v>8</v>
          </cell>
          <cell r="L528" t="str">
            <v>9</v>
          </cell>
          <cell r="M528" t="str">
            <v>9</v>
          </cell>
          <cell r="N528" t="str">
            <v>10</v>
          </cell>
          <cell r="O528" t="str">
            <v>11</v>
          </cell>
          <cell r="P528" t="str">
            <v>12</v>
          </cell>
          <cell r="Q528" t="str">
            <v>13</v>
          </cell>
          <cell r="R528" t="str">
            <v>14</v>
          </cell>
          <cell r="S528" t="str">
            <v>15</v>
          </cell>
        </row>
        <row r="529">
          <cell r="A529" t="str">
            <v>-ОАО "СК KBS GARANT</v>
          </cell>
          <cell r="C529" t="str">
            <v>3</v>
          </cell>
          <cell r="D529" t="str">
            <v>127</v>
          </cell>
          <cell r="E529" t="str">
            <v>6 823/6 823</v>
          </cell>
          <cell r="F529" t="str">
            <v>127/127</v>
          </cell>
          <cell r="G529">
            <v>127</v>
          </cell>
          <cell r="I529" t="str">
            <v>7/7</v>
          </cell>
          <cell r="J529" t="str">
            <v>428 400</v>
          </cell>
          <cell r="K529" t="str">
            <v>371 742/</v>
          </cell>
          <cell r="L529" t="str">
            <v>11 292/11 292</v>
          </cell>
          <cell r="M529" t="str">
            <v>11 292/11 292</v>
          </cell>
          <cell r="N529" t="str">
            <v>56 658</v>
          </cell>
          <cell r="O529" t="str">
            <v>517</v>
          </cell>
        </row>
        <row r="530">
          <cell r="K530" t="str">
            <v>/371 742</v>
          </cell>
        </row>
        <row r="531">
          <cell r="A531" t="str">
            <v>-ОАО АСК"Коммеск-Ом</v>
          </cell>
        </row>
        <row r="532">
          <cell r="A532" t="str">
            <v xml:space="preserve"> iр"</v>
          </cell>
          <cell r="C532" t="str">
            <v>1</v>
          </cell>
          <cell r="D532" t="str">
            <v>413</v>
          </cell>
          <cell r="E532" t="str">
            <v>19 594/0</v>
          </cell>
          <cell r="F532" t="str">
            <v>18/0</v>
          </cell>
          <cell r="G532">
            <v>18</v>
          </cell>
          <cell r="I532" t="str">
            <v>1 901/1 899</v>
          </cell>
          <cell r="J532" t="str">
            <v>58 492 383</v>
          </cell>
          <cell r="K532" t="str">
            <v>53 069 052/</v>
          </cell>
          <cell r="L532" t="str">
            <v>14 979/12 994</v>
          </cell>
          <cell r="M532" t="str">
            <v>14 979/12 994</v>
          </cell>
          <cell r="N532" t="str">
            <v>5 423 331</v>
          </cell>
          <cell r="O532" t="str">
            <v>13 886</v>
          </cell>
          <cell r="S532" t="str">
            <v>R.L.Devison&amp;Co.Ltd.</v>
          </cell>
        </row>
        <row r="533">
          <cell r="K533" t="str">
            <v>/50 353 549</v>
          </cell>
          <cell r="S533" t="str">
            <v>,АХА,Цюрих Нидерлан</v>
          </cell>
        </row>
        <row r="534">
          <cell r="A534" t="str">
            <v>-ЗАО "СК"Латон-Поли</v>
          </cell>
        </row>
        <row r="535">
          <cell r="A535" t="str">
            <v xml:space="preserve"> с"</v>
          </cell>
          <cell r="I535" t="str">
            <v>1/1</v>
          </cell>
          <cell r="J535" t="str">
            <v>19 280</v>
          </cell>
          <cell r="K535" t="str">
            <v>18 320/18 320</v>
          </cell>
          <cell r="L535" t="str">
            <v>916/916</v>
          </cell>
          <cell r="M535" t="str">
            <v>916/916</v>
          </cell>
          <cell r="N535" t="str">
            <v>960</v>
          </cell>
          <cell r="O535" t="str">
            <v>48</v>
          </cell>
          <cell r="S535" t="str">
            <v>Downtown Resourses</v>
          </cell>
        </row>
        <row r="536">
          <cell r="S536" t="str">
            <v>LLS,USA</v>
          </cell>
        </row>
        <row r="537">
          <cell r="A537" t="str">
            <v>-ОАО "Hефтяная стра</v>
          </cell>
        </row>
        <row r="538">
          <cell r="A538" t="str">
            <v xml:space="preserve"> ховая компания"</v>
          </cell>
          <cell r="C538" t="str">
            <v>5</v>
          </cell>
          <cell r="D538" t="str">
            <v>45</v>
          </cell>
          <cell r="E538" t="str">
            <v>28 441/7 092</v>
          </cell>
          <cell r="F538" t="str">
            <v>26/7</v>
          </cell>
          <cell r="G538">
            <v>26</v>
          </cell>
          <cell r="I538" t="str">
            <v>58/50</v>
          </cell>
          <cell r="J538" t="str">
            <v>37 611 799</v>
          </cell>
          <cell r="K538" t="str">
            <v>36 809 745/</v>
          </cell>
          <cell r="L538" t="str">
            <v>84 384/51 076</v>
          </cell>
          <cell r="M538" t="str">
            <v>84 384/51 076</v>
          </cell>
          <cell r="N538" t="str">
            <v>800 053</v>
          </cell>
          <cell r="O538" t="str">
            <v>6 424</v>
          </cell>
          <cell r="P538" t="str">
            <v>3 749</v>
          </cell>
          <cell r="Q538" t="str">
            <v>3 749</v>
          </cell>
        </row>
        <row r="539">
          <cell r="K539" t="str">
            <v>/34 325 291</v>
          </cell>
        </row>
        <row r="540">
          <cell r="A540" t="str">
            <v>-ЗАО "СК"Пана Иншур</v>
          </cell>
        </row>
        <row r="541">
          <cell r="A541" t="str">
            <v xml:space="preserve"> анс"</v>
          </cell>
          <cell r="H541" t="str">
            <v>490</v>
          </cell>
          <cell r="I541" t="str">
            <v>20/20</v>
          </cell>
          <cell r="J541" t="str">
            <v>6 821 815</v>
          </cell>
          <cell r="K541" t="str">
            <v>6 480 724/</v>
          </cell>
          <cell r="L541" t="str">
            <v>97 476/97 476</v>
          </cell>
          <cell r="M541" t="str">
            <v>97 476/97 476</v>
          </cell>
          <cell r="N541" t="str">
            <v>341 091</v>
          </cell>
          <cell r="O541" t="str">
            <v>5 408</v>
          </cell>
          <cell r="S541" t="str">
            <v>Frame Work,Heath</v>
          </cell>
        </row>
        <row r="542">
          <cell r="K542" t="str">
            <v>/6 480 405</v>
          </cell>
        </row>
        <row r="543">
          <cell r="A543" t="str">
            <v>-ОАО "Промышленная</v>
          </cell>
        </row>
        <row r="544">
          <cell r="A544" t="str">
            <v xml:space="preserve"> страховая группа"</v>
          </cell>
          <cell r="C544" t="str">
            <v>4</v>
          </cell>
          <cell r="D544" t="str">
            <v>6 322</v>
          </cell>
          <cell r="E544" t="str">
            <v>59 154 107/0</v>
          </cell>
          <cell r="F544" t="str">
            <v>93 870/0</v>
          </cell>
          <cell r="G544">
            <v>93870</v>
          </cell>
          <cell r="H544" t="str">
            <v>22 259</v>
          </cell>
          <cell r="I544" t="str">
            <v>15/13</v>
          </cell>
          <cell r="J544" t="str">
            <v>92 273 240</v>
          </cell>
          <cell r="K544" t="str">
            <v>87 572 998/</v>
          </cell>
          <cell r="L544" t="str">
            <v>336 914/</v>
          </cell>
          <cell r="M544" t="str">
            <v>336 914/</v>
          </cell>
          <cell r="N544" t="str">
            <v>4 700 242</v>
          </cell>
          <cell r="O544" t="str">
            <v>18 033</v>
          </cell>
          <cell r="P544" t="str">
            <v>24 668</v>
          </cell>
          <cell r="Q544" t="str">
            <v>1 336</v>
          </cell>
          <cell r="R544" t="str">
            <v>16 803</v>
          </cell>
          <cell r="S544" t="str">
            <v>Marh,MIG,КИС</v>
          </cell>
        </row>
        <row r="545">
          <cell r="K545" t="str">
            <v>/86 283 664</v>
          </cell>
          <cell r="L545" t="str">
            <v>/335 597</v>
          </cell>
          <cell r="M545" t="str">
            <v>/335 597</v>
          </cell>
        </row>
        <row r="546">
          <cell r="A546" t="str">
            <v>-ЗАО "СК"Терра"</v>
          </cell>
          <cell r="C546" t="str">
            <v>17</v>
          </cell>
          <cell r="D546" t="str">
            <v>26 821</v>
          </cell>
          <cell r="E546" t="str">
            <v>5 823 425/</v>
          </cell>
          <cell r="F546" t="str">
            <v>26 821/26 821</v>
          </cell>
          <cell r="G546">
            <v>26821</v>
          </cell>
          <cell r="I546" t="str">
            <v>64/59</v>
          </cell>
          <cell r="J546" t="str">
            <v>83 424 782</v>
          </cell>
          <cell r="K546" t="str">
            <v>83 047 837/</v>
          </cell>
          <cell r="L546" t="str">
            <v>134 168/</v>
          </cell>
          <cell r="M546" t="str">
            <v>134 168/</v>
          </cell>
          <cell r="N546" t="str">
            <v>376 945</v>
          </cell>
          <cell r="O546" t="str">
            <v>1 733</v>
          </cell>
          <cell r="P546" t="str">
            <v>3 935</v>
          </cell>
          <cell r="Q546" t="str">
            <v>2</v>
          </cell>
        </row>
        <row r="547">
          <cell r="E547" t="str">
            <v>/5 823 425</v>
          </cell>
          <cell r="K547" t="str">
            <v>/83 019 413</v>
          </cell>
          <cell r="L547" t="str">
            <v>/134 136</v>
          </cell>
          <cell r="M547" t="str">
            <v>/134 136</v>
          </cell>
        </row>
        <row r="548">
          <cell r="A548" t="str">
            <v>-ЗАО "СК"Экополис"</v>
          </cell>
          <cell r="I548" t="str">
            <v>9/9</v>
          </cell>
          <cell r="J548" t="str">
            <v>12 548 452</v>
          </cell>
          <cell r="K548" t="str">
            <v>11 934 830/</v>
          </cell>
          <cell r="L548" t="str">
            <v>197 257/</v>
          </cell>
          <cell r="M548" t="str">
            <v>197 257/</v>
          </cell>
          <cell r="N548" t="str">
            <v>613 622</v>
          </cell>
          <cell r="O548" t="str">
            <v>34 573</v>
          </cell>
          <cell r="S548" t="str">
            <v>Transworld Reinsura</v>
          </cell>
        </row>
        <row r="549">
          <cell r="K549" t="str">
            <v>/11 934 830</v>
          </cell>
          <cell r="L549" t="str">
            <v>/197 257</v>
          </cell>
          <cell r="M549" t="str">
            <v>/197 257</v>
          </cell>
          <cell r="S549" t="str">
            <v>nce Company Limited</v>
          </cell>
        </row>
        <row r="550">
          <cell r="A550" t="str">
            <v>-ОАО "СК"БТА-Иншура</v>
          </cell>
        </row>
        <row r="551">
          <cell r="A551" t="str">
            <v xml:space="preserve"> нс"</v>
          </cell>
          <cell r="C551" t="str">
            <v>2</v>
          </cell>
          <cell r="E551" t="str">
            <v>226 111/</v>
          </cell>
          <cell r="F551" t="str">
            <v>515/515</v>
          </cell>
          <cell r="G551">
            <v>515</v>
          </cell>
          <cell r="I551" t="str">
            <v>38/37</v>
          </cell>
          <cell r="J551" t="str">
            <v>12 784 093</v>
          </cell>
          <cell r="K551" t="str">
            <v>11 936 907/</v>
          </cell>
          <cell r="L551" t="str">
            <v>166 460/</v>
          </cell>
          <cell r="M551" t="str">
            <v>166 460/</v>
          </cell>
          <cell r="N551" t="str">
            <v>847 292</v>
          </cell>
          <cell r="O551" t="str">
            <v>27 610</v>
          </cell>
          <cell r="S551" t="str">
            <v>Wextell;KBS Garant,</v>
          </cell>
        </row>
        <row r="552">
          <cell r="E552" t="str">
            <v>/226 111</v>
          </cell>
          <cell r="K552" t="str">
            <v>/11 931 907</v>
          </cell>
          <cell r="L552" t="str">
            <v>/160 276</v>
          </cell>
          <cell r="M552" t="str">
            <v>/160 276</v>
          </cell>
          <cell r="S552" t="str">
            <v>Ингосстрах,Росно</v>
          </cell>
        </row>
        <row r="553">
          <cell r="A553" t="str">
            <v>-ОАО "СК"Mercur Rew</v>
          </cell>
        </row>
        <row r="554">
          <cell r="A554" t="str">
            <v xml:space="preserve"> ard"</v>
          </cell>
          <cell r="I554" t="str">
            <v>1/1</v>
          </cell>
          <cell r="J554" t="str">
            <v>29 030</v>
          </cell>
          <cell r="K554" t="str">
            <v>27 579/27 579</v>
          </cell>
          <cell r="L554" t="str">
            <v>836/0</v>
          </cell>
          <cell r="M554" t="str">
            <v>836/0</v>
          </cell>
          <cell r="N554" t="str">
            <v>1 451</v>
          </cell>
          <cell r="O554" t="str">
            <v>264</v>
          </cell>
          <cell r="S554" t="str">
            <v>Alfa LLG Великобрит</v>
          </cell>
        </row>
        <row r="555">
          <cell r="S555" t="str">
            <v>ания</v>
          </cell>
        </row>
        <row r="556">
          <cell r="A556" t="str">
            <v>-ЗАО "СК"АТФ Полис"</v>
          </cell>
          <cell r="I556" t="str">
            <v>2/2</v>
          </cell>
          <cell r="J556" t="str">
            <v>2 905 580</v>
          </cell>
          <cell r="K556" t="str">
            <v>2 886 979/</v>
          </cell>
          <cell r="L556" t="str">
            <v>1 515/1 515</v>
          </cell>
          <cell r="M556" t="str">
            <v>1 515/1 515</v>
          </cell>
          <cell r="N556" t="str">
            <v>18 601</v>
          </cell>
          <cell r="O556" t="str">
            <v>32</v>
          </cell>
          <cell r="S556" t="str">
            <v>ОАО СК "KBS Garant"</v>
          </cell>
        </row>
        <row r="557">
          <cell r="K557" t="str">
            <v>/2 886 979</v>
          </cell>
          <cell r="S557" t="str">
            <v>,ОАО СК "БТА Иншура</v>
          </cell>
        </row>
        <row r="558">
          <cell r="A558" t="str">
            <v>Итого(сумма</v>
          </cell>
        </row>
        <row r="559">
          <cell r="A559" t="str">
            <v>строк 01,05,09)</v>
          </cell>
          <cell r="B559" t="str">
            <v>19</v>
          </cell>
          <cell r="C559" t="str">
            <v>555</v>
          </cell>
          <cell r="D559" t="str">
            <v>184 278</v>
          </cell>
          <cell r="E559" t="str">
            <v>149 899 097/</v>
          </cell>
          <cell r="F559" t="str">
            <v>205 730/93 205</v>
          </cell>
          <cell r="G559">
            <v>205730</v>
          </cell>
          <cell r="H559" t="str">
            <v>25 820</v>
          </cell>
          <cell r="I559" t="str">
            <v>2 369 238/</v>
          </cell>
          <cell r="J559" t="str">
            <v>2 307 123 522</v>
          </cell>
          <cell r="K559" t="str">
            <v>1 818 152 262/</v>
          </cell>
          <cell r="L559" t="str">
            <v>5 258 286/</v>
          </cell>
          <cell r="M559" t="str">
            <v>5 258 286/</v>
          </cell>
          <cell r="N559" t="str">
            <v>66 968 492</v>
          </cell>
          <cell r="O559" t="str">
            <v>496 400</v>
          </cell>
          <cell r="P559" t="str">
            <v>214 260</v>
          </cell>
          <cell r="Q559" t="str">
            <v>33 018</v>
          </cell>
          <cell r="R559" t="str">
            <v>189 549</v>
          </cell>
        </row>
        <row r="560">
          <cell r="E560" t="str">
            <v>/88 268 968</v>
          </cell>
          <cell r="I560" t="str">
            <v>/2 368 576</v>
          </cell>
          <cell r="K560" t="str">
            <v>/1 796 463 941</v>
          </cell>
          <cell r="L560" t="str">
            <v>/5 114 955</v>
          </cell>
          <cell r="M560" t="str">
            <v>/5 114 955</v>
          </cell>
        </row>
        <row r="561">
          <cell r="A561" t="str">
            <v>-АОЗТ "AIG Казахста</v>
          </cell>
        </row>
        <row r="562">
          <cell r="A562" t="str">
            <v xml:space="preserve"> нская страх.компа.</v>
          </cell>
          <cell r="C562" t="str">
            <v>23</v>
          </cell>
          <cell r="D562" t="str">
            <v>17 915</v>
          </cell>
          <cell r="E562" t="str">
            <v>62 488 916/</v>
          </cell>
          <cell r="F562" t="str">
            <v>17 915/17 915</v>
          </cell>
          <cell r="G562">
            <v>17915</v>
          </cell>
          <cell r="I562" t="str">
            <v>4 430/4 430</v>
          </cell>
          <cell r="J562" t="str">
            <v>269 039 617</v>
          </cell>
          <cell r="K562" t="str">
            <v>237 032 867/</v>
          </cell>
          <cell r="L562" t="str">
            <v>415 086/</v>
          </cell>
          <cell r="M562" t="str">
            <v>415 086/</v>
          </cell>
          <cell r="N562" t="str">
            <v>32 006 750</v>
          </cell>
          <cell r="O562" t="str">
            <v>64 024</v>
          </cell>
          <cell r="P562" t="str">
            <v>8 527</v>
          </cell>
          <cell r="Q562" t="str">
            <v>3 998</v>
          </cell>
          <cell r="R562" t="str">
            <v>4 530</v>
          </cell>
        </row>
        <row r="563">
          <cell r="E563" t="str">
            <v>/62 488 916</v>
          </cell>
          <cell r="K563" t="str">
            <v>/237 032 867</v>
          </cell>
          <cell r="L563" t="str">
            <v>/415 086</v>
          </cell>
          <cell r="M563" t="str">
            <v>/415 086</v>
          </cell>
        </row>
        <row r="564">
          <cell r="A564" t="str">
            <v>-ОАО "СК"Алматин.Ме</v>
          </cell>
        </row>
        <row r="565">
          <cell r="A565" t="str">
            <v xml:space="preserve"> ждунар.Страх.Груп.</v>
          </cell>
          <cell r="C565" t="str">
            <v>38</v>
          </cell>
          <cell r="D565" t="str">
            <v>630</v>
          </cell>
          <cell r="E565" t="str">
            <v>33 652/33 652</v>
          </cell>
          <cell r="F565" t="str">
            <v>630/630</v>
          </cell>
          <cell r="G565">
            <v>630</v>
          </cell>
          <cell r="I565" t="str">
            <v>470/406</v>
          </cell>
          <cell r="J565" t="str">
            <v>330 731 465</v>
          </cell>
          <cell r="K565" t="str">
            <v>330 119 856/</v>
          </cell>
          <cell r="L565" t="str">
            <v>217 334/</v>
          </cell>
          <cell r="M565" t="str">
            <v>217 334/</v>
          </cell>
          <cell r="N565" t="str">
            <v>611 609</v>
          </cell>
          <cell r="O565" t="str">
            <v>25 432</v>
          </cell>
          <cell r="P565" t="str">
            <v>5 434</v>
          </cell>
          <cell r="Q565" t="str">
            <v>2 024</v>
          </cell>
          <cell r="R565" t="str">
            <v>3 410</v>
          </cell>
        </row>
        <row r="566">
          <cell r="K566" t="str">
            <v>/329 866 238</v>
          </cell>
          <cell r="L566" t="str">
            <v>/215 501</v>
          </cell>
          <cell r="M566" t="str">
            <v>/215 501</v>
          </cell>
        </row>
        <row r="567">
          <cell r="A567" t="str">
            <v>-ЗАО "СК"Атланта-По</v>
          </cell>
        </row>
        <row r="568">
          <cell r="A568" t="str">
            <v xml:space="preserve"> лис"</v>
          </cell>
          <cell r="I568" t="str">
            <v>21/24</v>
          </cell>
          <cell r="J568" t="str">
            <v>2 352 730</v>
          </cell>
          <cell r="K568" t="str">
            <v>2 256 233/</v>
          </cell>
          <cell r="L568" t="str">
            <v>17 474/17 474</v>
          </cell>
          <cell r="M568" t="str">
            <v>17 474/17 474</v>
          </cell>
          <cell r="N568" t="str">
            <v>96 497</v>
          </cell>
          <cell r="O568" t="str">
            <v>4 437</v>
          </cell>
          <cell r="S568" t="str">
            <v>ЗАО Авикос</v>
          </cell>
        </row>
        <row r="569">
          <cell r="K569" t="str">
            <v>/2 256 233</v>
          </cell>
        </row>
        <row r="570">
          <cell r="A570" t="str">
            <v>-ЗАСО "Виктория"</v>
          </cell>
          <cell r="C570" t="str">
            <v>42</v>
          </cell>
          <cell r="D570" t="str">
            <v>82</v>
          </cell>
          <cell r="E570" t="str">
            <v>56 005/0</v>
          </cell>
          <cell r="F570" t="str">
            <v>393/0</v>
          </cell>
          <cell r="G570">
            <v>393</v>
          </cell>
          <cell r="I570" t="str">
            <v>11/2</v>
          </cell>
          <cell r="J570" t="str">
            <v>242 060</v>
          </cell>
          <cell r="K570" t="str">
            <v>223 838/41 708</v>
          </cell>
          <cell r="L570" t="str">
            <v>1 918/326</v>
          </cell>
          <cell r="M570" t="str">
            <v>1 918/326</v>
          </cell>
          <cell r="N570" t="str">
            <v>7 463</v>
          </cell>
          <cell r="O570" t="str">
            <v>335</v>
          </cell>
          <cell r="S570" t="str">
            <v>ZASO "Viktoria",Kaz</v>
          </cell>
        </row>
        <row r="571">
          <cell r="S571" t="str">
            <v>ahinstrah,KBS Garan</v>
          </cell>
        </row>
        <row r="572">
          <cell r="A572" t="str">
            <v>-ОАО "СК" Жибек Жол</v>
          </cell>
        </row>
        <row r="573">
          <cell r="A573" t="str">
            <v xml:space="preserve"> ы"</v>
          </cell>
          <cell r="I573" t="str">
            <v>5/5</v>
          </cell>
          <cell r="J573" t="str">
            <v>1 963 657</v>
          </cell>
          <cell r="K573" t="str">
            <v>1 865 474/</v>
          </cell>
          <cell r="L573" t="str">
            <v>99 925/99 925</v>
          </cell>
          <cell r="M573" t="str">
            <v>99 925/99 925</v>
          </cell>
          <cell r="N573" t="str">
            <v>98 183</v>
          </cell>
          <cell r="O573" t="str">
            <v>11 978</v>
          </cell>
          <cell r="P573" t="str">
            <v>99 925</v>
          </cell>
          <cell r="R573" t="str">
            <v>99 925</v>
          </cell>
          <cell r="S573" t="str">
            <v>TAROK INSURANSE</v>
          </cell>
        </row>
        <row r="574">
          <cell r="K574" t="str">
            <v>/1 865 474</v>
          </cell>
        </row>
        <row r="575">
          <cell r="A575" t="str">
            <v>-РГССП"Казагрополис</v>
          </cell>
          <cell r="C575" t="str">
            <v>9</v>
          </cell>
          <cell r="D575" t="str">
            <v>1 674</v>
          </cell>
          <cell r="E575" t="str">
            <v>104 579/</v>
          </cell>
          <cell r="F575" t="str">
            <v>621/621</v>
          </cell>
          <cell r="G575">
            <v>621</v>
          </cell>
          <cell r="H575" t="str">
            <v>12</v>
          </cell>
          <cell r="I575" t="str">
            <v>1/1</v>
          </cell>
          <cell r="J575" t="str">
            <v>5 781 713</v>
          </cell>
          <cell r="K575" t="str">
            <v>5 723 896/</v>
          </cell>
          <cell r="L575" t="str">
            <v>11 162/11 162</v>
          </cell>
          <cell r="M575" t="str">
            <v>11 162/11 162</v>
          </cell>
          <cell r="N575" t="str">
            <v>57 817</v>
          </cell>
          <cell r="O575" t="str">
            <v>112</v>
          </cell>
          <cell r="S575" t="str">
            <v>Аско-Ре,Казкоммерц-</v>
          </cell>
        </row>
        <row r="576">
          <cell r="E576" t="str">
            <v>/104 579</v>
          </cell>
          <cell r="K576" t="str">
            <v>/5 723 896</v>
          </cell>
          <cell r="S576" t="str">
            <v>полис,GDC-Insurance</v>
          </cell>
        </row>
        <row r="577">
          <cell r="A577" t="str">
            <v>-ЗАО "Казахинстрах"</v>
          </cell>
          <cell r="C577" t="str">
            <v>46</v>
          </cell>
          <cell r="D577" t="str">
            <v>15 825</v>
          </cell>
          <cell r="E577" t="str">
            <v>1 024 561/0</v>
          </cell>
          <cell r="F577" t="str">
            <v>6 395/0</v>
          </cell>
          <cell r="G577">
            <v>6395</v>
          </cell>
          <cell r="H577" t="str">
            <v>8</v>
          </cell>
          <cell r="I577" t="str">
            <v>81/38</v>
          </cell>
          <cell r="J577" t="str">
            <v>134 720 130</v>
          </cell>
          <cell r="K577" t="str">
            <v>132 650 326/</v>
          </cell>
          <cell r="L577" t="str">
            <v>343 946/</v>
          </cell>
          <cell r="M577" t="str">
            <v>343 946/</v>
          </cell>
          <cell r="N577" t="str">
            <v>2 306 653</v>
          </cell>
          <cell r="O577" t="str">
            <v>97 712</v>
          </cell>
          <cell r="P577" t="str">
            <v>16 250</v>
          </cell>
          <cell r="Q577" t="str">
            <v>2 207</v>
          </cell>
          <cell r="R577" t="str">
            <v>14 043</v>
          </cell>
        </row>
        <row r="578">
          <cell r="K578" t="str">
            <v>/128 375 613</v>
          </cell>
          <cell r="L578" t="str">
            <v>/336 700</v>
          </cell>
          <cell r="M578" t="str">
            <v>/336 700</v>
          </cell>
        </row>
        <row r="581">
          <cell r="A581" t="str">
            <v>А</v>
          </cell>
          <cell r="B581" t="str">
            <v>В</v>
          </cell>
          <cell r="C581" t="str">
            <v>1</v>
          </cell>
          <cell r="D581" t="str">
            <v>2</v>
          </cell>
          <cell r="E581" t="str">
            <v>3</v>
          </cell>
          <cell r="F581" t="str">
            <v>4</v>
          </cell>
          <cell r="G581" t="str">
            <v>4</v>
          </cell>
          <cell r="H581" t="str">
            <v>5</v>
          </cell>
          <cell r="I581" t="str">
            <v>6</v>
          </cell>
          <cell r="J581" t="str">
            <v>7</v>
          </cell>
          <cell r="K581" t="str">
            <v>8</v>
          </cell>
          <cell r="L581" t="str">
            <v>9</v>
          </cell>
          <cell r="M581" t="str">
            <v>9</v>
          </cell>
          <cell r="N581" t="str">
            <v>10</v>
          </cell>
          <cell r="O581" t="str">
            <v>11</v>
          </cell>
          <cell r="P581" t="str">
            <v>12</v>
          </cell>
          <cell r="Q581" t="str">
            <v>13</v>
          </cell>
          <cell r="R581" t="str">
            <v>14</v>
          </cell>
          <cell r="S581" t="str">
            <v>15</v>
          </cell>
        </row>
        <row r="582">
          <cell r="A582" t="str">
            <v>-ОАО "СК"Казкоммерц</v>
          </cell>
        </row>
        <row r="583">
          <cell r="A583" t="str">
            <v xml:space="preserve"> -полис"</v>
          </cell>
          <cell r="C583" t="str">
            <v>39</v>
          </cell>
          <cell r="D583" t="str">
            <v>60 393</v>
          </cell>
          <cell r="E583" t="str">
            <v>201 256/45 226</v>
          </cell>
          <cell r="F583" t="str">
            <v>2 287/42</v>
          </cell>
          <cell r="G583">
            <v>2287</v>
          </cell>
          <cell r="H583" t="str">
            <v>2 282</v>
          </cell>
          <cell r="I583" t="str">
            <v>329/261</v>
          </cell>
          <cell r="J583" t="str">
            <v>528 276 592</v>
          </cell>
          <cell r="K583" t="str">
            <v>525 543 197/</v>
          </cell>
          <cell r="L583" t="str">
            <v>729 298/</v>
          </cell>
          <cell r="M583" t="str">
            <v>729 298/</v>
          </cell>
          <cell r="N583" t="str">
            <v>2 733 395</v>
          </cell>
          <cell r="O583" t="str">
            <v>14 646</v>
          </cell>
          <cell r="P583" t="str">
            <v>6 042</v>
          </cell>
          <cell r="Q583" t="str">
            <v>1 410</v>
          </cell>
          <cell r="R583" t="str">
            <v>5 203</v>
          </cell>
        </row>
        <row r="584">
          <cell r="K584" t="str">
            <v>/524 841 734</v>
          </cell>
          <cell r="L584" t="str">
            <v>/714 793</v>
          </cell>
          <cell r="M584" t="str">
            <v>/714 793</v>
          </cell>
        </row>
        <row r="585">
          <cell r="A585" t="str">
            <v>-ОАО "СК KBS GARANT</v>
          </cell>
          <cell r="C585" t="str">
            <v>140</v>
          </cell>
          <cell r="D585" t="str">
            <v>6 476</v>
          </cell>
          <cell r="E585" t="str">
            <v>137 454/</v>
          </cell>
          <cell r="F585" t="str">
            <v>5 630/5 630</v>
          </cell>
          <cell r="G585">
            <v>5630</v>
          </cell>
          <cell r="H585" t="str">
            <v>274</v>
          </cell>
          <cell r="I585" t="str">
            <v>504/504</v>
          </cell>
          <cell r="J585" t="str">
            <v>27 746 234</v>
          </cell>
          <cell r="K585" t="str">
            <v>25 153 620/</v>
          </cell>
          <cell r="L585" t="str">
            <v>213 639/</v>
          </cell>
          <cell r="M585" t="str">
            <v>213 639/</v>
          </cell>
          <cell r="N585" t="str">
            <v>2 572 614</v>
          </cell>
          <cell r="O585" t="str">
            <v>17 506</v>
          </cell>
          <cell r="P585" t="str">
            <v>6</v>
          </cell>
          <cell r="Q585" t="str">
            <v>5 653</v>
          </cell>
          <cell r="R585" t="str">
            <v>12 584</v>
          </cell>
        </row>
        <row r="586">
          <cell r="E586" t="str">
            <v>/137 454</v>
          </cell>
          <cell r="K586" t="str">
            <v>/25 153 620</v>
          </cell>
          <cell r="L586" t="str">
            <v>/213 639</v>
          </cell>
          <cell r="M586" t="str">
            <v>/213 639</v>
          </cell>
        </row>
        <row r="587">
          <cell r="A587" t="str">
            <v>-ОАО АСК"Коммеск-Ом</v>
          </cell>
        </row>
        <row r="588">
          <cell r="A588" t="str">
            <v xml:space="preserve"> iр"</v>
          </cell>
          <cell r="C588" t="str">
            <v>13</v>
          </cell>
          <cell r="D588" t="str">
            <v>2 963</v>
          </cell>
          <cell r="E588" t="str">
            <v>432 649/</v>
          </cell>
          <cell r="F588" t="str">
            <v>2 945/1 569</v>
          </cell>
          <cell r="G588">
            <v>2945</v>
          </cell>
          <cell r="I588" t="str">
            <v>1 924/1 912</v>
          </cell>
          <cell r="J588" t="str">
            <v>73 013 488</v>
          </cell>
          <cell r="K588" t="str">
            <v>66 928 627/</v>
          </cell>
          <cell r="L588" t="str">
            <v>43 757/34 124</v>
          </cell>
          <cell r="M588" t="str">
            <v>43 757/34 124</v>
          </cell>
          <cell r="N588" t="str">
            <v>6 081 801</v>
          </cell>
          <cell r="O588" t="str">
            <v>17 446</v>
          </cell>
          <cell r="P588" t="str">
            <v>1 254</v>
          </cell>
          <cell r="Q588" t="str">
            <v>63</v>
          </cell>
          <cell r="R588" t="str">
            <v>1 191</v>
          </cell>
        </row>
        <row r="589">
          <cell r="E589" t="str">
            <v>/114 190</v>
          </cell>
          <cell r="K589" t="str">
            <v>/63 658 824</v>
          </cell>
        </row>
        <row r="590">
          <cell r="A590" t="str">
            <v>-ЗАО "СК"Латон-Поли</v>
          </cell>
        </row>
        <row r="591">
          <cell r="A591" t="str">
            <v xml:space="preserve"> с"</v>
          </cell>
          <cell r="I591" t="str">
            <v>2/2</v>
          </cell>
          <cell r="J591" t="str">
            <v>260 146</v>
          </cell>
          <cell r="K591" t="str">
            <v>214 123/</v>
          </cell>
          <cell r="L591" t="str">
            <v>39 182/39 182</v>
          </cell>
          <cell r="M591" t="str">
            <v>39 182/39 182</v>
          </cell>
          <cell r="N591" t="str">
            <v>46 024</v>
          </cell>
          <cell r="O591" t="str">
            <v>13 653</v>
          </cell>
          <cell r="P591" t="str">
            <v>25 974</v>
          </cell>
          <cell r="Q591" t="str">
            <v>5 333</v>
          </cell>
          <cell r="R591" t="str">
            <v>20 641</v>
          </cell>
        </row>
        <row r="592">
          <cell r="K592" t="str">
            <v>/214 123</v>
          </cell>
        </row>
        <row r="593">
          <cell r="A593" t="str">
            <v>-СП ЗАО"Лондон-Алма</v>
          </cell>
        </row>
        <row r="594">
          <cell r="A594" t="str">
            <v xml:space="preserve"> ты Иншуранс Компа.</v>
          </cell>
          <cell r="I594" t="str">
            <v>4/11</v>
          </cell>
          <cell r="J594" t="str">
            <v>39 194</v>
          </cell>
          <cell r="K594" t="str">
            <v>37 234/37 234</v>
          </cell>
          <cell r="L594" t="str">
            <v>274/274</v>
          </cell>
          <cell r="M594" t="str">
            <v>274/274</v>
          </cell>
          <cell r="N594" t="str">
            <v>1 960</v>
          </cell>
          <cell r="O594" t="str">
            <v>14</v>
          </cell>
        </row>
        <row r="595">
          <cell r="A595" t="str">
            <v>-ОАО "Hефтяная стра</v>
          </cell>
        </row>
        <row r="596">
          <cell r="A596" t="str">
            <v xml:space="preserve"> ховая компания"</v>
          </cell>
          <cell r="C596" t="str">
            <v>28</v>
          </cell>
          <cell r="D596" t="str">
            <v>3 879</v>
          </cell>
          <cell r="E596" t="str">
            <v>352 854/53 803</v>
          </cell>
          <cell r="F596" t="str">
            <v>3 860/151</v>
          </cell>
          <cell r="G596">
            <v>3860</v>
          </cell>
          <cell r="I596" t="str">
            <v>818/796</v>
          </cell>
          <cell r="J596" t="str">
            <v>625 420 927</v>
          </cell>
          <cell r="K596" t="str">
            <v>189 337 314/</v>
          </cell>
          <cell r="L596" t="str">
            <v>965 550/</v>
          </cell>
          <cell r="M596" t="str">
            <v>965 550/</v>
          </cell>
          <cell r="N596" t="str">
            <v>4 944 918</v>
          </cell>
          <cell r="O596" t="str">
            <v>31 114</v>
          </cell>
          <cell r="P596" t="str">
            <v>7 764</v>
          </cell>
          <cell r="Q596" t="str">
            <v>5 773</v>
          </cell>
          <cell r="R596" t="str">
            <v>1 951</v>
          </cell>
        </row>
        <row r="597">
          <cell r="K597" t="str">
            <v>/183 901 225</v>
          </cell>
          <cell r="L597" t="str">
            <v>/894 112</v>
          </cell>
          <cell r="M597" t="str">
            <v>/894 112</v>
          </cell>
        </row>
        <row r="598">
          <cell r="A598" t="str">
            <v>-ЗАО "СК"Пана Иншур</v>
          </cell>
        </row>
        <row r="599">
          <cell r="A599" t="str">
            <v xml:space="preserve"> анс"</v>
          </cell>
          <cell r="E599" t="str">
            <v>5 708/5 708</v>
          </cell>
          <cell r="F599" t="str">
            <v>29/29</v>
          </cell>
          <cell r="G599">
            <v>29</v>
          </cell>
          <cell r="H599" t="str">
            <v>490</v>
          </cell>
          <cell r="I599" t="str">
            <v>89/88</v>
          </cell>
          <cell r="J599" t="str">
            <v>16 416 046</v>
          </cell>
          <cell r="K599" t="str">
            <v>15 462 277/</v>
          </cell>
          <cell r="L599" t="str">
            <v>411 273/</v>
          </cell>
          <cell r="M599" t="str">
            <v>411 273/</v>
          </cell>
          <cell r="N599" t="str">
            <v>949 511</v>
          </cell>
          <cell r="O599" t="str">
            <v>22 645</v>
          </cell>
          <cell r="P599" t="str">
            <v>3</v>
          </cell>
          <cell r="Q599" t="str">
            <v>2</v>
          </cell>
          <cell r="R599" t="str">
            <v>2</v>
          </cell>
          <cell r="S599" t="str">
            <v>Frame Work,Heath</v>
          </cell>
        </row>
        <row r="600">
          <cell r="K600" t="str">
            <v>/15 461 958</v>
          </cell>
          <cell r="L600" t="str">
            <v>/411 036</v>
          </cell>
          <cell r="M600" t="str">
            <v>/411 036</v>
          </cell>
        </row>
        <row r="601">
          <cell r="A601" t="str">
            <v>-ОАО "Промышленная</v>
          </cell>
        </row>
        <row r="602">
          <cell r="A602" t="str">
            <v xml:space="preserve"> страховая группа"</v>
          </cell>
          <cell r="C602" t="str">
            <v>12</v>
          </cell>
          <cell r="D602" t="str">
            <v>13 834</v>
          </cell>
          <cell r="E602" t="str">
            <v>59 560 394/0</v>
          </cell>
          <cell r="F602" t="str">
            <v>96 022/0</v>
          </cell>
          <cell r="G602">
            <v>96022</v>
          </cell>
          <cell r="H602" t="str">
            <v>22 259</v>
          </cell>
          <cell r="I602" t="str">
            <v>53/45</v>
          </cell>
          <cell r="J602" t="str">
            <v>122 195 317</v>
          </cell>
          <cell r="K602" t="str">
            <v>116 960 415/</v>
          </cell>
          <cell r="L602" t="str">
            <v>596 738/</v>
          </cell>
          <cell r="M602" t="str">
            <v>596 738/</v>
          </cell>
          <cell r="N602" t="str">
            <v>5 234 902</v>
          </cell>
          <cell r="O602" t="str">
            <v>45 691</v>
          </cell>
          <cell r="P602" t="str">
            <v>29 771</v>
          </cell>
          <cell r="Q602" t="str">
            <v>2 744</v>
          </cell>
          <cell r="R602" t="str">
            <v>20 503</v>
          </cell>
        </row>
        <row r="603">
          <cell r="K603" t="str">
            <v>/114 281 894</v>
          </cell>
          <cell r="L603" t="str">
            <v>/583 755</v>
          </cell>
          <cell r="M603" t="str">
            <v>/583 755</v>
          </cell>
        </row>
        <row r="604">
          <cell r="A604" t="str">
            <v>-ЗАО "СК"Терра"</v>
          </cell>
          <cell r="C604" t="str">
            <v>35</v>
          </cell>
          <cell r="D604" t="str">
            <v>58 204</v>
          </cell>
          <cell r="E604" t="str">
            <v>22 921 078/</v>
          </cell>
          <cell r="F604" t="str">
            <v>58 204/58 204</v>
          </cell>
          <cell r="G604">
            <v>58204</v>
          </cell>
          <cell r="I604" t="str">
            <v>651/639</v>
          </cell>
          <cell r="J604" t="str">
            <v>118 786 774</v>
          </cell>
          <cell r="K604" t="str">
            <v>116 084 113/</v>
          </cell>
          <cell r="L604" t="str">
            <v>226 354/</v>
          </cell>
          <cell r="M604" t="str">
            <v>226 354/</v>
          </cell>
          <cell r="N604" t="str">
            <v>2 856 685</v>
          </cell>
          <cell r="O604" t="str">
            <v>11 982</v>
          </cell>
          <cell r="P604" t="str">
            <v>13 230</v>
          </cell>
          <cell r="Q604" t="str">
            <v>3 799</v>
          </cell>
          <cell r="R604" t="str">
            <v>5 498</v>
          </cell>
        </row>
        <row r="605">
          <cell r="E605" t="str">
            <v>/22 921 078</v>
          </cell>
          <cell r="K605" t="str">
            <v>/113 635 465</v>
          </cell>
          <cell r="L605" t="str">
            <v>/225 869</v>
          </cell>
          <cell r="M605" t="str">
            <v>/225 869</v>
          </cell>
        </row>
        <row r="606">
          <cell r="A606" t="str">
            <v>-ОАО "СК"Трансойл"</v>
          </cell>
          <cell r="C606" t="str">
            <v>74</v>
          </cell>
          <cell r="D606" t="str">
            <v>2 292</v>
          </cell>
          <cell r="E606" t="str">
            <v>202 469/0</v>
          </cell>
          <cell r="F606" t="str">
            <v>2 292/0</v>
          </cell>
          <cell r="G606">
            <v>2292</v>
          </cell>
          <cell r="H606" t="str">
            <v>465</v>
          </cell>
          <cell r="I606" t="str">
            <v>20/0</v>
          </cell>
          <cell r="J606" t="str">
            <v>508 958</v>
          </cell>
          <cell r="K606" t="str">
            <v>412 059/0</v>
          </cell>
          <cell r="L606" t="str">
            <v>1 594/0</v>
          </cell>
          <cell r="M606" t="str">
            <v>1 594/0</v>
          </cell>
          <cell r="N606" t="str">
            <v>96 900</v>
          </cell>
          <cell r="O606" t="str">
            <v>1 236</v>
          </cell>
          <cell r="P606" t="str">
            <v>15</v>
          </cell>
          <cell r="Q606" t="str">
            <v>8</v>
          </cell>
          <cell r="R606" t="str">
            <v>7</v>
          </cell>
        </row>
        <row r="607">
          <cell r="A607" t="str">
            <v>-ЗАО "СК"Экополис"</v>
          </cell>
          <cell r="I607" t="str">
            <v>1 040/1 040</v>
          </cell>
          <cell r="J607" t="str">
            <v>12 557 202</v>
          </cell>
          <cell r="K607" t="str">
            <v>11 943 143/</v>
          </cell>
          <cell r="L607" t="str">
            <v>202 597/</v>
          </cell>
          <cell r="M607" t="str">
            <v>202 597/</v>
          </cell>
          <cell r="N607" t="str">
            <v>614 059</v>
          </cell>
          <cell r="O607" t="str">
            <v>34 648</v>
          </cell>
          <cell r="S607" t="str">
            <v>Transworld Reinsura</v>
          </cell>
        </row>
        <row r="608">
          <cell r="K608" t="str">
            <v>/11 943 143</v>
          </cell>
          <cell r="L608" t="str">
            <v>/202 597</v>
          </cell>
          <cell r="M608" t="str">
            <v>/202 597</v>
          </cell>
          <cell r="S608" t="str">
            <v>nce Company Limited</v>
          </cell>
        </row>
        <row r="609">
          <cell r="A609" t="str">
            <v>-ОАО "СК"БТА-Иншура</v>
          </cell>
        </row>
        <row r="610">
          <cell r="A610" t="str">
            <v xml:space="preserve"> нс"</v>
          </cell>
          <cell r="C610" t="str">
            <v>46</v>
          </cell>
          <cell r="E610" t="str">
            <v>2 299 533/</v>
          </cell>
          <cell r="F610" t="str">
            <v>7 815/7 815</v>
          </cell>
          <cell r="G610">
            <v>7815</v>
          </cell>
          <cell r="H610" t="str">
            <v>30</v>
          </cell>
          <cell r="I610" t="str">
            <v>2 358 612/</v>
          </cell>
          <cell r="J610" t="str">
            <v>28 523 833</v>
          </cell>
          <cell r="K610" t="str">
            <v>32 146 384/</v>
          </cell>
          <cell r="L610" t="str">
            <v>644 832/</v>
          </cell>
          <cell r="M610" t="str">
            <v>644 832/</v>
          </cell>
          <cell r="N610" t="str">
            <v>5 144 618</v>
          </cell>
          <cell r="O610" t="str">
            <v>75 249</v>
          </cell>
          <cell r="P610" t="str">
            <v>57</v>
          </cell>
          <cell r="Q610" t="str">
            <v>3</v>
          </cell>
          <cell r="R610" t="str">
            <v>54</v>
          </cell>
        </row>
        <row r="611">
          <cell r="E611" t="str">
            <v>/2 299 533</v>
          </cell>
          <cell r="I611" t="str">
            <v>/2 358 209</v>
          </cell>
          <cell r="K611" t="str">
            <v>/30 388 479</v>
          </cell>
          <cell r="L611" t="str">
            <v>/626 421</v>
          </cell>
          <cell r="M611" t="str">
            <v>/626 421</v>
          </cell>
        </row>
        <row r="612">
          <cell r="A612" t="str">
            <v>-ОАО "СК"Mercur Rew</v>
          </cell>
        </row>
        <row r="613">
          <cell r="A613" t="str">
            <v xml:space="preserve"> ard"</v>
          </cell>
          <cell r="I613" t="str">
            <v>1/1</v>
          </cell>
          <cell r="J613" t="str">
            <v>29 030</v>
          </cell>
          <cell r="K613" t="str">
            <v>27 579/27 579</v>
          </cell>
          <cell r="L613" t="str">
            <v>836/0</v>
          </cell>
          <cell r="M613" t="str">
            <v>836/0</v>
          </cell>
          <cell r="N613" t="str">
            <v>1 451</v>
          </cell>
          <cell r="O613" t="str">
            <v>264</v>
          </cell>
          <cell r="S613" t="str">
            <v>Alfa LLG Великобрит</v>
          </cell>
        </row>
        <row r="614">
          <cell r="S614" t="str">
            <v>ания</v>
          </cell>
        </row>
        <row r="615">
          <cell r="A615" t="str">
            <v>-ЗАО "СК"АТФ Полис"</v>
          </cell>
          <cell r="C615" t="str">
            <v>6</v>
          </cell>
          <cell r="E615" t="str">
            <v>64 829/64 829</v>
          </cell>
          <cell r="F615" t="str">
            <v>599/599</v>
          </cell>
          <cell r="G615">
            <v>599</v>
          </cell>
          <cell r="I615" t="str">
            <v>22/14</v>
          </cell>
          <cell r="J615" t="str">
            <v>6 245 438</v>
          </cell>
          <cell r="K615" t="str">
            <v>6 090 248/</v>
          </cell>
          <cell r="L615" t="str">
            <v>10 290/7 867</v>
          </cell>
          <cell r="M615" t="str">
            <v>10 290/7 867</v>
          </cell>
          <cell r="N615" t="str">
            <v>155 190</v>
          </cell>
          <cell r="O615" t="str">
            <v>1 572</v>
          </cell>
        </row>
        <row r="616">
          <cell r="K616" t="str">
            <v>/5 855 497</v>
          </cell>
        </row>
        <row r="617">
          <cell r="A617" t="str">
            <v>-ЗАО "АСК"ВКО АСКО"</v>
          </cell>
          <cell r="C617" t="str">
            <v>4</v>
          </cell>
          <cell r="D617" t="str">
            <v>111</v>
          </cell>
          <cell r="E617" t="str">
            <v>13 160/0</v>
          </cell>
          <cell r="F617" t="str">
            <v>93/0</v>
          </cell>
          <cell r="G617">
            <v>93</v>
          </cell>
          <cell r="I617" t="str">
            <v>122/120</v>
          </cell>
          <cell r="J617" t="str">
            <v>1 313 400</v>
          </cell>
          <cell r="K617" t="str">
            <v>1 092 735/</v>
          </cell>
          <cell r="L617" t="str">
            <v>5 033/4 918</v>
          </cell>
          <cell r="M617" t="str">
            <v>5 033/4 918</v>
          </cell>
          <cell r="N617" t="str">
            <v>220 665</v>
          </cell>
          <cell r="O617" t="str">
            <v>973</v>
          </cell>
          <cell r="P617" t="str">
            <v>8</v>
          </cell>
          <cell r="Q617" t="str">
            <v>1</v>
          </cell>
          <cell r="R617" t="str">
            <v>7</v>
          </cell>
        </row>
        <row r="618">
          <cell r="K618" t="str">
            <v>/1 054 433</v>
          </cell>
        </row>
        <row r="619">
          <cell r="A619" t="str">
            <v>-ЗАО "СК"К-АСКО"</v>
          </cell>
          <cell r="I619" t="str">
            <v>28/28</v>
          </cell>
          <cell r="J619" t="str">
            <v>959 571</v>
          </cell>
          <cell r="K619" t="str">
            <v>846 704/</v>
          </cell>
          <cell r="L619" t="str">
            <v>60 194/60 194</v>
          </cell>
          <cell r="M619" t="str">
            <v>60 194/60 194</v>
          </cell>
          <cell r="N619" t="str">
            <v>128 827</v>
          </cell>
          <cell r="O619" t="str">
            <v>3 731</v>
          </cell>
          <cell r="S619" t="str">
            <v>Рига Ре</v>
          </cell>
        </row>
        <row r="620">
          <cell r="K620" t="str">
            <v>/846 704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5"/>
  <sheetViews>
    <sheetView tabSelected="1" workbookViewId="0">
      <selection activeCell="A8" sqref="A8"/>
    </sheetView>
  </sheetViews>
  <sheetFormatPr defaultRowHeight="12.75" x14ac:dyDescent="0.2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5" width="11.85546875" style="1" hidden="1" customWidth="1"/>
    <col min="6" max="6" width="0" style="1" hidden="1" customWidth="1"/>
    <col min="7" max="7" width="9.140625" style="1" hidden="1" customWidth="1"/>
    <col min="8" max="8" width="0" style="1" hidden="1" customWidth="1"/>
    <col min="9" max="9" width="14.140625" style="1" hidden="1" customWidth="1"/>
    <col min="10" max="11" width="0" style="1" hidden="1" customWidth="1"/>
    <col min="12" max="16384" width="9.140625" style="1"/>
  </cols>
  <sheetData>
    <row r="2" spans="1:7" x14ac:dyDescent="0.2">
      <c r="D2" s="1" t="s">
        <v>0</v>
      </c>
    </row>
    <row r="3" spans="1:7" x14ac:dyDescent="0.2">
      <c r="B3" s="1" t="s">
        <v>1</v>
      </c>
    </row>
    <row r="4" spans="1:7" x14ac:dyDescent="0.2">
      <c r="C4" s="1" t="s">
        <v>2</v>
      </c>
    </row>
    <row r="5" spans="1:7" x14ac:dyDescent="0.2">
      <c r="C5" s="1" t="s">
        <v>3</v>
      </c>
    </row>
    <row r="6" spans="1:7" x14ac:dyDescent="0.2">
      <c r="C6" s="1" t="s">
        <v>4</v>
      </c>
    </row>
    <row r="8" spans="1:7" ht="10.5" customHeight="1" x14ac:dyDescent="0.2">
      <c r="D8" s="2" t="s">
        <v>5</v>
      </c>
    </row>
    <row r="9" spans="1:7" x14ac:dyDescent="0.2">
      <c r="A9" s="3" t="s">
        <v>6</v>
      </c>
      <c r="B9" s="3"/>
      <c r="C9" s="3"/>
      <c r="D9" s="3"/>
    </row>
    <row r="10" spans="1:7" x14ac:dyDescent="0.2">
      <c r="A10" s="4" t="s">
        <v>7</v>
      </c>
      <c r="B10" s="4"/>
      <c r="C10" s="4"/>
      <c r="D10" s="4"/>
    </row>
    <row r="11" spans="1:7" x14ac:dyDescent="0.2">
      <c r="A11" s="4" t="s">
        <v>8</v>
      </c>
      <c r="B11" s="4"/>
      <c r="C11" s="4"/>
      <c r="D11" s="4"/>
    </row>
    <row r="12" spans="1:7" ht="12.75" customHeight="1" x14ac:dyDescent="0.2">
      <c r="D12" s="5" t="s">
        <v>9</v>
      </c>
    </row>
    <row r="13" spans="1:7" s="10" customFormat="1" ht="34.5" customHeight="1" x14ac:dyDescent="0.2">
      <c r="A13" s="6" t="s">
        <v>10</v>
      </c>
      <c r="B13" s="7" t="s">
        <v>11</v>
      </c>
      <c r="C13" s="8" t="s">
        <v>12</v>
      </c>
      <c r="D13" s="8" t="s">
        <v>13</v>
      </c>
      <c r="E13" s="9"/>
    </row>
    <row r="14" spans="1:7" ht="10.5" customHeight="1" x14ac:dyDescent="0.2">
      <c r="A14" s="11">
        <v>1</v>
      </c>
      <c r="B14" s="11">
        <v>2</v>
      </c>
      <c r="C14" s="11">
        <v>3</v>
      </c>
      <c r="D14" s="11">
        <v>4</v>
      </c>
      <c r="E14" s="12"/>
    </row>
    <row r="15" spans="1:7" x14ac:dyDescent="0.2">
      <c r="A15" s="13" t="s">
        <v>14</v>
      </c>
      <c r="B15" s="14"/>
      <c r="C15" s="15"/>
      <c r="D15" s="15"/>
      <c r="E15" s="16">
        <f>C15-D15</f>
        <v>0</v>
      </c>
    </row>
    <row r="16" spans="1:7" ht="13.5" customHeight="1" x14ac:dyDescent="0.2">
      <c r="A16" s="17" t="s">
        <v>15</v>
      </c>
      <c r="B16" s="14">
        <v>1</v>
      </c>
      <c r="C16" s="18">
        <f>'[1]ден ср-ва'!F42</f>
        <v>330362</v>
      </c>
      <c r="D16" s="18">
        <v>841271</v>
      </c>
      <c r="E16" s="19">
        <f>C16-D16</f>
        <v>-510909</v>
      </c>
      <c r="F16" s="20"/>
      <c r="G16" s="20"/>
    </row>
    <row r="17" spans="1:6" ht="13.5" customHeight="1" x14ac:dyDescent="0.2">
      <c r="A17" s="21" t="s">
        <v>16</v>
      </c>
      <c r="B17" s="14">
        <v>2</v>
      </c>
      <c r="C17" s="18">
        <f>[1]депозиты!I29+[1]депозиты!L29-[1]депозиты!M29</f>
        <v>7068831</v>
      </c>
      <c r="D17" s="18">
        <v>3164924</v>
      </c>
      <c r="E17" s="19">
        <f t="shared" ref="E17:E44" si="0">C17-D17</f>
        <v>3903907</v>
      </c>
      <c r="F17" s="20"/>
    </row>
    <row r="18" spans="1:6" ht="15" customHeight="1" x14ac:dyDescent="0.2">
      <c r="A18" s="21" t="s">
        <v>17</v>
      </c>
      <c r="B18" s="14">
        <v>3</v>
      </c>
      <c r="C18" s="18">
        <f>[1]ЦБ!K41</f>
        <v>0</v>
      </c>
      <c r="D18" s="18"/>
      <c r="E18" s="19">
        <f t="shared" si="0"/>
        <v>0</v>
      </c>
      <c r="F18" s="20"/>
    </row>
    <row r="19" spans="1:6" ht="12.75" customHeight="1" x14ac:dyDescent="0.2">
      <c r="A19" s="17" t="s">
        <v>18</v>
      </c>
      <c r="B19" s="14">
        <v>4</v>
      </c>
      <c r="C19" s="22">
        <f>[1]ЦБ!I41</f>
        <v>2040564</v>
      </c>
      <c r="D19" s="18">
        <v>3273726</v>
      </c>
      <c r="E19" s="19">
        <f t="shared" si="0"/>
        <v>-1233162</v>
      </c>
      <c r="F19" s="20"/>
    </row>
    <row r="20" spans="1:6" ht="12.75" customHeight="1" x14ac:dyDescent="0.2">
      <c r="A20" s="17" t="s">
        <v>19</v>
      </c>
      <c r="B20" s="14">
        <v>5</v>
      </c>
      <c r="C20" s="18">
        <f>[1]РЕПО!M10</f>
        <v>0</v>
      </c>
      <c r="D20" s="18"/>
      <c r="E20" s="19">
        <f t="shared" si="0"/>
        <v>0</v>
      </c>
      <c r="F20" s="20"/>
    </row>
    <row r="21" spans="1:6" ht="12.75" customHeight="1" x14ac:dyDescent="0.2">
      <c r="A21" s="17" t="s">
        <v>20</v>
      </c>
      <c r="B21" s="14">
        <f>B20+1</f>
        <v>6</v>
      </c>
      <c r="C21" s="18"/>
      <c r="D21" s="18"/>
      <c r="E21" s="19">
        <f t="shared" si="0"/>
        <v>0</v>
      </c>
      <c r="F21" s="20"/>
    </row>
    <row r="22" spans="1:6" ht="12.75" customHeight="1" x14ac:dyDescent="0.2">
      <c r="A22" s="17" t="s">
        <v>21</v>
      </c>
      <c r="B22" s="14">
        <f t="shared" ref="B22:B42" si="1">B21+1</f>
        <v>7</v>
      </c>
      <c r="C22" s="18"/>
      <c r="D22" s="18"/>
      <c r="E22" s="19">
        <f t="shared" si="0"/>
        <v>0</v>
      </c>
      <c r="F22" s="20"/>
    </row>
    <row r="23" spans="1:6" ht="21" customHeight="1" x14ac:dyDescent="0.2">
      <c r="A23" s="23" t="s">
        <v>22</v>
      </c>
      <c r="B23" s="14">
        <f t="shared" si="1"/>
        <v>8</v>
      </c>
      <c r="C23" s="18">
        <f>[1]резервы_Жаннат!D50</f>
        <v>718985</v>
      </c>
      <c r="D23" s="18">
        <v>253801</v>
      </c>
      <c r="E23" s="19">
        <f t="shared" si="0"/>
        <v>465184</v>
      </c>
      <c r="F23" s="20"/>
    </row>
    <row r="24" spans="1:6" ht="23.25" customHeight="1" x14ac:dyDescent="0.2">
      <c r="A24" s="23" t="s">
        <v>23</v>
      </c>
      <c r="B24" s="14">
        <f t="shared" si="1"/>
        <v>9</v>
      </c>
      <c r="C24" s="18">
        <f>[1]резервы_Жаннат!H50</f>
        <v>138974</v>
      </c>
      <c r="D24" s="18">
        <v>34316</v>
      </c>
      <c r="E24" s="19">
        <f t="shared" si="0"/>
        <v>104658</v>
      </c>
      <c r="F24" s="20"/>
    </row>
    <row r="25" spans="1:6" ht="26.25" customHeight="1" x14ac:dyDescent="0.2">
      <c r="A25" s="23" t="s">
        <v>24</v>
      </c>
      <c r="B25" s="14">
        <f t="shared" si="1"/>
        <v>10</v>
      </c>
      <c r="C25" s="18"/>
      <c r="D25" s="18"/>
      <c r="E25" s="19">
        <f t="shared" si="0"/>
        <v>0</v>
      </c>
      <c r="F25" s="20"/>
    </row>
    <row r="26" spans="1:6" ht="26.25" customHeight="1" x14ac:dyDescent="0.2">
      <c r="A26" s="23" t="s">
        <v>25</v>
      </c>
      <c r="B26" s="14">
        <f t="shared" si="1"/>
        <v>11</v>
      </c>
      <c r="C26" s="18"/>
      <c r="D26" s="18"/>
      <c r="E26" s="19">
        <f t="shared" si="0"/>
        <v>0</v>
      </c>
      <c r="F26" s="20"/>
    </row>
    <row r="27" spans="1:6" ht="26.25" customHeight="1" x14ac:dyDescent="0.2">
      <c r="A27" s="23" t="s">
        <v>26</v>
      </c>
      <c r="B27" s="14">
        <f t="shared" si="1"/>
        <v>12</v>
      </c>
      <c r="C27" s="18">
        <f>[1]резервы_Жаннат!K50</f>
        <v>29668</v>
      </c>
      <c r="D27" s="18">
        <v>42493</v>
      </c>
      <c r="E27" s="19">
        <f t="shared" si="0"/>
        <v>-12825</v>
      </c>
      <c r="F27" s="20"/>
    </row>
    <row r="28" spans="1:6" ht="22.5" customHeight="1" x14ac:dyDescent="0.2">
      <c r="A28" s="23" t="s">
        <v>27</v>
      </c>
      <c r="B28" s="14">
        <f t="shared" si="1"/>
        <v>13</v>
      </c>
      <c r="C28" s="18">
        <f>[1]резервы_Жаннат!O50</f>
        <v>0</v>
      </c>
      <c r="D28" s="18"/>
      <c r="E28" s="19">
        <f t="shared" si="0"/>
        <v>0</v>
      </c>
      <c r="F28" s="20"/>
    </row>
    <row r="29" spans="1:6" ht="24" customHeight="1" x14ac:dyDescent="0.2">
      <c r="A29" s="23" t="s">
        <v>28</v>
      </c>
      <c r="B29" s="14">
        <f t="shared" si="1"/>
        <v>14</v>
      </c>
      <c r="C29" s="24">
        <f>'[1]стр дебиторка'!C21+'[1]стр дебиторка'!C28-'[1]стр дебиторка'!G21-'[1]стр дебиторка'!G28</f>
        <v>267830</v>
      </c>
      <c r="D29" s="24">
        <v>419852</v>
      </c>
      <c r="E29" s="19">
        <f t="shared" si="0"/>
        <v>-152022</v>
      </c>
      <c r="F29" s="20"/>
    </row>
    <row r="30" spans="1:6" ht="24" customHeight="1" x14ac:dyDescent="0.2">
      <c r="A30" s="23" t="s">
        <v>29</v>
      </c>
      <c r="B30" s="14">
        <f t="shared" si="1"/>
        <v>15</v>
      </c>
      <c r="C30" s="24"/>
      <c r="D30" s="18"/>
      <c r="E30" s="19">
        <f t="shared" si="0"/>
        <v>0</v>
      </c>
      <c r="F30" s="20"/>
    </row>
    <row r="31" spans="1:6" ht="12.75" customHeight="1" x14ac:dyDescent="0.2">
      <c r="A31" s="25" t="s">
        <v>30</v>
      </c>
      <c r="B31" s="14">
        <f t="shared" si="1"/>
        <v>16</v>
      </c>
      <c r="C31" s="18">
        <f>[1]дебиторка!C10-[1]дебиторка!D10</f>
        <v>189478</v>
      </c>
      <c r="D31" s="18">
        <v>393394</v>
      </c>
      <c r="E31" s="19">
        <f t="shared" si="0"/>
        <v>-203916</v>
      </c>
      <c r="F31" s="20"/>
    </row>
    <row r="32" spans="1:6" ht="12.75" customHeight="1" x14ac:dyDescent="0.2">
      <c r="A32" s="25" t="s">
        <v>31</v>
      </c>
      <c r="B32" s="14">
        <f t="shared" si="1"/>
        <v>17</v>
      </c>
      <c r="C32" s="18"/>
      <c r="D32" s="18"/>
      <c r="E32" s="19">
        <f t="shared" si="0"/>
        <v>0</v>
      </c>
      <c r="F32" s="20"/>
    </row>
    <row r="33" spans="1:9" ht="12.75" customHeight="1" x14ac:dyDescent="0.2">
      <c r="A33" s="17" t="s">
        <v>32</v>
      </c>
      <c r="B33" s="14">
        <f t="shared" si="1"/>
        <v>18</v>
      </c>
      <c r="C33" s="18">
        <v>221033</v>
      </c>
      <c r="D33" s="18">
        <v>276877</v>
      </c>
      <c r="E33" s="19">
        <f t="shared" si="0"/>
        <v>-55844</v>
      </c>
      <c r="F33" s="20"/>
    </row>
    <row r="34" spans="1:9" ht="12.75" customHeight="1" x14ac:dyDescent="0.2">
      <c r="A34" s="17" t="s">
        <v>33</v>
      </c>
      <c r="B34" s="14">
        <f t="shared" si="1"/>
        <v>19</v>
      </c>
      <c r="C34" s="18">
        <v>198571</v>
      </c>
      <c r="D34" s="18">
        <v>237571</v>
      </c>
      <c r="E34" s="19">
        <f t="shared" si="0"/>
        <v>-39000</v>
      </c>
      <c r="F34" s="20"/>
    </row>
    <row r="35" spans="1:9" ht="12.75" customHeight="1" x14ac:dyDescent="0.2">
      <c r="A35" s="17" t="s">
        <v>34</v>
      </c>
      <c r="B35" s="14">
        <f t="shared" si="1"/>
        <v>20</v>
      </c>
      <c r="C35" s="18"/>
      <c r="D35" s="18"/>
      <c r="E35" s="19">
        <f t="shared" si="0"/>
        <v>0</v>
      </c>
      <c r="F35" s="20"/>
      <c r="G35" s="20"/>
    </row>
    <row r="36" spans="1:9" ht="12.75" customHeight="1" x14ac:dyDescent="0.2">
      <c r="A36" s="17" t="s">
        <v>35</v>
      </c>
      <c r="B36" s="14">
        <f t="shared" si="1"/>
        <v>21</v>
      </c>
      <c r="C36" s="18">
        <f>[1]ЦБ!M41</f>
        <v>2786</v>
      </c>
      <c r="D36" s="18">
        <v>72608</v>
      </c>
      <c r="E36" s="19">
        <f t="shared" si="0"/>
        <v>-69822</v>
      </c>
      <c r="F36" s="20"/>
    </row>
    <row r="37" spans="1:9" ht="12.75" customHeight="1" x14ac:dyDescent="0.2">
      <c r="A37" s="17" t="s">
        <v>36</v>
      </c>
      <c r="B37" s="14">
        <f t="shared" si="1"/>
        <v>22</v>
      </c>
      <c r="C37" s="18"/>
      <c r="D37" s="18"/>
      <c r="E37" s="19">
        <f t="shared" si="0"/>
        <v>0</v>
      </c>
      <c r="F37" s="20"/>
    </row>
    <row r="38" spans="1:9" ht="12.75" customHeight="1" x14ac:dyDescent="0.2">
      <c r="A38" s="17" t="s">
        <v>37</v>
      </c>
      <c r="B38" s="14">
        <f t="shared" si="1"/>
        <v>23</v>
      </c>
      <c r="C38" s="18">
        <f>[1]ОС!D16</f>
        <v>461380</v>
      </c>
      <c r="D38" s="18">
        <v>474934</v>
      </c>
      <c r="E38" s="19">
        <f t="shared" si="0"/>
        <v>-13554</v>
      </c>
      <c r="F38" s="20"/>
    </row>
    <row r="39" spans="1:9" ht="12.75" customHeight="1" x14ac:dyDescent="0.2">
      <c r="A39" s="17" t="s">
        <v>38</v>
      </c>
      <c r="B39" s="14">
        <f t="shared" si="1"/>
        <v>24</v>
      </c>
      <c r="C39" s="18"/>
      <c r="D39" s="18"/>
      <c r="E39" s="19">
        <f t="shared" si="0"/>
        <v>0</v>
      </c>
      <c r="F39" s="20"/>
    </row>
    <row r="40" spans="1:9" ht="12.75" customHeight="1" x14ac:dyDescent="0.2">
      <c r="A40" s="17" t="s">
        <v>39</v>
      </c>
      <c r="B40" s="14">
        <f t="shared" si="1"/>
        <v>25</v>
      </c>
      <c r="C40" s="18"/>
      <c r="D40" s="18"/>
      <c r="E40" s="19">
        <f t="shared" si="0"/>
        <v>0</v>
      </c>
      <c r="F40" s="20"/>
    </row>
    <row r="41" spans="1:9" ht="12.75" customHeight="1" x14ac:dyDescent="0.2">
      <c r="A41" s="17" t="s">
        <v>40</v>
      </c>
      <c r="B41" s="14">
        <f t="shared" si="1"/>
        <v>26</v>
      </c>
      <c r="C41" s="18">
        <v>25874</v>
      </c>
      <c r="D41" s="18">
        <v>20072</v>
      </c>
      <c r="E41" s="19">
        <f t="shared" si="0"/>
        <v>5802</v>
      </c>
      <c r="F41" s="20"/>
    </row>
    <row r="42" spans="1:9" ht="12" customHeight="1" x14ac:dyDescent="0.2">
      <c r="A42" s="17" t="s">
        <v>41</v>
      </c>
      <c r="B42" s="14">
        <f t="shared" si="1"/>
        <v>27</v>
      </c>
      <c r="C42" s="26">
        <v>2355</v>
      </c>
      <c r="D42" s="18">
        <v>290</v>
      </c>
      <c r="E42" s="19">
        <f t="shared" si="0"/>
        <v>2065</v>
      </c>
      <c r="F42" s="20"/>
    </row>
    <row r="43" spans="1:9" ht="12" customHeight="1" x14ac:dyDescent="0.2">
      <c r="A43" s="17"/>
      <c r="B43" s="27"/>
      <c r="C43" s="26"/>
      <c r="D43" s="26"/>
      <c r="E43" s="19"/>
      <c r="F43" s="20"/>
    </row>
    <row r="44" spans="1:9" ht="12" customHeight="1" x14ac:dyDescent="0.2">
      <c r="A44" s="13" t="s">
        <v>42</v>
      </c>
      <c r="B44" s="28">
        <v>28</v>
      </c>
      <c r="C44" s="29">
        <f>SUM(C16:C43)</f>
        <v>11696691</v>
      </c>
      <c r="D44" s="29">
        <f>SUM(D16:D43)</f>
        <v>9506129</v>
      </c>
      <c r="E44" s="30">
        <f t="shared" si="0"/>
        <v>2190562</v>
      </c>
      <c r="F44" s="20"/>
      <c r="H44" s="20"/>
      <c r="I44" s="20"/>
    </row>
    <row r="45" spans="1:9" ht="12" customHeight="1" x14ac:dyDescent="0.2">
      <c r="A45" s="13"/>
      <c r="B45" s="28"/>
      <c r="C45" s="29"/>
      <c r="D45" s="29"/>
      <c r="E45" s="19"/>
      <c r="F45" s="20"/>
    </row>
    <row r="46" spans="1:9" x14ac:dyDescent="0.2">
      <c r="A46" s="13" t="s">
        <v>43</v>
      </c>
      <c r="B46" s="27"/>
      <c r="C46" s="15"/>
      <c r="D46" s="15"/>
      <c r="E46" s="31"/>
      <c r="F46" s="20"/>
    </row>
    <row r="47" spans="1:9" ht="12.75" customHeight="1" x14ac:dyDescent="0.2">
      <c r="A47" s="17" t="s">
        <v>44</v>
      </c>
      <c r="B47" s="14">
        <v>29</v>
      </c>
      <c r="C47" s="18">
        <f>[1]резервы_Жаннат!C50</f>
        <v>3215614</v>
      </c>
      <c r="D47" s="18">
        <v>2580800</v>
      </c>
      <c r="E47" s="19">
        <f t="shared" ref="E47:E68" si="2">C47-D47</f>
        <v>634814</v>
      </c>
      <c r="F47" s="20"/>
      <c r="I47" s="20">
        <f>C44-C23-C24-C27</f>
        <v>10809064</v>
      </c>
    </row>
    <row r="48" spans="1:9" ht="14.25" customHeight="1" x14ac:dyDescent="0.2">
      <c r="A48" s="25" t="s">
        <v>45</v>
      </c>
      <c r="B48" s="14">
        <f>B47+1</f>
        <v>30</v>
      </c>
      <c r="C48" s="18"/>
      <c r="D48" s="18"/>
      <c r="E48" s="19">
        <f t="shared" si="2"/>
        <v>0</v>
      </c>
      <c r="F48" s="20"/>
    </row>
    <row r="49" spans="1:9" ht="14.25" customHeight="1" x14ac:dyDescent="0.2">
      <c r="A49" s="17" t="s">
        <v>46</v>
      </c>
      <c r="B49" s="14">
        <f t="shared" ref="B49:B66" si="3">B48+1</f>
        <v>31</v>
      </c>
      <c r="C49" s="18"/>
      <c r="D49" s="18"/>
      <c r="E49" s="19">
        <f t="shared" si="2"/>
        <v>0</v>
      </c>
      <c r="F49" s="20"/>
    </row>
    <row r="50" spans="1:9" ht="12.75" customHeight="1" x14ac:dyDescent="0.2">
      <c r="A50" s="17" t="s">
        <v>47</v>
      </c>
      <c r="B50" s="14">
        <f t="shared" si="3"/>
        <v>32</v>
      </c>
      <c r="C50" s="18">
        <f>[1]резервы_Жаннат!G50</f>
        <v>1936163</v>
      </c>
      <c r="D50" s="18">
        <v>2089184</v>
      </c>
      <c r="E50" s="19">
        <f t="shared" si="2"/>
        <v>-153021</v>
      </c>
      <c r="F50" s="20"/>
    </row>
    <row r="51" spans="1:9" ht="12.75" customHeight="1" x14ac:dyDescent="0.2">
      <c r="A51" s="17" t="s">
        <v>48</v>
      </c>
      <c r="B51" s="14">
        <f t="shared" si="3"/>
        <v>33</v>
      </c>
      <c r="C51" s="18">
        <f>[1]резервы_Жаннат!J50</f>
        <v>490333</v>
      </c>
      <c r="D51" s="18">
        <v>786229</v>
      </c>
      <c r="E51" s="19">
        <f t="shared" si="2"/>
        <v>-295896</v>
      </c>
      <c r="F51" s="20"/>
      <c r="G51" s="20"/>
    </row>
    <row r="52" spans="1:9" ht="12.75" customHeight="1" x14ac:dyDescent="0.2">
      <c r="A52" s="17" t="s">
        <v>49</v>
      </c>
      <c r="B52" s="14">
        <f t="shared" si="3"/>
        <v>34</v>
      </c>
      <c r="C52" s="18">
        <f>[1]резервы_Жаннат!N50</f>
        <v>0</v>
      </c>
      <c r="D52" s="18"/>
      <c r="E52" s="19">
        <f t="shared" si="2"/>
        <v>0</v>
      </c>
      <c r="F52" s="20"/>
    </row>
    <row r="53" spans="1:9" ht="12.75" customHeight="1" x14ac:dyDescent="0.2">
      <c r="A53" s="17" t="s">
        <v>50</v>
      </c>
      <c r="B53" s="14">
        <f t="shared" si="3"/>
        <v>35</v>
      </c>
      <c r="C53" s="18"/>
      <c r="D53" s="18"/>
      <c r="E53" s="19">
        <f t="shared" si="2"/>
        <v>0</v>
      </c>
      <c r="F53" s="20"/>
    </row>
    <row r="54" spans="1:9" ht="12.75" customHeight="1" x14ac:dyDescent="0.2">
      <c r="A54" s="17" t="s">
        <v>51</v>
      </c>
      <c r="B54" s="14">
        <f t="shared" si="3"/>
        <v>36</v>
      </c>
      <c r="C54" s="18">
        <v>122415</v>
      </c>
      <c r="D54" s="18">
        <v>149170</v>
      </c>
      <c r="E54" s="19">
        <f t="shared" si="2"/>
        <v>-26755</v>
      </c>
      <c r="F54" s="20"/>
    </row>
    <row r="55" spans="1:9" ht="12.75" customHeight="1" x14ac:dyDescent="0.2">
      <c r="A55" s="17" t="s">
        <v>52</v>
      </c>
      <c r="B55" s="14">
        <f t="shared" si="3"/>
        <v>37</v>
      </c>
      <c r="C55" s="18">
        <v>16432</v>
      </c>
      <c r="D55" s="18">
        <v>24636</v>
      </c>
      <c r="E55" s="19">
        <f t="shared" si="2"/>
        <v>-8204</v>
      </c>
      <c r="F55" s="20"/>
    </row>
    <row r="56" spans="1:9" ht="12.75" customHeight="1" x14ac:dyDescent="0.2">
      <c r="A56" s="17" t="s">
        <v>53</v>
      </c>
      <c r="B56" s="14">
        <f t="shared" si="3"/>
        <v>38</v>
      </c>
      <c r="C56" s="18"/>
      <c r="D56" s="18"/>
      <c r="E56" s="19">
        <f t="shared" si="2"/>
        <v>0</v>
      </c>
      <c r="F56" s="20"/>
    </row>
    <row r="57" spans="1:9" ht="12.75" customHeight="1" x14ac:dyDescent="0.2">
      <c r="A57" s="17" t="s">
        <v>54</v>
      </c>
      <c r="B57" s="14">
        <f t="shared" si="3"/>
        <v>39</v>
      </c>
      <c r="C57" s="18">
        <v>43306</v>
      </c>
      <c r="D57" s="18">
        <v>16549</v>
      </c>
      <c r="E57" s="19">
        <f t="shared" si="2"/>
        <v>26757</v>
      </c>
      <c r="F57" s="20"/>
    </row>
    <row r="58" spans="1:9" ht="12.75" customHeight="1" x14ac:dyDescent="0.2">
      <c r="A58" s="17" t="s">
        <v>55</v>
      </c>
      <c r="B58" s="14">
        <f t="shared" si="3"/>
        <v>40</v>
      </c>
      <c r="C58" s="18">
        <f>[1]кредитор!C11</f>
        <v>103643</v>
      </c>
      <c r="D58" s="18">
        <v>48121</v>
      </c>
      <c r="E58" s="19">
        <f t="shared" si="2"/>
        <v>55522</v>
      </c>
      <c r="F58" s="20"/>
    </row>
    <row r="59" spans="1:9" ht="12.75" customHeight="1" x14ac:dyDescent="0.2">
      <c r="A59" s="17" t="s">
        <v>56</v>
      </c>
      <c r="B59" s="14">
        <f t="shared" si="3"/>
        <v>41</v>
      </c>
      <c r="C59" s="18">
        <v>43866</v>
      </c>
      <c r="D59" s="18">
        <v>41145</v>
      </c>
      <c r="E59" s="19">
        <f t="shared" si="2"/>
        <v>2721</v>
      </c>
      <c r="F59" s="20"/>
    </row>
    <row r="60" spans="1:9" ht="12.75" customHeight="1" x14ac:dyDescent="0.2">
      <c r="A60" s="17" t="s">
        <v>57</v>
      </c>
      <c r="B60" s="14">
        <f t="shared" si="3"/>
        <v>42</v>
      </c>
      <c r="C60" s="18"/>
      <c r="D60" s="18"/>
      <c r="E60" s="19">
        <f t="shared" si="2"/>
        <v>0</v>
      </c>
      <c r="F60" s="20"/>
      <c r="I60" s="20">
        <f>C68-C47-C50-C51</f>
        <v>503814</v>
      </c>
    </row>
    <row r="61" spans="1:9" ht="12.75" customHeight="1" x14ac:dyDescent="0.2">
      <c r="A61" s="17" t="s">
        <v>21</v>
      </c>
      <c r="B61" s="14">
        <f t="shared" si="3"/>
        <v>43</v>
      </c>
      <c r="C61" s="18"/>
      <c r="D61" s="18"/>
      <c r="E61" s="19">
        <f t="shared" si="2"/>
        <v>0</v>
      </c>
      <c r="F61" s="20"/>
    </row>
    <row r="62" spans="1:9" ht="12.75" customHeight="1" x14ac:dyDescent="0.2">
      <c r="A62" s="17" t="s">
        <v>58</v>
      </c>
      <c r="B62" s="14">
        <f t="shared" si="3"/>
        <v>44</v>
      </c>
      <c r="C62" s="18"/>
      <c r="D62" s="18"/>
      <c r="E62" s="19">
        <f t="shared" si="2"/>
        <v>0</v>
      </c>
      <c r="F62" s="20"/>
    </row>
    <row r="63" spans="1:9" ht="12.75" customHeight="1" x14ac:dyDescent="0.2">
      <c r="A63" s="17" t="s">
        <v>59</v>
      </c>
      <c r="B63" s="14">
        <f t="shared" si="3"/>
        <v>45</v>
      </c>
      <c r="C63" s="18">
        <v>64177</v>
      </c>
      <c r="D63" s="18">
        <v>403473</v>
      </c>
      <c r="E63" s="19">
        <f t="shared" si="2"/>
        <v>-339296</v>
      </c>
      <c r="F63" s="20"/>
    </row>
    <row r="64" spans="1:9" ht="12.75" customHeight="1" x14ac:dyDescent="0.2">
      <c r="A64" s="17" t="s">
        <v>60</v>
      </c>
      <c r="B64" s="14">
        <f t="shared" si="3"/>
        <v>46</v>
      </c>
      <c r="C64" s="18">
        <v>25593</v>
      </c>
      <c r="D64" s="18">
        <v>39728</v>
      </c>
      <c r="E64" s="19">
        <f t="shared" si="2"/>
        <v>-14135</v>
      </c>
      <c r="F64" s="20"/>
    </row>
    <row r="65" spans="1:9" ht="12.75" customHeight="1" x14ac:dyDescent="0.2">
      <c r="A65" s="17" t="s">
        <v>61</v>
      </c>
      <c r="B65" s="14">
        <f t="shared" si="3"/>
        <v>47</v>
      </c>
      <c r="C65" s="18">
        <v>19154</v>
      </c>
      <c r="D65" s="18">
        <v>19154</v>
      </c>
      <c r="E65" s="19">
        <f t="shared" si="2"/>
        <v>0</v>
      </c>
      <c r="F65" s="20"/>
    </row>
    <row r="66" spans="1:9" ht="12.75" customHeight="1" x14ac:dyDescent="0.2">
      <c r="A66" s="17" t="s">
        <v>62</v>
      </c>
      <c r="B66" s="14">
        <f t="shared" si="3"/>
        <v>48</v>
      </c>
      <c r="C66" s="18">
        <v>65228</v>
      </c>
      <c r="D66" s="18">
        <v>47781</v>
      </c>
      <c r="E66" s="19">
        <f t="shared" si="2"/>
        <v>17447</v>
      </c>
      <c r="F66" s="20"/>
      <c r="I66" s="20"/>
    </row>
    <row r="67" spans="1:9" ht="12.75" customHeight="1" x14ac:dyDescent="0.2">
      <c r="A67" s="17"/>
      <c r="B67" s="14"/>
      <c r="C67" s="18"/>
      <c r="D67" s="18"/>
      <c r="E67" s="19">
        <f>D67-C67</f>
        <v>0</v>
      </c>
    </row>
    <row r="68" spans="1:9" ht="14.25" customHeight="1" x14ac:dyDescent="0.2">
      <c r="A68" s="13" t="s">
        <v>63</v>
      </c>
      <c r="B68" s="32">
        <v>49</v>
      </c>
      <c r="C68" s="15">
        <f>SUM(C47:C67)</f>
        <v>6145924</v>
      </c>
      <c r="D68" s="15">
        <f>SUM(D47:D67)</f>
        <v>6245970</v>
      </c>
      <c r="E68" s="30">
        <f t="shared" si="2"/>
        <v>-100046</v>
      </c>
      <c r="G68" s="20"/>
    </row>
    <row r="69" spans="1:9" ht="10.5" customHeight="1" x14ac:dyDescent="0.2">
      <c r="A69" s="33"/>
      <c r="B69" s="14"/>
      <c r="C69" s="18"/>
      <c r="D69" s="18"/>
      <c r="E69" s="19"/>
    </row>
    <row r="70" spans="1:9" x14ac:dyDescent="0.2">
      <c r="A70" s="13" t="s">
        <v>64</v>
      </c>
      <c r="B70" s="14"/>
      <c r="C70" s="15"/>
      <c r="D70" s="18"/>
      <c r="E70" s="31"/>
    </row>
    <row r="71" spans="1:9" ht="12.75" customHeight="1" x14ac:dyDescent="0.2">
      <c r="A71" s="17" t="s">
        <v>65</v>
      </c>
      <c r="B71" s="14">
        <v>50</v>
      </c>
      <c r="C71" s="34">
        <f>[1]УК!F15</f>
        <v>6116827</v>
      </c>
      <c r="D71" s="18">
        <v>6116827</v>
      </c>
      <c r="E71" s="19">
        <f t="shared" ref="E71:E82" si="4">C71-D71</f>
        <v>0</v>
      </c>
    </row>
    <row r="72" spans="1:9" ht="12.75" customHeight="1" x14ac:dyDescent="0.2">
      <c r="A72" s="17" t="s">
        <v>66</v>
      </c>
      <c r="B72" s="14">
        <f>B71+1</f>
        <v>51</v>
      </c>
      <c r="C72" s="34">
        <v>701013</v>
      </c>
      <c r="D72" s="18">
        <v>701013</v>
      </c>
      <c r="E72" s="19">
        <f t="shared" si="4"/>
        <v>0</v>
      </c>
    </row>
    <row r="73" spans="1:9" ht="12.75" customHeight="1" x14ac:dyDescent="0.2">
      <c r="A73" s="17" t="s">
        <v>67</v>
      </c>
      <c r="B73" s="14">
        <f>B72+1</f>
        <v>52</v>
      </c>
      <c r="C73" s="34">
        <v>13768</v>
      </c>
      <c r="D73" s="18">
        <v>13768</v>
      </c>
      <c r="E73" s="19">
        <f t="shared" si="4"/>
        <v>0</v>
      </c>
    </row>
    <row r="74" spans="1:9" ht="12.75" customHeight="1" x14ac:dyDescent="0.2">
      <c r="A74" s="17" t="s">
        <v>68</v>
      </c>
      <c r="B74" s="14">
        <f t="shared" ref="B74:B77" si="5">B73+1</f>
        <v>53</v>
      </c>
      <c r="C74" s="34"/>
      <c r="D74" s="18"/>
      <c r="E74" s="19"/>
    </row>
    <row r="75" spans="1:9" ht="12.75" customHeight="1" x14ac:dyDescent="0.2">
      <c r="A75" s="17" t="s">
        <v>69</v>
      </c>
      <c r="B75" s="14">
        <f t="shared" si="5"/>
        <v>54</v>
      </c>
      <c r="C75" s="34"/>
      <c r="D75" s="18"/>
      <c r="E75" s="19"/>
    </row>
    <row r="76" spans="1:9" ht="12.75" customHeight="1" x14ac:dyDescent="0.2">
      <c r="A76" s="17" t="s">
        <v>70</v>
      </c>
      <c r="B76" s="14">
        <f>B75+1</f>
        <v>55</v>
      </c>
      <c r="C76" s="34">
        <f>-42420-9</f>
        <v>-42429</v>
      </c>
      <c r="D76" s="18">
        <v>-76910</v>
      </c>
      <c r="E76" s="19">
        <f t="shared" si="4"/>
        <v>34481</v>
      </c>
      <c r="F76" s="20"/>
    </row>
    <row r="77" spans="1:9" ht="12.75" customHeight="1" x14ac:dyDescent="0.2">
      <c r="A77" s="17" t="s">
        <v>71</v>
      </c>
      <c r="B77" s="14">
        <f t="shared" si="5"/>
        <v>56</v>
      </c>
      <c r="C77" s="34">
        <f>C78+C79</f>
        <v>163614</v>
      </c>
      <c r="D77" s="34">
        <f>D78+D79</f>
        <v>-2092513</v>
      </c>
      <c r="E77" s="19">
        <f t="shared" si="4"/>
        <v>2256127</v>
      </c>
      <c r="G77" s="20">
        <f>C47+C50+C51-C68</f>
        <v>-503814</v>
      </c>
    </row>
    <row r="78" spans="1:9" ht="12.75" customHeight="1" x14ac:dyDescent="0.2">
      <c r="A78" s="17" t="s">
        <v>72</v>
      </c>
      <c r="B78" s="14" t="s">
        <v>73</v>
      </c>
      <c r="C78" s="34">
        <f>D77</f>
        <v>-2092513</v>
      </c>
      <c r="D78" s="34">
        <v>-886560</v>
      </c>
      <c r="E78" s="19">
        <f t="shared" si="4"/>
        <v>-1205953</v>
      </c>
    </row>
    <row r="79" spans="1:9" ht="12.75" customHeight="1" x14ac:dyDescent="0.2">
      <c r="A79" s="17" t="s">
        <v>74</v>
      </c>
      <c r="B79" s="14" t="s">
        <v>75</v>
      </c>
      <c r="C79" s="34">
        <f>[1]ОПУ!D93</f>
        <v>2256127</v>
      </c>
      <c r="D79" s="34">
        <v>-1205953</v>
      </c>
      <c r="E79" s="19">
        <f t="shared" si="4"/>
        <v>3462080</v>
      </c>
    </row>
    <row r="80" spans="1:9" ht="12.75" customHeight="1" x14ac:dyDescent="0.2">
      <c r="A80" s="13" t="s">
        <v>76</v>
      </c>
      <c r="B80" s="14">
        <v>57</v>
      </c>
      <c r="C80" s="15">
        <f>C71-C72+C73+C74+C75+C76+C77</f>
        <v>5550767</v>
      </c>
      <c r="D80" s="15">
        <f>D71-D72+D73+D74+D75+D76+D77</f>
        <v>3260159</v>
      </c>
      <c r="E80" s="30">
        <f t="shared" si="4"/>
        <v>2290608</v>
      </c>
    </row>
    <row r="81" spans="1:9" ht="12.75" customHeight="1" x14ac:dyDescent="0.2">
      <c r="A81" s="17"/>
      <c r="B81" s="14"/>
      <c r="C81" s="34"/>
      <c r="D81" s="34"/>
      <c r="E81" s="19"/>
      <c r="I81" s="20"/>
    </row>
    <row r="82" spans="1:9" ht="12.75" customHeight="1" x14ac:dyDescent="0.2">
      <c r="A82" s="13" t="s">
        <v>77</v>
      </c>
      <c r="B82" s="14">
        <v>58</v>
      </c>
      <c r="C82" s="15">
        <f>C68+C80</f>
        <v>11696691</v>
      </c>
      <c r="D82" s="15">
        <f>D68+D80</f>
        <v>9506129</v>
      </c>
      <c r="E82" s="30">
        <f t="shared" si="4"/>
        <v>2190562</v>
      </c>
    </row>
    <row r="83" spans="1:9" ht="12" hidden="1" customHeight="1" x14ac:dyDescent="0.2">
      <c r="A83" s="35"/>
      <c r="B83" s="9"/>
      <c r="C83" s="36">
        <f>C44-C82</f>
        <v>0</v>
      </c>
      <c r="D83" s="36">
        <f>D44-D82</f>
        <v>0</v>
      </c>
      <c r="E83" s="37"/>
    </row>
    <row r="84" spans="1:9" ht="12.75" customHeight="1" x14ac:dyDescent="0.2">
      <c r="A84" s="35"/>
      <c r="B84" s="9"/>
      <c r="C84" s="36"/>
      <c r="D84" s="36"/>
      <c r="E84" s="37"/>
    </row>
    <row r="85" spans="1:9" x14ac:dyDescent="0.2">
      <c r="A85" s="38" t="s">
        <v>78</v>
      </c>
      <c r="B85" s="37"/>
      <c r="E85" s="37"/>
    </row>
    <row r="86" spans="1:9" x14ac:dyDescent="0.2">
      <c r="E86" s="39"/>
    </row>
    <row r="87" spans="1:9" ht="15" customHeight="1" x14ac:dyDescent="0.2">
      <c r="A87" s="40" t="s">
        <v>79</v>
      </c>
      <c r="B87" s="40"/>
      <c r="C87" s="41" t="s">
        <v>80</v>
      </c>
      <c r="D87" s="42" t="s">
        <v>81</v>
      </c>
      <c r="E87" s="37"/>
    </row>
    <row r="88" spans="1:9" x14ac:dyDescent="0.2">
      <c r="D88" s="43"/>
      <c r="E88" s="37"/>
    </row>
    <row r="89" spans="1:9" x14ac:dyDescent="0.2">
      <c r="A89" s="44" t="s">
        <v>82</v>
      </c>
      <c r="C89" s="41" t="s">
        <v>80</v>
      </c>
      <c r="D89" s="45" t="str">
        <f>D87</f>
        <v>07 октября 2015 г.</v>
      </c>
      <c r="E89" s="37"/>
    </row>
    <row r="90" spans="1:9" ht="12.75" customHeight="1" x14ac:dyDescent="0.2">
      <c r="A90" s="44"/>
      <c r="B90" s="46"/>
      <c r="C90" s="46"/>
      <c r="D90" s="46"/>
      <c r="E90" s="37"/>
    </row>
    <row r="91" spans="1:9" ht="14.25" customHeight="1" x14ac:dyDescent="0.2">
      <c r="A91" s="44" t="s">
        <v>83</v>
      </c>
      <c r="B91" s="46"/>
      <c r="C91" s="46"/>
      <c r="D91" s="47"/>
      <c r="E91" s="37"/>
    </row>
    <row r="92" spans="1:9" ht="12.75" customHeight="1" x14ac:dyDescent="0.2">
      <c r="A92" s="48"/>
      <c r="B92" s="46"/>
      <c r="C92" s="46"/>
      <c r="D92" s="46"/>
      <c r="E92" s="37"/>
    </row>
    <row r="93" spans="1:9" x14ac:dyDescent="0.2">
      <c r="A93" s="48" t="s">
        <v>84</v>
      </c>
      <c r="B93" s="49"/>
      <c r="C93" s="50"/>
      <c r="D93" s="49"/>
      <c r="E93" s="37"/>
    </row>
    <row r="94" spans="1:9" ht="9" customHeight="1" x14ac:dyDescent="0.2">
      <c r="B94" s="46"/>
      <c r="C94" s="46"/>
      <c r="D94" s="46"/>
      <c r="E94" s="37"/>
    </row>
    <row r="95" spans="1:9" x14ac:dyDescent="0.2">
      <c r="A95" s="48" t="s">
        <v>85</v>
      </c>
      <c r="E95" s="37"/>
    </row>
    <row r="96" spans="1:9" x14ac:dyDescent="0.2">
      <c r="E96" s="37"/>
    </row>
    <row r="97" spans="5:5" x14ac:dyDescent="0.2">
      <c r="E97" s="37"/>
    </row>
    <row r="98" spans="5:5" x14ac:dyDescent="0.2">
      <c r="E98" s="37"/>
    </row>
    <row r="99" spans="5:5" x14ac:dyDescent="0.2">
      <c r="E99" s="37"/>
    </row>
    <row r="100" spans="5:5" x14ac:dyDescent="0.2">
      <c r="E100" s="37"/>
    </row>
    <row r="101" spans="5:5" x14ac:dyDescent="0.2">
      <c r="E101" s="37"/>
    </row>
    <row r="102" spans="5:5" x14ac:dyDescent="0.2">
      <c r="E102" s="37"/>
    </row>
    <row r="103" spans="5:5" x14ac:dyDescent="0.2">
      <c r="E103" s="37"/>
    </row>
    <row r="104" spans="5:5" x14ac:dyDescent="0.2">
      <c r="E104" s="37"/>
    </row>
    <row r="105" spans="5:5" x14ac:dyDescent="0.2">
      <c r="E105" s="37"/>
    </row>
    <row r="106" spans="5:5" x14ac:dyDescent="0.2">
      <c r="E106" s="37"/>
    </row>
    <row r="107" spans="5:5" x14ac:dyDescent="0.2">
      <c r="E107" s="37"/>
    </row>
    <row r="108" spans="5:5" x14ac:dyDescent="0.2">
      <c r="E108" s="37"/>
    </row>
    <row r="109" spans="5:5" x14ac:dyDescent="0.2">
      <c r="E109" s="37"/>
    </row>
    <row r="110" spans="5:5" x14ac:dyDescent="0.2">
      <c r="E110" s="37"/>
    </row>
    <row r="111" spans="5:5" x14ac:dyDescent="0.2">
      <c r="E111" s="37"/>
    </row>
    <row r="112" spans="5:5" x14ac:dyDescent="0.2">
      <c r="E112" s="37"/>
    </row>
    <row r="113" spans="5:5" x14ac:dyDescent="0.2">
      <c r="E113" s="37"/>
    </row>
    <row r="114" spans="5:5" x14ac:dyDescent="0.2">
      <c r="E114" s="37"/>
    </row>
    <row r="115" spans="5:5" x14ac:dyDescent="0.2">
      <c r="E115" s="37"/>
    </row>
    <row r="116" spans="5:5" x14ac:dyDescent="0.2">
      <c r="E116" s="37"/>
    </row>
    <row r="117" spans="5:5" x14ac:dyDescent="0.2">
      <c r="E117" s="37"/>
    </row>
    <row r="118" spans="5:5" x14ac:dyDescent="0.2">
      <c r="E118" s="37"/>
    </row>
    <row r="119" spans="5:5" x14ac:dyDescent="0.2">
      <c r="E119" s="37"/>
    </row>
    <row r="120" spans="5:5" x14ac:dyDescent="0.2">
      <c r="E120" s="37"/>
    </row>
    <row r="121" spans="5:5" x14ac:dyDescent="0.2">
      <c r="E121" s="37"/>
    </row>
    <row r="122" spans="5:5" x14ac:dyDescent="0.2">
      <c r="E122" s="37"/>
    </row>
    <row r="123" spans="5:5" x14ac:dyDescent="0.2">
      <c r="E123" s="37"/>
    </row>
    <row r="124" spans="5:5" x14ac:dyDescent="0.2">
      <c r="E124" s="37"/>
    </row>
    <row r="125" spans="5:5" x14ac:dyDescent="0.2">
      <c r="E125" s="37"/>
    </row>
    <row r="126" spans="5:5" x14ac:dyDescent="0.2">
      <c r="E126" s="37"/>
    </row>
    <row r="127" spans="5:5" x14ac:dyDescent="0.2">
      <c r="E127" s="37"/>
    </row>
    <row r="128" spans="5:5" x14ac:dyDescent="0.2">
      <c r="E128" s="37"/>
    </row>
    <row r="129" spans="5:5" x14ac:dyDescent="0.2">
      <c r="E129" s="37"/>
    </row>
    <row r="130" spans="5:5" x14ac:dyDescent="0.2">
      <c r="E130" s="37"/>
    </row>
    <row r="131" spans="5:5" x14ac:dyDescent="0.2">
      <c r="E131" s="37"/>
    </row>
    <row r="132" spans="5:5" x14ac:dyDescent="0.2">
      <c r="E132" s="37"/>
    </row>
    <row r="133" spans="5:5" x14ac:dyDescent="0.2">
      <c r="E133" s="37"/>
    </row>
    <row r="134" spans="5:5" x14ac:dyDescent="0.2">
      <c r="E134" s="37"/>
    </row>
    <row r="135" spans="5:5" x14ac:dyDescent="0.2">
      <c r="E135" s="37"/>
    </row>
    <row r="136" spans="5:5" x14ac:dyDescent="0.2">
      <c r="E136" s="37"/>
    </row>
    <row r="137" spans="5:5" x14ac:dyDescent="0.2">
      <c r="E137" s="37"/>
    </row>
    <row r="138" spans="5:5" x14ac:dyDescent="0.2">
      <c r="E138" s="37"/>
    </row>
    <row r="139" spans="5:5" x14ac:dyDescent="0.2">
      <c r="E139" s="37"/>
    </row>
    <row r="140" spans="5:5" x14ac:dyDescent="0.2">
      <c r="E140" s="37"/>
    </row>
    <row r="141" spans="5:5" x14ac:dyDescent="0.2">
      <c r="E141" s="37"/>
    </row>
    <row r="142" spans="5:5" x14ac:dyDescent="0.2">
      <c r="E142" s="37"/>
    </row>
    <row r="143" spans="5:5" x14ac:dyDescent="0.2">
      <c r="E143" s="37"/>
    </row>
    <row r="144" spans="5:5" x14ac:dyDescent="0.2">
      <c r="E144" s="37"/>
    </row>
    <row r="145" spans="5:5" x14ac:dyDescent="0.2">
      <c r="E145" s="37"/>
    </row>
    <row r="146" spans="5:5" x14ac:dyDescent="0.2">
      <c r="E146" s="37"/>
    </row>
    <row r="147" spans="5:5" x14ac:dyDescent="0.2">
      <c r="E147" s="37"/>
    </row>
    <row r="148" spans="5:5" x14ac:dyDescent="0.2">
      <c r="E148" s="37"/>
    </row>
    <row r="149" spans="5:5" x14ac:dyDescent="0.2">
      <c r="E149" s="37"/>
    </row>
    <row r="150" spans="5:5" x14ac:dyDescent="0.2">
      <c r="E150" s="37"/>
    </row>
    <row r="151" spans="5:5" x14ac:dyDescent="0.2">
      <c r="E151" s="37"/>
    </row>
    <row r="152" spans="5:5" x14ac:dyDescent="0.2">
      <c r="E152" s="37"/>
    </row>
    <row r="153" spans="5:5" x14ac:dyDescent="0.2">
      <c r="E153" s="37"/>
    </row>
    <row r="154" spans="5:5" x14ac:dyDescent="0.2">
      <c r="E154" s="37"/>
    </row>
    <row r="155" spans="5:5" x14ac:dyDescent="0.2">
      <c r="E155" s="37"/>
    </row>
    <row r="156" spans="5:5" x14ac:dyDescent="0.2">
      <c r="E156" s="37"/>
    </row>
    <row r="157" spans="5:5" x14ac:dyDescent="0.2">
      <c r="E157" s="37"/>
    </row>
    <row r="158" spans="5:5" x14ac:dyDescent="0.2">
      <c r="E158" s="37"/>
    </row>
    <row r="159" spans="5:5" x14ac:dyDescent="0.2">
      <c r="E159" s="37"/>
    </row>
    <row r="160" spans="5:5" x14ac:dyDescent="0.2">
      <c r="E160" s="37"/>
    </row>
    <row r="161" spans="5:5" x14ac:dyDescent="0.2">
      <c r="E161" s="37"/>
    </row>
    <row r="162" spans="5:5" x14ac:dyDescent="0.2">
      <c r="E162" s="37"/>
    </row>
    <row r="163" spans="5:5" x14ac:dyDescent="0.2">
      <c r="E163" s="37"/>
    </row>
    <row r="164" spans="5:5" x14ac:dyDescent="0.2">
      <c r="E164" s="37"/>
    </row>
    <row r="165" spans="5:5" x14ac:dyDescent="0.2">
      <c r="E165" s="37"/>
    </row>
    <row r="166" spans="5:5" x14ac:dyDescent="0.2">
      <c r="E166" s="37"/>
    </row>
    <row r="167" spans="5:5" x14ac:dyDescent="0.2">
      <c r="E167" s="37"/>
    </row>
    <row r="168" spans="5:5" x14ac:dyDescent="0.2">
      <c r="E168" s="37"/>
    </row>
    <row r="169" spans="5:5" x14ac:dyDescent="0.2">
      <c r="E169" s="37"/>
    </row>
    <row r="170" spans="5:5" x14ac:dyDescent="0.2">
      <c r="E170" s="37"/>
    </row>
    <row r="171" spans="5:5" x14ac:dyDescent="0.2">
      <c r="E171" s="37"/>
    </row>
    <row r="172" spans="5:5" x14ac:dyDescent="0.2">
      <c r="E172" s="37"/>
    </row>
    <row r="173" spans="5:5" x14ac:dyDescent="0.2">
      <c r="E173" s="37"/>
    </row>
    <row r="174" spans="5:5" x14ac:dyDescent="0.2">
      <c r="E174" s="37"/>
    </row>
    <row r="175" spans="5:5" x14ac:dyDescent="0.2">
      <c r="E175" s="37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6" orientation="portrait" verticalDpi="300" r:id="rId1"/>
  <headerFooter alignWithMargins="0"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2"/>
  <sheetViews>
    <sheetView topLeftCell="A10" workbookViewId="0">
      <pane xSplit="2" ySplit="9" topLeftCell="C85" activePane="bottomRight" state="frozen"/>
      <selection activeCell="K43" sqref="K43"/>
      <selection pane="topRight" activeCell="K43" sqref="K43"/>
      <selection pane="bottomLeft" activeCell="K43" sqref="K43"/>
      <selection pane="bottomRight" activeCell="D86" sqref="D86"/>
    </sheetView>
  </sheetViews>
  <sheetFormatPr defaultRowHeight="12.75" x14ac:dyDescent="0.2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7" width="17.42578125" style="1" hidden="1" customWidth="1"/>
    <col min="8" max="8" width="13.5703125" style="1" hidden="1" customWidth="1"/>
    <col min="9" max="9" width="11.42578125" style="1" hidden="1" customWidth="1"/>
    <col min="10" max="10" width="0" style="1" hidden="1" customWidth="1"/>
    <col min="11" max="16384" width="9.140625" style="1"/>
  </cols>
  <sheetData>
    <row r="2" spans="1:9" x14ac:dyDescent="0.2">
      <c r="F2" s="1" t="s">
        <v>86</v>
      </c>
    </row>
    <row r="3" spans="1:9" x14ac:dyDescent="0.2">
      <c r="E3" s="1" t="s">
        <v>87</v>
      </c>
    </row>
    <row r="4" spans="1:9" x14ac:dyDescent="0.2">
      <c r="E4" s="1" t="s">
        <v>88</v>
      </c>
    </row>
    <row r="5" spans="1:9" x14ac:dyDescent="0.2">
      <c r="E5" s="1" t="s">
        <v>89</v>
      </c>
    </row>
    <row r="6" spans="1:9" x14ac:dyDescent="0.2">
      <c r="E6" s="1" t="s">
        <v>90</v>
      </c>
    </row>
    <row r="8" spans="1:9" x14ac:dyDescent="0.2">
      <c r="F8" s="51" t="s">
        <v>91</v>
      </c>
    </row>
    <row r="9" spans="1:9" x14ac:dyDescent="0.2">
      <c r="A9" s="52" t="s">
        <v>92</v>
      </c>
      <c r="B9" s="52"/>
      <c r="C9" s="52"/>
      <c r="D9" s="52"/>
      <c r="E9" s="52"/>
      <c r="F9" s="52"/>
    </row>
    <row r="10" spans="1:9" x14ac:dyDescent="0.2">
      <c r="A10" s="53" t="str">
        <f>[1]баланс!A10</f>
        <v>АО  "Страховая Компания Альянс Полис"</v>
      </c>
      <c r="B10" s="53"/>
      <c r="C10" s="53"/>
      <c r="D10" s="53"/>
      <c r="E10" s="53"/>
      <c r="F10" s="53"/>
    </row>
    <row r="11" spans="1:9" x14ac:dyDescent="0.2">
      <c r="A11" s="53" t="str">
        <f>[1]баланс!A11</f>
        <v>по состоянию на "01" октября 2015 года</v>
      </c>
      <c r="B11" s="53"/>
      <c r="C11" s="53"/>
      <c r="D11" s="53"/>
      <c r="E11" s="53"/>
      <c r="F11" s="53"/>
    </row>
    <row r="12" spans="1:9" x14ac:dyDescent="0.2">
      <c r="D12" s="20"/>
      <c r="F12" s="54" t="s">
        <v>9</v>
      </c>
    </row>
    <row r="13" spans="1:9" ht="111" customHeight="1" x14ac:dyDescent="0.2">
      <c r="A13" s="55" t="s">
        <v>10</v>
      </c>
      <c r="B13" s="56" t="s">
        <v>11</v>
      </c>
      <c r="C13" s="55" t="s">
        <v>93</v>
      </c>
      <c r="D13" s="57" t="s">
        <v>94</v>
      </c>
      <c r="E13" s="55" t="s">
        <v>95</v>
      </c>
      <c r="F13" s="57" t="s">
        <v>96</v>
      </c>
      <c r="G13" s="58"/>
      <c r="H13" s="58" t="s">
        <v>94</v>
      </c>
      <c r="I13" s="58" t="s">
        <v>97</v>
      </c>
    </row>
    <row r="14" spans="1:9" x14ac:dyDescent="0.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59"/>
      <c r="H14" s="59">
        <v>4</v>
      </c>
      <c r="I14" s="1" t="s">
        <v>98</v>
      </c>
    </row>
    <row r="15" spans="1:9" x14ac:dyDescent="0.2">
      <c r="A15" s="60" t="s">
        <v>99</v>
      </c>
      <c r="B15" s="14"/>
      <c r="C15" s="14"/>
      <c r="D15" s="14"/>
      <c r="E15" s="33"/>
      <c r="F15" s="33"/>
      <c r="G15" s="35"/>
      <c r="H15" s="35"/>
    </row>
    <row r="16" spans="1:9" s="67" customFormat="1" ht="13.5" x14ac:dyDescent="0.2">
      <c r="A16" s="61" t="s">
        <v>100</v>
      </c>
      <c r="B16" s="62"/>
      <c r="C16" s="63">
        <f>C23+C24+C25</f>
        <v>466239</v>
      </c>
      <c r="D16" s="63">
        <f>D23+D24+D25</f>
        <v>3986213</v>
      </c>
      <c r="E16" s="63">
        <f>E23+E24+E25</f>
        <v>498432</v>
      </c>
      <c r="F16" s="63">
        <f>F23+F24+F25</f>
        <v>2560531</v>
      </c>
      <c r="G16" s="64"/>
      <c r="H16" s="65">
        <v>3519974</v>
      </c>
      <c r="I16" s="66">
        <f>D16-H16</f>
        <v>466239</v>
      </c>
    </row>
    <row r="17" spans="1:9" ht="13.5" x14ac:dyDescent="0.2">
      <c r="A17" s="33" t="s">
        <v>101</v>
      </c>
      <c r="B17" s="14">
        <v>1</v>
      </c>
      <c r="C17" s="68">
        <f>D17-H17</f>
        <v>262405</v>
      </c>
      <c r="D17" s="68">
        <f>'[1]стр премии-Галия, Жаннат, Салта'!D53</f>
        <v>4806764</v>
      </c>
      <c r="E17" s="68">
        <v>387182</v>
      </c>
      <c r="F17" s="68">
        <v>3040128</v>
      </c>
      <c r="G17" s="69"/>
      <c r="H17" s="65">
        <v>4544359</v>
      </c>
      <c r="I17" s="66">
        <f t="shared" ref="I17:I80" si="0">D17-H17</f>
        <v>262405</v>
      </c>
    </row>
    <row r="18" spans="1:9" ht="13.5" x14ac:dyDescent="0.2">
      <c r="A18" s="33" t="s">
        <v>102</v>
      </c>
      <c r="B18" s="14">
        <v>2</v>
      </c>
      <c r="C18" s="68">
        <f>D18-H18</f>
        <v>101099</v>
      </c>
      <c r="D18" s="68">
        <f>'[1]стр премии-Галия, Жаннат, Салта'!G53</f>
        <v>692044</v>
      </c>
      <c r="E18" s="68">
        <v>71296</v>
      </c>
      <c r="F18" s="68">
        <v>403147</v>
      </c>
      <c r="G18" s="69"/>
      <c r="H18" s="65">
        <v>590945</v>
      </c>
      <c r="I18" s="66">
        <f t="shared" si="0"/>
        <v>101099</v>
      </c>
    </row>
    <row r="19" spans="1:9" ht="13.5" x14ac:dyDescent="0.2">
      <c r="A19" s="70" t="s">
        <v>103</v>
      </c>
      <c r="B19" s="14">
        <v>3</v>
      </c>
      <c r="C19" s="68">
        <f>D19-H19</f>
        <v>21770</v>
      </c>
      <c r="D19" s="68">
        <f>'[1]стр премии-Галия, Жаннат, Салта'!J53</f>
        <v>1342965</v>
      </c>
      <c r="E19" s="68">
        <v>165764</v>
      </c>
      <c r="F19" s="68">
        <v>364200</v>
      </c>
      <c r="G19" s="69"/>
      <c r="H19" s="65">
        <v>1321195</v>
      </c>
      <c r="I19" s="66">
        <f t="shared" si="0"/>
        <v>21770</v>
      </c>
    </row>
    <row r="20" spans="1:9" ht="13.5" x14ac:dyDescent="0.2">
      <c r="A20" s="70" t="s">
        <v>104</v>
      </c>
      <c r="B20" s="14">
        <v>4</v>
      </c>
      <c r="C20" s="71">
        <f>C17+C18-C19</f>
        <v>341734</v>
      </c>
      <c r="D20" s="71">
        <f>D17+D18-D19</f>
        <v>4155843</v>
      </c>
      <c r="E20" s="71">
        <f t="shared" ref="E20:F20" si="1">E17+E18-E19</f>
        <v>292714</v>
      </c>
      <c r="F20" s="71">
        <f t="shared" si="1"/>
        <v>3079075</v>
      </c>
      <c r="G20" s="19"/>
      <c r="H20" s="65">
        <v>3814109</v>
      </c>
      <c r="I20" s="66">
        <f t="shared" si="0"/>
        <v>341734</v>
      </c>
    </row>
    <row r="21" spans="1:9" ht="13.5" x14ac:dyDescent="0.2">
      <c r="A21" s="70" t="s">
        <v>105</v>
      </c>
      <c r="B21" s="14">
        <v>5</v>
      </c>
      <c r="C21" s="68">
        <f>D21-H21</f>
        <v>-162598</v>
      </c>
      <c r="D21" s="68">
        <f>'[1]стр премии-Галия, Жаннат, Салта'!N53</f>
        <v>634814</v>
      </c>
      <c r="E21" s="68">
        <v>-73960</v>
      </c>
      <c r="F21" s="68">
        <v>683930</v>
      </c>
      <c r="G21" s="72">
        <f>[1]баланс!C47-[1]баланс!D47</f>
        <v>634814</v>
      </c>
      <c r="H21" s="65">
        <v>797412</v>
      </c>
      <c r="I21" s="66">
        <f t="shared" si="0"/>
        <v>-162598</v>
      </c>
    </row>
    <row r="22" spans="1:9" ht="13.5" x14ac:dyDescent="0.2">
      <c r="A22" s="70" t="s">
        <v>106</v>
      </c>
      <c r="B22" s="14">
        <v>6</v>
      </c>
      <c r="C22" s="68">
        <f>D22-H22</f>
        <v>-38093</v>
      </c>
      <c r="D22" s="68">
        <f>'[1]стр премии-Галия, Жаннат, Салта'!O53</f>
        <v>465184</v>
      </c>
      <c r="E22" s="68">
        <v>131748</v>
      </c>
      <c r="F22" s="68">
        <v>165081</v>
      </c>
      <c r="G22" s="72">
        <f>[1]баланс!C23-[1]баланс!D23</f>
        <v>465184</v>
      </c>
      <c r="H22" s="65">
        <v>503277</v>
      </c>
      <c r="I22" s="66">
        <f t="shared" si="0"/>
        <v>-38093</v>
      </c>
    </row>
    <row r="23" spans="1:9" ht="13.5" x14ac:dyDescent="0.2">
      <c r="A23" s="70" t="s">
        <v>107</v>
      </c>
      <c r="B23" s="14">
        <v>7</v>
      </c>
      <c r="C23" s="71">
        <f>C20-C21+C22</f>
        <v>466239</v>
      </c>
      <c r="D23" s="71">
        <f>D20-D21+D22</f>
        <v>3986213</v>
      </c>
      <c r="E23" s="71">
        <f>E20-E21+E22</f>
        <v>498422</v>
      </c>
      <c r="F23" s="71">
        <f>F20-F21+F22</f>
        <v>2560226</v>
      </c>
      <c r="G23" s="19"/>
      <c r="H23" s="65">
        <v>3519974</v>
      </c>
      <c r="I23" s="66">
        <f t="shared" si="0"/>
        <v>466239</v>
      </c>
    </row>
    <row r="24" spans="1:9" ht="13.5" x14ac:dyDescent="0.2">
      <c r="A24" s="33" t="s">
        <v>108</v>
      </c>
      <c r="B24" s="14">
        <v>8</v>
      </c>
      <c r="C24" s="68">
        <f>D24-H24</f>
        <v>0</v>
      </c>
      <c r="D24" s="68">
        <f>'[1]комис-Мира'!C52</f>
        <v>0</v>
      </c>
      <c r="E24" s="68"/>
      <c r="F24" s="68"/>
      <c r="G24" s="69"/>
      <c r="H24" s="65">
        <v>0</v>
      </c>
      <c r="I24" s="66">
        <f t="shared" si="0"/>
        <v>0</v>
      </c>
    </row>
    <row r="25" spans="1:9" ht="13.5" x14ac:dyDescent="0.2">
      <c r="A25" s="33" t="s">
        <v>109</v>
      </c>
      <c r="B25" s="14">
        <v>9</v>
      </c>
      <c r="C25" s="68">
        <f>D25-H25</f>
        <v>0</v>
      </c>
      <c r="D25" s="68"/>
      <c r="E25" s="68">
        <v>10</v>
      </c>
      <c r="F25" s="68">
        <v>305</v>
      </c>
      <c r="G25" s="69"/>
      <c r="H25" s="65"/>
      <c r="I25" s="66">
        <f t="shared" si="0"/>
        <v>0</v>
      </c>
    </row>
    <row r="26" spans="1:9" s="67" customFormat="1" ht="13.5" x14ac:dyDescent="0.2">
      <c r="A26" s="61" t="s">
        <v>110</v>
      </c>
      <c r="B26" s="14"/>
      <c r="C26" s="63">
        <f>C27+C31+C37+C43+C44</f>
        <v>916266</v>
      </c>
      <c r="D26" s="63">
        <f>D27+D31+D37+D43+D44</f>
        <v>2533562</v>
      </c>
      <c r="E26" s="63">
        <f t="shared" ref="E26:F26" si="2">E27+E31+E37+E43+E44</f>
        <v>-4231</v>
      </c>
      <c r="F26" s="63">
        <f t="shared" si="2"/>
        <v>615676</v>
      </c>
      <c r="G26" s="64"/>
      <c r="H26" s="65">
        <v>1617296</v>
      </c>
      <c r="I26" s="66">
        <f t="shared" si="0"/>
        <v>916266</v>
      </c>
    </row>
    <row r="27" spans="1:9" ht="13.5" x14ac:dyDescent="0.2">
      <c r="A27" s="33" t="s">
        <v>111</v>
      </c>
      <c r="B27" s="14">
        <v>10</v>
      </c>
      <c r="C27" s="68">
        <f>SUM(C29:C30)</f>
        <v>40271</v>
      </c>
      <c r="D27" s="68">
        <f>SUM(D29:D30)</f>
        <v>339950</v>
      </c>
      <c r="E27" s="68">
        <f t="shared" ref="E27:F27" si="3">SUM(E29:E30)</f>
        <v>33299</v>
      </c>
      <c r="F27" s="68">
        <f t="shared" si="3"/>
        <v>385579</v>
      </c>
      <c r="G27" s="72"/>
      <c r="H27" s="65">
        <v>299679</v>
      </c>
      <c r="I27" s="66">
        <f t="shared" si="0"/>
        <v>40271</v>
      </c>
    </row>
    <row r="28" spans="1:9" ht="13.5" x14ac:dyDescent="0.2">
      <c r="A28" s="73" t="s">
        <v>112</v>
      </c>
      <c r="B28" s="74"/>
      <c r="C28" s="68"/>
      <c r="D28" s="68"/>
      <c r="E28" s="68"/>
      <c r="F28" s="68"/>
      <c r="G28" s="69"/>
      <c r="H28" s="75"/>
      <c r="I28" s="66">
        <f t="shared" si="0"/>
        <v>0</v>
      </c>
    </row>
    <row r="29" spans="1:9" ht="15" customHeight="1" x14ac:dyDescent="0.2">
      <c r="A29" s="76" t="s">
        <v>113</v>
      </c>
      <c r="B29" s="74" t="s">
        <v>114</v>
      </c>
      <c r="C29" s="68">
        <f>D29-H29</f>
        <v>21018</v>
      </c>
      <c r="D29" s="68">
        <v>209963</v>
      </c>
      <c r="E29" s="68">
        <v>19721</v>
      </c>
      <c r="F29" s="68">
        <v>273902</v>
      </c>
      <c r="G29" s="69"/>
      <c r="H29" s="65">
        <v>188945</v>
      </c>
      <c r="I29" s="66">
        <f t="shared" si="0"/>
        <v>21018</v>
      </c>
    </row>
    <row r="30" spans="1:9" ht="13.5" x14ac:dyDescent="0.2">
      <c r="A30" s="73" t="s">
        <v>115</v>
      </c>
      <c r="B30" s="74" t="s">
        <v>116</v>
      </c>
      <c r="C30" s="68">
        <f>D30-H30</f>
        <v>19253</v>
      </c>
      <c r="D30" s="68">
        <v>129987</v>
      </c>
      <c r="E30" s="68">
        <v>13578</v>
      </c>
      <c r="F30" s="68">
        <v>111677</v>
      </c>
      <c r="G30" s="69"/>
      <c r="H30" s="65">
        <v>110734</v>
      </c>
      <c r="I30" s="66">
        <f t="shared" si="0"/>
        <v>19253</v>
      </c>
    </row>
    <row r="31" spans="1:9" ht="13.5" x14ac:dyDescent="0.2">
      <c r="A31" s="77" t="s">
        <v>117</v>
      </c>
      <c r="B31" s="74" t="s">
        <v>118</v>
      </c>
      <c r="C31" s="68">
        <f>SUM(C33:C36)</f>
        <v>620</v>
      </c>
      <c r="D31" s="68">
        <f>SUM(D33:D36)</f>
        <v>-3119</v>
      </c>
      <c r="E31" s="68">
        <f>SUM(E33:E36)</f>
        <v>0</v>
      </c>
      <c r="F31" s="68">
        <f>SUM(F33:F36)</f>
        <v>-2836</v>
      </c>
      <c r="G31" s="69"/>
      <c r="H31" s="65">
        <v>-3739</v>
      </c>
      <c r="I31" s="66">
        <f t="shared" si="0"/>
        <v>620</v>
      </c>
    </row>
    <row r="32" spans="1:9" ht="13.5" x14ac:dyDescent="0.2">
      <c r="A32" s="76" t="s">
        <v>119</v>
      </c>
      <c r="B32" s="74"/>
      <c r="C32" s="68"/>
      <c r="D32" s="68"/>
      <c r="E32" s="68"/>
      <c r="F32" s="68"/>
      <c r="G32" s="69"/>
      <c r="H32" s="75"/>
      <c r="I32" s="66">
        <f t="shared" si="0"/>
        <v>0</v>
      </c>
    </row>
    <row r="33" spans="1:9" ht="13.5" x14ac:dyDescent="0.2">
      <c r="A33" s="73" t="s">
        <v>120</v>
      </c>
      <c r="B33" s="74" t="s">
        <v>121</v>
      </c>
      <c r="C33" s="68">
        <f>D33-H33</f>
        <v>620</v>
      </c>
      <c r="D33" s="68">
        <v>-3119</v>
      </c>
      <c r="E33" s="68"/>
      <c r="F33" s="68">
        <v>-616</v>
      </c>
      <c r="G33" s="69"/>
      <c r="H33" s="65">
        <v>-3739</v>
      </c>
      <c r="I33" s="66">
        <f t="shared" si="0"/>
        <v>620</v>
      </c>
    </row>
    <row r="34" spans="1:9" ht="13.5" x14ac:dyDescent="0.2">
      <c r="A34" s="73" t="s">
        <v>122</v>
      </c>
      <c r="B34" s="74" t="s">
        <v>123</v>
      </c>
      <c r="C34" s="68">
        <f>D34-H34</f>
        <v>0</v>
      </c>
      <c r="D34" s="68"/>
      <c r="E34" s="68"/>
      <c r="F34" s="68">
        <v>-2220</v>
      </c>
      <c r="G34" s="69"/>
      <c r="H34" s="65"/>
      <c r="I34" s="66">
        <f t="shared" si="0"/>
        <v>0</v>
      </c>
    </row>
    <row r="35" spans="1:9" ht="13.5" x14ac:dyDescent="0.2">
      <c r="A35" s="73" t="s">
        <v>124</v>
      </c>
      <c r="B35" s="74" t="s">
        <v>125</v>
      </c>
      <c r="C35" s="68"/>
      <c r="D35" s="68"/>
      <c r="E35" s="68"/>
      <c r="F35" s="68"/>
      <c r="G35" s="69"/>
      <c r="H35" s="65"/>
      <c r="I35" s="66">
        <f t="shared" si="0"/>
        <v>0</v>
      </c>
    </row>
    <row r="36" spans="1:9" ht="13.5" x14ac:dyDescent="0.2">
      <c r="A36" s="73" t="s">
        <v>126</v>
      </c>
      <c r="B36" s="74" t="s">
        <v>127</v>
      </c>
      <c r="C36" s="68"/>
      <c r="D36" s="68"/>
      <c r="E36" s="68"/>
      <c r="F36" s="68"/>
      <c r="G36" s="69"/>
      <c r="H36" s="65"/>
      <c r="I36" s="66">
        <f t="shared" si="0"/>
        <v>0</v>
      </c>
    </row>
    <row r="37" spans="1:9" ht="13.5" x14ac:dyDescent="0.2">
      <c r="A37" s="33" t="s">
        <v>128</v>
      </c>
      <c r="B37" s="74" t="s">
        <v>129</v>
      </c>
      <c r="C37" s="68">
        <f>SUM(C38:C42)</f>
        <v>876100</v>
      </c>
      <c r="D37" s="68">
        <f>SUM(D38:D42)</f>
        <v>2241742</v>
      </c>
      <c r="E37" s="68">
        <f>SUM(E38:E42)</f>
        <v>-37530</v>
      </c>
      <c r="F37" s="68">
        <f>SUM(F38:F42)</f>
        <v>192182</v>
      </c>
      <c r="G37" s="72"/>
      <c r="H37" s="65">
        <v>1365642</v>
      </c>
      <c r="I37" s="66">
        <f t="shared" si="0"/>
        <v>876100</v>
      </c>
    </row>
    <row r="38" spans="1:9" ht="13.5" x14ac:dyDescent="0.2">
      <c r="A38" s="78" t="s">
        <v>130</v>
      </c>
      <c r="B38" s="74"/>
      <c r="C38" s="68"/>
      <c r="D38" s="68"/>
      <c r="E38" s="68"/>
      <c r="F38" s="68"/>
      <c r="G38" s="69"/>
      <c r="H38" s="75"/>
      <c r="I38" s="66">
        <f t="shared" si="0"/>
        <v>0</v>
      </c>
    </row>
    <row r="39" spans="1:9" ht="25.5" x14ac:dyDescent="0.2">
      <c r="A39" s="76" t="s">
        <v>131</v>
      </c>
      <c r="B39" s="74" t="s">
        <v>132</v>
      </c>
      <c r="C39" s="79">
        <f>D39-H39</f>
        <v>0</v>
      </c>
      <c r="D39" s="80"/>
      <c r="E39" s="79"/>
      <c r="F39" s="79"/>
      <c r="G39" s="69"/>
      <c r="H39" s="65"/>
      <c r="I39" s="66">
        <f t="shared" si="0"/>
        <v>0</v>
      </c>
    </row>
    <row r="40" spans="1:9" ht="13.5" x14ac:dyDescent="0.2">
      <c r="A40" s="76" t="s">
        <v>133</v>
      </c>
      <c r="B40" s="74" t="s">
        <v>134</v>
      </c>
      <c r="C40" s="79">
        <f>D40-H40</f>
        <v>876100</v>
      </c>
      <c r="D40" s="68">
        <v>2241742</v>
      </c>
      <c r="E40" s="68">
        <v>-37530</v>
      </c>
      <c r="F40" s="68">
        <v>192182</v>
      </c>
      <c r="G40" s="69"/>
      <c r="H40" s="65">
        <v>1365642</v>
      </c>
      <c r="I40" s="66">
        <f t="shared" si="0"/>
        <v>876100</v>
      </c>
    </row>
    <row r="41" spans="1:9" ht="13.5" x14ac:dyDescent="0.2">
      <c r="A41" s="76" t="s">
        <v>135</v>
      </c>
      <c r="B41" s="74" t="s">
        <v>136</v>
      </c>
      <c r="C41" s="79"/>
      <c r="D41" s="68"/>
      <c r="E41" s="68"/>
      <c r="F41" s="68"/>
      <c r="G41" s="69"/>
      <c r="H41" s="65"/>
      <c r="I41" s="66">
        <f t="shared" si="0"/>
        <v>0</v>
      </c>
    </row>
    <row r="42" spans="1:9" ht="13.5" x14ac:dyDescent="0.2">
      <c r="A42" s="76" t="s">
        <v>137</v>
      </c>
      <c r="B42" s="74" t="s">
        <v>138</v>
      </c>
      <c r="C42" s="79"/>
      <c r="D42" s="68"/>
      <c r="E42" s="68"/>
      <c r="F42" s="68"/>
      <c r="G42" s="69"/>
      <c r="H42" s="65"/>
      <c r="I42" s="66">
        <f t="shared" si="0"/>
        <v>0</v>
      </c>
    </row>
    <row r="43" spans="1:9" ht="13.5" x14ac:dyDescent="0.2">
      <c r="A43" s="78" t="s">
        <v>139</v>
      </c>
      <c r="B43" s="74" t="s">
        <v>140</v>
      </c>
      <c r="C43" s="79">
        <f>D43-H43</f>
        <v>0</v>
      </c>
      <c r="D43" s="68"/>
      <c r="E43" s="68"/>
      <c r="F43" s="68"/>
      <c r="G43" s="69"/>
      <c r="H43" s="65"/>
      <c r="I43" s="66">
        <f t="shared" si="0"/>
        <v>0</v>
      </c>
    </row>
    <row r="44" spans="1:9" ht="13.5" x14ac:dyDescent="0.2">
      <c r="A44" s="78" t="s">
        <v>141</v>
      </c>
      <c r="B44" s="74" t="s">
        <v>142</v>
      </c>
      <c r="C44" s="79">
        <f>D44-H44</f>
        <v>-725</v>
      </c>
      <c r="D44" s="68">
        <f>'[1]проч доходы'!C10</f>
        <v>-45011</v>
      </c>
      <c r="E44" s="68"/>
      <c r="F44" s="68">
        <v>40751</v>
      </c>
      <c r="G44" s="69"/>
      <c r="H44" s="65">
        <v>-44286</v>
      </c>
      <c r="I44" s="66">
        <f t="shared" si="0"/>
        <v>-725</v>
      </c>
    </row>
    <row r="45" spans="1:9" ht="10.5" customHeight="1" x14ac:dyDescent="0.2">
      <c r="A45" s="33"/>
      <c r="B45" s="74"/>
      <c r="C45" s="71"/>
      <c r="D45" s="71"/>
      <c r="E45" s="71"/>
      <c r="F45" s="68"/>
      <c r="G45" s="35"/>
      <c r="H45" s="65"/>
      <c r="I45" s="66">
        <f t="shared" si="0"/>
        <v>0</v>
      </c>
    </row>
    <row r="46" spans="1:9" s="67" customFormat="1" ht="13.5" x14ac:dyDescent="0.2">
      <c r="A46" s="61" t="s">
        <v>143</v>
      </c>
      <c r="B46" s="81"/>
      <c r="C46" s="63">
        <f>C47+C48+C49</f>
        <v>13344</v>
      </c>
      <c r="D46" s="63">
        <f>D47+D48+D49</f>
        <v>41738</v>
      </c>
      <c r="E46" s="63">
        <f>E47+E48+E49</f>
        <v>2280</v>
      </c>
      <c r="F46" s="63">
        <f>F47+F48+F49</f>
        <v>8168</v>
      </c>
      <c r="G46" s="64"/>
      <c r="H46" s="65">
        <v>28394</v>
      </c>
      <c r="I46" s="66">
        <f t="shared" si="0"/>
        <v>13344</v>
      </c>
    </row>
    <row r="47" spans="1:9" ht="13.5" x14ac:dyDescent="0.2">
      <c r="A47" s="33" t="s">
        <v>144</v>
      </c>
      <c r="B47" s="74" t="s">
        <v>145</v>
      </c>
      <c r="C47" s="68">
        <f>D47-H47</f>
        <v>10031</v>
      </c>
      <c r="D47" s="68">
        <v>9900</v>
      </c>
      <c r="E47" s="68">
        <v>59</v>
      </c>
      <c r="F47" s="68">
        <v>-14258</v>
      </c>
      <c r="G47" s="69"/>
      <c r="H47" s="65">
        <v>-131</v>
      </c>
      <c r="I47" s="66">
        <f t="shared" si="0"/>
        <v>10031</v>
      </c>
    </row>
    <row r="48" spans="1:9" ht="13.5" x14ac:dyDescent="0.2">
      <c r="A48" s="33" t="s">
        <v>146</v>
      </c>
      <c r="B48" s="74" t="s">
        <v>147</v>
      </c>
      <c r="C48" s="68">
        <f>D48-H48</f>
        <v>3313</v>
      </c>
      <c r="D48" s="68">
        <f>'[1]проч доходы'!C14</f>
        <v>31838</v>
      </c>
      <c r="E48" s="68">
        <v>2221</v>
      </c>
      <c r="F48" s="68">
        <v>22426</v>
      </c>
      <c r="G48" s="69"/>
      <c r="H48" s="65">
        <v>28525</v>
      </c>
      <c r="I48" s="66">
        <f t="shared" si="0"/>
        <v>3313</v>
      </c>
    </row>
    <row r="49" spans="1:10" ht="11.25" customHeight="1" x14ac:dyDescent="0.2">
      <c r="A49" s="33" t="s">
        <v>148</v>
      </c>
      <c r="B49" s="74" t="s">
        <v>149</v>
      </c>
      <c r="C49" s="68">
        <f>D49-H49</f>
        <v>0</v>
      </c>
      <c r="D49" s="71"/>
      <c r="E49" s="71"/>
      <c r="F49" s="71"/>
      <c r="G49" s="35"/>
      <c r="H49" s="65"/>
      <c r="I49" s="66">
        <f t="shared" si="0"/>
        <v>0</v>
      </c>
    </row>
    <row r="50" spans="1:10" ht="11.25" customHeight="1" x14ac:dyDescent="0.2">
      <c r="A50" s="33"/>
      <c r="B50" s="74"/>
      <c r="C50" s="71"/>
      <c r="D50" s="71"/>
      <c r="E50" s="71"/>
      <c r="F50" s="71"/>
      <c r="G50" s="35"/>
      <c r="H50" s="75"/>
      <c r="I50" s="66">
        <f t="shared" si="0"/>
        <v>0</v>
      </c>
    </row>
    <row r="51" spans="1:10" s="85" customFormat="1" ht="13.5" x14ac:dyDescent="0.2">
      <c r="A51" s="82" t="s">
        <v>150</v>
      </c>
      <c r="B51" s="83" t="s">
        <v>151</v>
      </c>
      <c r="C51" s="84">
        <f>C16+C26+C46</f>
        <v>1395849</v>
      </c>
      <c r="D51" s="84">
        <f>D16+D26+D46</f>
        <v>6561513</v>
      </c>
      <c r="E51" s="84">
        <f>E16+E26+E46</f>
        <v>496481</v>
      </c>
      <c r="F51" s="84">
        <f>F16+F26+F46</f>
        <v>3184375</v>
      </c>
      <c r="G51" s="31"/>
      <c r="H51" s="65">
        <v>5165664</v>
      </c>
      <c r="I51" s="66">
        <f t="shared" si="0"/>
        <v>1395849</v>
      </c>
    </row>
    <row r="52" spans="1:10" ht="11.25" customHeight="1" x14ac:dyDescent="0.2">
      <c r="A52" s="33"/>
      <c r="B52" s="74"/>
      <c r="C52" s="71"/>
      <c r="D52" s="71"/>
      <c r="E52" s="71"/>
      <c r="F52" s="71"/>
      <c r="G52" s="35"/>
      <c r="H52" s="65"/>
      <c r="I52" s="66">
        <f t="shared" si="0"/>
        <v>0</v>
      </c>
    </row>
    <row r="53" spans="1:10" s="85" customFormat="1" ht="13.5" x14ac:dyDescent="0.2">
      <c r="A53" s="82" t="s">
        <v>152</v>
      </c>
      <c r="B53" s="83"/>
      <c r="C53" s="84"/>
      <c r="D53" s="84"/>
      <c r="E53" s="84"/>
      <c r="F53" s="84"/>
      <c r="G53" s="86"/>
      <c r="H53" s="65"/>
      <c r="I53" s="66">
        <f t="shared" si="0"/>
        <v>0</v>
      </c>
      <c r="J53" s="87"/>
    </row>
    <row r="54" spans="1:10" ht="13.5" x14ac:dyDescent="0.2">
      <c r="A54" s="33" t="s">
        <v>153</v>
      </c>
      <c r="B54" s="74" t="s">
        <v>154</v>
      </c>
      <c r="C54" s="68">
        <f>D54-H54</f>
        <v>180688</v>
      </c>
      <c r="D54" s="68">
        <f>'[1]выплаты-Галия'!C50-'[1]выплаты-Галия'!D50-'[1]выплаты-Галия'!E50</f>
        <v>1705427</v>
      </c>
      <c r="E54" s="68">
        <v>235476</v>
      </c>
      <c r="F54" s="68">
        <v>1627080</v>
      </c>
      <c r="G54" s="69"/>
      <c r="H54" s="65">
        <v>1524739</v>
      </c>
      <c r="I54" s="66">
        <f t="shared" si="0"/>
        <v>180688</v>
      </c>
    </row>
    <row r="55" spans="1:10" ht="13.5" x14ac:dyDescent="0.2">
      <c r="A55" s="33" t="s">
        <v>155</v>
      </c>
      <c r="B55" s="74" t="s">
        <v>156</v>
      </c>
      <c r="C55" s="68">
        <f>D55-H55</f>
        <v>1109</v>
      </c>
      <c r="D55" s="68">
        <f>'[1]выплаты-Галия'!D50+'[1]выплаты-Галия'!E50</f>
        <v>524517</v>
      </c>
      <c r="E55" s="68">
        <v>466</v>
      </c>
      <c r="F55" s="68">
        <v>17376</v>
      </c>
      <c r="G55" s="69"/>
      <c r="H55" s="65">
        <v>523408</v>
      </c>
      <c r="I55" s="66">
        <f t="shared" si="0"/>
        <v>1109</v>
      </c>
    </row>
    <row r="56" spans="1:10" ht="13.5" x14ac:dyDescent="0.2">
      <c r="A56" s="33" t="s">
        <v>157</v>
      </c>
      <c r="B56" s="74" t="s">
        <v>158</v>
      </c>
      <c r="C56" s="68">
        <f>D56-H56</f>
        <v>4613</v>
      </c>
      <c r="D56" s="68">
        <f>'[1]выплаты-Галия'!J50</f>
        <v>528359</v>
      </c>
      <c r="E56" s="68">
        <v>1244</v>
      </c>
      <c r="F56" s="68">
        <v>49306</v>
      </c>
      <c r="G56" s="69"/>
      <c r="H56" s="65">
        <v>523746</v>
      </c>
      <c r="I56" s="66">
        <f>D56-H56</f>
        <v>4613</v>
      </c>
    </row>
    <row r="57" spans="1:10" ht="13.5" x14ac:dyDescent="0.2">
      <c r="A57" s="33" t="s">
        <v>159</v>
      </c>
      <c r="B57" s="74" t="s">
        <v>160</v>
      </c>
      <c r="C57" s="68">
        <f>D57-H57</f>
        <v>19109</v>
      </c>
      <c r="D57" s="68">
        <f>'[1]выплаты-Галия'!H50</f>
        <v>99045</v>
      </c>
      <c r="E57" s="68">
        <v>4090</v>
      </c>
      <c r="F57" s="68">
        <v>80963</v>
      </c>
      <c r="G57" s="69"/>
      <c r="H57" s="65">
        <v>79936</v>
      </c>
      <c r="I57" s="66">
        <f t="shared" si="0"/>
        <v>19109</v>
      </c>
    </row>
    <row r="58" spans="1:10" ht="13.5" x14ac:dyDescent="0.2">
      <c r="A58" s="33" t="s">
        <v>161</v>
      </c>
      <c r="B58" s="74" t="s">
        <v>162</v>
      </c>
      <c r="C58" s="71">
        <f>C54-C56-C57+C55</f>
        <v>158075</v>
      </c>
      <c r="D58" s="71">
        <f>D54+D55-D56-D57</f>
        <v>1602540</v>
      </c>
      <c r="E58" s="71">
        <f t="shared" ref="E58:F58" si="4">E54+E55-E56-E57</f>
        <v>230608</v>
      </c>
      <c r="F58" s="71">
        <f t="shared" si="4"/>
        <v>1514187</v>
      </c>
      <c r="G58" s="19"/>
      <c r="H58" s="65">
        <v>1444465</v>
      </c>
      <c r="I58" s="66">
        <f t="shared" si="0"/>
        <v>158075</v>
      </c>
    </row>
    <row r="59" spans="1:10" ht="13.5" x14ac:dyDescent="0.2">
      <c r="A59" s="78" t="s">
        <v>163</v>
      </c>
      <c r="B59" s="74" t="s">
        <v>164</v>
      </c>
      <c r="C59" s="68">
        <f t="shared" ref="C59:C75" si="5">D59-H59</f>
        <v>4394</v>
      </c>
      <c r="D59" s="68">
        <f>'[1]выплаты-Галия'!N50</f>
        <v>35273</v>
      </c>
      <c r="E59" s="68">
        <v>3452</v>
      </c>
      <c r="F59" s="68">
        <v>21556</v>
      </c>
      <c r="G59" s="69"/>
      <c r="H59" s="65">
        <v>30879</v>
      </c>
      <c r="I59" s="66">
        <f t="shared" si="0"/>
        <v>4394</v>
      </c>
    </row>
    <row r="60" spans="1:10" ht="17.25" customHeight="1" x14ac:dyDescent="0.2">
      <c r="A60" s="77" t="s">
        <v>165</v>
      </c>
      <c r="B60" s="74" t="s">
        <v>166</v>
      </c>
      <c r="C60" s="68">
        <f t="shared" si="5"/>
        <v>0</v>
      </c>
      <c r="D60" s="68"/>
      <c r="E60" s="68"/>
      <c r="F60" s="68"/>
      <c r="G60" s="72"/>
      <c r="H60" s="65"/>
      <c r="I60" s="66">
        <f t="shared" si="0"/>
        <v>0</v>
      </c>
    </row>
    <row r="61" spans="1:10" ht="25.5" x14ac:dyDescent="0.2">
      <c r="A61" s="77" t="s">
        <v>167</v>
      </c>
      <c r="B61" s="74" t="s">
        <v>168</v>
      </c>
      <c r="C61" s="68">
        <f>D61-H61</f>
        <v>0</v>
      </c>
      <c r="D61" s="68"/>
      <c r="E61" s="68"/>
      <c r="F61" s="68"/>
      <c r="G61" s="69"/>
      <c r="H61" s="65"/>
      <c r="I61" s="66">
        <f t="shared" si="0"/>
        <v>0</v>
      </c>
    </row>
    <row r="62" spans="1:10" ht="13.5" x14ac:dyDescent="0.2">
      <c r="A62" s="33" t="s">
        <v>169</v>
      </c>
      <c r="B62" s="74" t="s">
        <v>170</v>
      </c>
      <c r="C62" s="68">
        <f t="shared" si="5"/>
        <v>0</v>
      </c>
      <c r="D62" s="68"/>
      <c r="E62" s="68"/>
      <c r="F62" s="68"/>
      <c r="G62" s="69"/>
      <c r="H62" s="65"/>
      <c r="I62" s="66">
        <f t="shared" si="0"/>
        <v>0</v>
      </c>
    </row>
    <row r="63" spans="1:10" ht="16.5" customHeight="1" x14ac:dyDescent="0.2">
      <c r="A63" s="77" t="s">
        <v>171</v>
      </c>
      <c r="B63" s="74" t="s">
        <v>172</v>
      </c>
      <c r="C63" s="68">
        <f t="shared" si="5"/>
        <v>0</v>
      </c>
      <c r="D63" s="68"/>
      <c r="E63" s="68"/>
      <c r="F63" s="68"/>
      <c r="G63" s="69"/>
      <c r="H63" s="65"/>
      <c r="I63" s="66">
        <f t="shared" si="0"/>
        <v>0</v>
      </c>
    </row>
    <row r="64" spans="1:10" ht="15.75" customHeight="1" x14ac:dyDescent="0.2">
      <c r="A64" s="88" t="s">
        <v>173</v>
      </c>
      <c r="B64" s="74" t="s">
        <v>174</v>
      </c>
      <c r="C64" s="68">
        <f t="shared" si="5"/>
        <v>-142975</v>
      </c>
      <c r="D64" s="89">
        <f>'[1]изменение резерв_Жаннат'!D51</f>
        <v>-153021</v>
      </c>
      <c r="E64" s="68">
        <v>-73485</v>
      </c>
      <c r="F64" s="68">
        <v>146652</v>
      </c>
      <c r="G64" s="72">
        <f>[1]баланс!C50-[1]баланс!D50</f>
        <v>-153021</v>
      </c>
      <c r="H64" s="65">
        <v>-10046</v>
      </c>
      <c r="I64" s="66">
        <f t="shared" si="0"/>
        <v>-142975</v>
      </c>
    </row>
    <row r="65" spans="1:9" ht="20.25" customHeight="1" x14ac:dyDescent="0.2">
      <c r="A65" s="88" t="s">
        <v>175</v>
      </c>
      <c r="B65" s="74" t="s">
        <v>176</v>
      </c>
      <c r="C65" s="68">
        <f t="shared" si="5"/>
        <v>9043</v>
      </c>
      <c r="D65" s="89">
        <f>'[1]изменение резерв_Жаннат'!E51</f>
        <v>104658</v>
      </c>
      <c r="E65" s="68">
        <v>16419</v>
      </c>
      <c r="F65" s="68">
        <v>24543</v>
      </c>
      <c r="G65" s="72">
        <f>[1]баланс!C24-[1]баланс!D24</f>
        <v>104658</v>
      </c>
      <c r="H65" s="65">
        <v>95615</v>
      </c>
      <c r="I65" s="66">
        <f t="shared" si="0"/>
        <v>9043</v>
      </c>
    </row>
    <row r="66" spans="1:9" ht="21.75" customHeight="1" x14ac:dyDescent="0.2">
      <c r="A66" s="88" t="s">
        <v>177</v>
      </c>
      <c r="B66" s="74" t="s">
        <v>178</v>
      </c>
      <c r="C66" s="68">
        <f t="shared" si="5"/>
        <v>-61447</v>
      </c>
      <c r="D66" s="89">
        <f>'[1]изменение резерв_Жаннат'!I51</f>
        <v>-295896</v>
      </c>
      <c r="E66" s="68">
        <v>34541</v>
      </c>
      <c r="F66" s="68">
        <v>48475</v>
      </c>
      <c r="G66" s="72">
        <f>[1]баланс!C51-[1]баланс!D51</f>
        <v>-295896</v>
      </c>
      <c r="H66" s="65">
        <v>-234449</v>
      </c>
      <c r="I66" s="66">
        <f t="shared" si="0"/>
        <v>-61447</v>
      </c>
    </row>
    <row r="67" spans="1:9" ht="22.5" customHeight="1" x14ac:dyDescent="0.2">
      <c r="A67" s="88" t="s">
        <v>179</v>
      </c>
      <c r="B67" s="74" t="s">
        <v>180</v>
      </c>
      <c r="C67" s="68">
        <f t="shared" si="5"/>
        <v>56</v>
      </c>
      <c r="D67" s="89">
        <f>'[1]изменение резерв_Жаннат'!J51</f>
        <v>-12825</v>
      </c>
      <c r="E67" s="68">
        <v>602</v>
      </c>
      <c r="F67" s="68">
        <v>8802</v>
      </c>
      <c r="G67" s="72">
        <f>[1]баланс!C27-[1]баланс!D27</f>
        <v>-12825</v>
      </c>
      <c r="H67" s="65">
        <v>-12881</v>
      </c>
      <c r="I67" s="66">
        <f t="shared" si="0"/>
        <v>56</v>
      </c>
    </row>
    <row r="68" spans="1:9" ht="13.5" x14ac:dyDescent="0.2">
      <c r="A68" s="33" t="s">
        <v>181</v>
      </c>
      <c r="B68" s="74" t="s">
        <v>182</v>
      </c>
      <c r="C68" s="68">
        <f t="shared" si="5"/>
        <v>0</v>
      </c>
      <c r="D68" s="89">
        <f>'[1]изменение резерв_Жаннат'!N51</f>
        <v>0</v>
      </c>
      <c r="E68" s="68"/>
      <c r="F68" s="68"/>
      <c r="G68" s="72">
        <f>[1]баланс!C52-[1]баланс!D52</f>
        <v>0</v>
      </c>
      <c r="H68" s="65">
        <v>0</v>
      </c>
      <c r="I68" s="66">
        <f t="shared" si="0"/>
        <v>0</v>
      </c>
    </row>
    <row r="69" spans="1:9" ht="13.5" x14ac:dyDescent="0.2">
      <c r="A69" s="33" t="s">
        <v>183</v>
      </c>
      <c r="B69" s="74" t="s">
        <v>184</v>
      </c>
      <c r="C69" s="68">
        <f t="shared" si="5"/>
        <v>0</v>
      </c>
      <c r="D69" s="89">
        <f>'[1]изменение резерв_Жаннат'!O51</f>
        <v>0</v>
      </c>
      <c r="E69" s="68"/>
      <c r="F69" s="68"/>
      <c r="G69" s="72">
        <f>[1]баланс!C28-[1]баланс!D28</f>
        <v>0</v>
      </c>
      <c r="H69" s="75">
        <v>0</v>
      </c>
      <c r="I69" s="66">
        <f t="shared" si="0"/>
        <v>0</v>
      </c>
    </row>
    <row r="70" spans="1:9" ht="16.5" customHeight="1" x14ac:dyDescent="0.2">
      <c r="A70" s="90" t="s">
        <v>185</v>
      </c>
      <c r="B70" s="74" t="s">
        <v>186</v>
      </c>
      <c r="C70" s="68">
        <f t="shared" si="5"/>
        <v>62539</v>
      </c>
      <c r="D70" s="68">
        <f>'[1]комис-Мира'!F52</f>
        <v>523843</v>
      </c>
      <c r="E70" s="68">
        <v>41551</v>
      </c>
      <c r="F70" s="68">
        <v>318121</v>
      </c>
      <c r="G70" s="69"/>
      <c r="H70" s="65">
        <v>461304</v>
      </c>
      <c r="I70" s="66">
        <f>D70-H70</f>
        <v>62539</v>
      </c>
    </row>
    <row r="71" spans="1:9" ht="13.5" x14ac:dyDescent="0.2">
      <c r="A71" s="33" t="s">
        <v>187</v>
      </c>
      <c r="B71" s="74" t="s">
        <v>188</v>
      </c>
      <c r="C71" s="68">
        <f t="shared" si="5"/>
        <v>477</v>
      </c>
      <c r="D71" s="68">
        <f>D73</f>
        <v>7396</v>
      </c>
      <c r="E71" s="68">
        <f t="shared" ref="E71:F71" si="6">E73</f>
        <v>1390</v>
      </c>
      <c r="F71" s="68">
        <f t="shared" si="6"/>
        <v>13522</v>
      </c>
      <c r="G71" s="69"/>
      <c r="H71" s="65">
        <v>6919</v>
      </c>
      <c r="I71" s="66">
        <f t="shared" si="0"/>
        <v>477</v>
      </c>
    </row>
    <row r="72" spans="1:9" ht="13.5" x14ac:dyDescent="0.2">
      <c r="A72" s="73" t="s">
        <v>119</v>
      </c>
      <c r="B72" s="74"/>
      <c r="C72" s="68"/>
      <c r="D72" s="68"/>
      <c r="E72" s="68"/>
      <c r="F72" s="68"/>
      <c r="G72" s="69"/>
      <c r="H72" s="65"/>
      <c r="I72" s="66">
        <f t="shared" si="0"/>
        <v>0</v>
      </c>
    </row>
    <row r="73" spans="1:9" ht="13.5" x14ac:dyDescent="0.2">
      <c r="A73" s="73" t="s">
        <v>189</v>
      </c>
      <c r="B73" s="74" t="s">
        <v>190</v>
      </c>
      <c r="C73" s="68">
        <f t="shared" si="5"/>
        <v>477</v>
      </c>
      <c r="D73" s="68">
        <v>7396</v>
      </c>
      <c r="E73" s="68">
        <v>1390</v>
      </c>
      <c r="F73" s="68">
        <v>13522</v>
      </c>
      <c r="G73" s="69"/>
      <c r="H73" s="65">
        <v>6919</v>
      </c>
      <c r="I73" s="66">
        <f t="shared" si="0"/>
        <v>477</v>
      </c>
    </row>
    <row r="74" spans="1:9" ht="13.5" x14ac:dyDescent="0.2">
      <c r="A74" s="33" t="s">
        <v>191</v>
      </c>
      <c r="B74" s="74" t="s">
        <v>192</v>
      </c>
      <c r="C74" s="68">
        <f t="shared" si="5"/>
        <v>52324</v>
      </c>
      <c r="D74" s="68">
        <v>111877</v>
      </c>
      <c r="E74" s="68">
        <v>46890</v>
      </c>
      <c r="F74" s="68">
        <v>96646</v>
      </c>
      <c r="G74" s="69"/>
      <c r="H74" s="65">
        <v>59553</v>
      </c>
      <c r="I74" s="66">
        <f t="shared" si="0"/>
        <v>52324</v>
      </c>
    </row>
    <row r="75" spans="1:9" ht="13.5" x14ac:dyDescent="0.2">
      <c r="A75" s="33" t="s">
        <v>193</v>
      </c>
      <c r="B75" s="74" t="s">
        <v>194</v>
      </c>
      <c r="C75" s="68">
        <f t="shared" si="5"/>
        <v>709</v>
      </c>
      <c r="D75" s="68">
        <v>10395</v>
      </c>
      <c r="E75" s="68">
        <v>11317</v>
      </c>
      <c r="F75" s="68">
        <v>41051</v>
      </c>
      <c r="G75" s="69"/>
      <c r="H75" s="75">
        <v>9686</v>
      </c>
      <c r="I75" s="66">
        <f t="shared" si="0"/>
        <v>709</v>
      </c>
    </row>
    <row r="76" spans="1:9" ht="13.5" x14ac:dyDescent="0.2">
      <c r="A76" s="33" t="s">
        <v>195</v>
      </c>
      <c r="B76" s="74" t="s">
        <v>196</v>
      </c>
      <c r="C76" s="71">
        <f>C74-C75</f>
        <v>51615</v>
      </c>
      <c r="D76" s="71">
        <f>D74-D75</f>
        <v>101482</v>
      </c>
      <c r="E76" s="71">
        <f t="shared" ref="E76:F76" si="7">E74-E75</f>
        <v>35573</v>
      </c>
      <c r="F76" s="71">
        <f t="shared" si="7"/>
        <v>55595</v>
      </c>
      <c r="G76" s="19"/>
      <c r="H76" s="65">
        <v>49867</v>
      </c>
      <c r="I76" s="66">
        <f t="shared" si="0"/>
        <v>51615</v>
      </c>
    </row>
    <row r="77" spans="1:9" ht="13.5" x14ac:dyDescent="0.2">
      <c r="A77" s="33" t="s">
        <v>197</v>
      </c>
      <c r="B77" s="74" t="s">
        <v>198</v>
      </c>
      <c r="C77" s="68">
        <f>D77-H77</f>
        <v>255479</v>
      </c>
      <c r="D77" s="68">
        <f>[1]адм!C43</f>
        <v>2467888</v>
      </c>
      <c r="E77" s="79">
        <v>231434</v>
      </c>
      <c r="F77" s="79">
        <v>1891729</v>
      </c>
      <c r="G77" s="69"/>
      <c r="H77" s="65">
        <v>2212409</v>
      </c>
      <c r="I77" s="66">
        <f t="shared" si="0"/>
        <v>255479</v>
      </c>
    </row>
    <row r="78" spans="1:9" ht="13.5" x14ac:dyDescent="0.2">
      <c r="A78" s="73" t="s">
        <v>119</v>
      </c>
      <c r="B78" s="14"/>
      <c r="C78" s="68"/>
      <c r="D78" s="68"/>
      <c r="E78" s="79"/>
      <c r="F78" s="68"/>
      <c r="G78" s="69"/>
      <c r="H78" s="65"/>
      <c r="I78" s="66">
        <f t="shared" si="0"/>
        <v>0</v>
      </c>
    </row>
    <row r="79" spans="1:9" ht="13.5" x14ac:dyDescent="0.2">
      <c r="A79" s="73" t="s">
        <v>199</v>
      </c>
      <c r="B79" s="14" t="s">
        <v>200</v>
      </c>
      <c r="C79" s="68">
        <f>D79-H79</f>
        <v>142182</v>
      </c>
      <c r="D79" s="68">
        <f>[1]адм!C10</f>
        <v>1557764</v>
      </c>
      <c r="E79" s="79">
        <v>154530</v>
      </c>
      <c r="F79" s="79">
        <v>1182593</v>
      </c>
      <c r="G79" s="69"/>
      <c r="H79" s="65">
        <v>1415582</v>
      </c>
      <c r="I79" s="66">
        <f t="shared" si="0"/>
        <v>142182</v>
      </c>
    </row>
    <row r="80" spans="1:9" ht="25.5" x14ac:dyDescent="0.2">
      <c r="A80" s="76" t="s">
        <v>201</v>
      </c>
      <c r="B80" s="91" t="s">
        <v>202</v>
      </c>
      <c r="C80" s="79">
        <f>D80-H80</f>
        <v>15217</v>
      </c>
      <c r="D80" s="79">
        <f>[1]адм!C33+[1]адм!C34+[1]адм!C35+[1]адм!C36+[1]адм!C37+[1]адм!C38+[1]адм!C39+[1]адм!C40+[1]адм!C41</f>
        <v>167253</v>
      </c>
      <c r="E80" s="79">
        <v>15606</v>
      </c>
      <c r="F80" s="79">
        <v>124192</v>
      </c>
      <c r="G80" s="92"/>
      <c r="H80" s="65">
        <v>152036</v>
      </c>
      <c r="I80" s="66">
        <f t="shared" si="0"/>
        <v>15217</v>
      </c>
    </row>
    <row r="81" spans="1:9" ht="13.5" x14ac:dyDescent="0.2">
      <c r="A81" s="76" t="s">
        <v>203</v>
      </c>
      <c r="B81" s="14" t="s">
        <v>204</v>
      </c>
      <c r="C81" s="68">
        <f>D81-H81</f>
        <v>15177</v>
      </c>
      <c r="D81" s="68">
        <f>[1]адм!C21</f>
        <v>145752</v>
      </c>
      <c r="E81" s="79">
        <v>15350</v>
      </c>
      <c r="F81" s="79">
        <v>129470</v>
      </c>
      <c r="G81" s="69"/>
      <c r="H81" s="65">
        <v>130575</v>
      </c>
      <c r="I81" s="66">
        <f t="shared" ref="I81:I93" si="8">D81-H81</f>
        <v>15177</v>
      </c>
    </row>
    <row r="82" spans="1:9" ht="13.5" x14ac:dyDescent="0.2">
      <c r="A82" s="33" t="s">
        <v>205</v>
      </c>
      <c r="B82" s="14">
        <v>41</v>
      </c>
      <c r="C82" s="68">
        <f>D82-H82</f>
        <v>2956</v>
      </c>
      <c r="D82" s="68">
        <f>[1]адм!C20</f>
        <v>30482</v>
      </c>
      <c r="E82" s="79">
        <v>3671</v>
      </c>
      <c r="F82" s="79">
        <v>26724</v>
      </c>
      <c r="G82" s="69"/>
      <c r="H82" s="65">
        <v>27526</v>
      </c>
      <c r="I82" s="66">
        <f t="shared" si="8"/>
        <v>2956</v>
      </c>
    </row>
    <row r="83" spans="1:9" ht="13.5" x14ac:dyDescent="0.2">
      <c r="A83" s="33" t="s">
        <v>206</v>
      </c>
      <c r="B83" s="14">
        <v>42</v>
      </c>
      <c r="C83" s="68">
        <f>D83-H83</f>
        <v>14320</v>
      </c>
      <c r="D83" s="68">
        <v>57917</v>
      </c>
      <c r="E83" s="68">
        <v>14667</v>
      </c>
      <c r="F83" s="68">
        <v>41149</v>
      </c>
      <c r="G83" s="69"/>
      <c r="H83" s="65">
        <v>43597</v>
      </c>
      <c r="I83" s="66">
        <f t="shared" si="8"/>
        <v>14320</v>
      </c>
    </row>
    <row r="84" spans="1:9" s="85" customFormat="1" ht="13.5" x14ac:dyDescent="0.2">
      <c r="A84" s="82" t="s">
        <v>207</v>
      </c>
      <c r="B84" s="93">
        <v>43</v>
      </c>
      <c r="C84" s="84">
        <f>C58+C59+C60-C61+C62-C63+C64-C65+C66-C67+C68-C69+C70+C71+C76+C77+C83</f>
        <v>333378</v>
      </c>
      <c r="D84" s="84">
        <f>D58+D59+D60-D61+D62-D63+D64-D65+D66-D67+D68-D69+D70+D71+D76+D77+D83</f>
        <v>4255589</v>
      </c>
      <c r="E84" s="84">
        <f t="shared" ref="E84:F84" si="9">E58+E59+E60-E61+E62-E63+E64-E65+E66-E67+E68-E69+E70+E71+E76+E77+E83</f>
        <v>502710</v>
      </c>
      <c r="F84" s="84">
        <f t="shared" si="9"/>
        <v>4017641</v>
      </c>
      <c r="G84" s="31"/>
      <c r="H84" s="65">
        <v>3922211</v>
      </c>
      <c r="I84" s="66">
        <f t="shared" si="8"/>
        <v>333378</v>
      </c>
    </row>
    <row r="85" spans="1:9" ht="11.25" customHeight="1" x14ac:dyDescent="0.2">
      <c r="A85" s="33"/>
      <c r="B85" s="14"/>
      <c r="C85" s="71"/>
      <c r="D85" s="71"/>
      <c r="E85" s="71"/>
      <c r="F85" s="71"/>
      <c r="G85" s="35"/>
      <c r="H85" s="65"/>
      <c r="I85" s="66">
        <f t="shared" si="8"/>
        <v>0</v>
      </c>
    </row>
    <row r="86" spans="1:9" ht="15" customHeight="1" x14ac:dyDescent="0.2">
      <c r="A86" s="77" t="s">
        <v>208</v>
      </c>
      <c r="B86" s="14">
        <v>44</v>
      </c>
      <c r="C86" s="71">
        <f>C51-C84</f>
        <v>1062471</v>
      </c>
      <c r="D86" s="71">
        <f>D51-D84</f>
        <v>2305924</v>
      </c>
      <c r="E86" s="71">
        <f t="shared" ref="E86:F86" si="10">E51-E84</f>
        <v>-6229</v>
      </c>
      <c r="F86" s="71">
        <f t="shared" si="10"/>
        <v>-833266</v>
      </c>
      <c r="G86" s="19"/>
      <c r="H86" s="75">
        <v>1243453</v>
      </c>
      <c r="I86" s="66">
        <f t="shared" si="8"/>
        <v>1062471</v>
      </c>
    </row>
    <row r="87" spans="1:9" ht="12" customHeight="1" x14ac:dyDescent="0.2">
      <c r="A87" s="77" t="s">
        <v>209</v>
      </c>
      <c r="B87" s="14">
        <v>45</v>
      </c>
      <c r="C87" s="71"/>
      <c r="D87" s="71"/>
      <c r="E87" s="71"/>
      <c r="F87" s="71"/>
      <c r="G87" s="35"/>
      <c r="H87" s="65"/>
      <c r="I87" s="66">
        <f t="shared" si="8"/>
        <v>0</v>
      </c>
    </row>
    <row r="88" spans="1:9" ht="12" customHeight="1" x14ac:dyDescent="0.2">
      <c r="A88" s="77" t="s">
        <v>210</v>
      </c>
      <c r="B88" s="14">
        <v>46</v>
      </c>
      <c r="C88" s="71">
        <f>C86+C87</f>
        <v>1062471</v>
      </c>
      <c r="D88" s="71">
        <f>D86+D87</f>
        <v>2305924</v>
      </c>
      <c r="E88" s="71">
        <f>E86+E87</f>
        <v>-6229</v>
      </c>
      <c r="F88" s="71">
        <f>F86+F87</f>
        <v>-833266</v>
      </c>
      <c r="G88" s="35"/>
      <c r="H88" s="65">
        <v>1243453</v>
      </c>
      <c r="I88" s="66">
        <f t="shared" si="8"/>
        <v>1062471</v>
      </c>
    </row>
    <row r="89" spans="1:9" ht="13.5" x14ac:dyDescent="0.2">
      <c r="A89" s="33" t="s">
        <v>211</v>
      </c>
      <c r="B89" s="14">
        <v>47</v>
      </c>
      <c r="C89" s="71">
        <f>C90+C91</f>
        <v>4819</v>
      </c>
      <c r="D89" s="71">
        <f>D90+D91</f>
        <v>49797</v>
      </c>
      <c r="E89" s="71">
        <f t="shared" ref="E89:F89" si="11">E90+E91</f>
        <v>4120</v>
      </c>
      <c r="F89" s="71">
        <f t="shared" si="11"/>
        <v>39751</v>
      </c>
      <c r="G89" s="19"/>
      <c r="H89" s="65">
        <v>44978</v>
      </c>
      <c r="I89" s="66">
        <f t="shared" si="8"/>
        <v>4819</v>
      </c>
    </row>
    <row r="90" spans="1:9" ht="13.5" x14ac:dyDescent="0.2">
      <c r="A90" s="33" t="s">
        <v>212</v>
      </c>
      <c r="B90" s="14" t="s">
        <v>213</v>
      </c>
      <c r="C90" s="68">
        <f>D90-H90</f>
        <v>3540</v>
      </c>
      <c r="D90" s="68">
        <v>40726</v>
      </c>
      <c r="E90" s="68">
        <v>2083</v>
      </c>
      <c r="F90" s="68">
        <v>21130</v>
      </c>
      <c r="G90" s="69"/>
      <c r="H90" s="94">
        <v>37186</v>
      </c>
      <c r="I90" s="66">
        <f t="shared" si="8"/>
        <v>3540</v>
      </c>
    </row>
    <row r="91" spans="1:9" ht="13.5" x14ac:dyDescent="0.2">
      <c r="A91" s="33" t="s">
        <v>214</v>
      </c>
      <c r="B91" s="14" t="s">
        <v>215</v>
      </c>
      <c r="C91" s="68">
        <f>D91-H91</f>
        <v>1279</v>
      </c>
      <c r="D91" s="68">
        <v>9071</v>
      </c>
      <c r="E91" s="68">
        <v>2037</v>
      </c>
      <c r="F91" s="68">
        <v>18621</v>
      </c>
      <c r="G91" s="69"/>
      <c r="H91" s="94">
        <v>7792</v>
      </c>
      <c r="I91" s="66">
        <f t="shared" si="8"/>
        <v>1279</v>
      </c>
    </row>
    <row r="92" spans="1:9" ht="13.5" x14ac:dyDescent="0.2">
      <c r="A92" s="33"/>
      <c r="B92" s="14"/>
      <c r="C92" s="68"/>
      <c r="D92" s="68"/>
      <c r="E92" s="68"/>
      <c r="F92" s="95"/>
      <c r="G92" s="69"/>
      <c r="H92" s="94"/>
      <c r="I92" s="66">
        <f t="shared" si="8"/>
        <v>0</v>
      </c>
    </row>
    <row r="93" spans="1:9" ht="13.5" x14ac:dyDescent="0.2">
      <c r="A93" s="33" t="s">
        <v>216</v>
      </c>
      <c r="B93" s="14">
        <v>48</v>
      </c>
      <c r="C93" s="84">
        <f>C86-C89</f>
        <v>1057652</v>
      </c>
      <c r="D93" s="84">
        <f>D86-D89</f>
        <v>2256127</v>
      </c>
      <c r="E93" s="84">
        <f>E86-E89</f>
        <v>-10349</v>
      </c>
      <c r="F93" s="84">
        <f>F86-F89</f>
        <v>-873017</v>
      </c>
      <c r="G93" s="31"/>
      <c r="H93" s="94">
        <v>1198475</v>
      </c>
      <c r="I93" s="66">
        <f t="shared" si="8"/>
        <v>1057652</v>
      </c>
    </row>
    <row r="94" spans="1:9" x14ac:dyDescent="0.2">
      <c r="A94" s="35"/>
      <c r="B94" s="10"/>
      <c r="C94" s="20"/>
      <c r="D94" s="20"/>
      <c r="E94" s="20"/>
      <c r="F94" s="20"/>
      <c r="G94" s="35"/>
      <c r="H94" s="35"/>
    </row>
    <row r="95" spans="1:9" x14ac:dyDescent="0.2">
      <c r="A95" s="96" t="s">
        <v>78</v>
      </c>
      <c r="B95" s="10"/>
      <c r="E95" s="20"/>
      <c r="G95" s="35"/>
      <c r="H95" s="20"/>
    </row>
    <row r="96" spans="1:9" x14ac:dyDescent="0.2">
      <c r="A96" s="96"/>
      <c r="B96" s="10"/>
      <c r="D96" s="20"/>
      <c r="E96" s="20"/>
      <c r="G96" s="97"/>
    </row>
    <row r="97" spans="1:7" x14ac:dyDescent="0.2">
      <c r="A97" s="46" t="str">
        <f>[1]баланс!A87</f>
        <v>Первый руководитель (на период его отсутствия – лицо, его замещающее) Гаппаров Шухрат Ахметризаевич ______________</v>
      </c>
      <c r="B97" s="98"/>
      <c r="C97" s="41"/>
      <c r="D97" s="41"/>
      <c r="E97" s="41" t="s">
        <v>80</v>
      </c>
      <c r="F97" s="46" t="str">
        <f>[1]баланс!D87</f>
        <v>07 октября 2015 г.</v>
      </c>
      <c r="G97" s="35"/>
    </row>
    <row r="98" spans="1:7" x14ac:dyDescent="0.2">
      <c r="A98" s="46"/>
      <c r="B98" s="98"/>
      <c r="C98" s="41"/>
      <c r="D98" s="72"/>
      <c r="E98" s="46"/>
      <c r="F98" s="46"/>
      <c r="G98" s="35"/>
    </row>
    <row r="99" spans="1:7" x14ac:dyDescent="0.2">
      <c r="A99" s="35" t="str">
        <f>[1]баланс!A89</f>
        <v>Главный бухгалтер  (на период его отсутствия – лицо, его замещающее) Исаева Бакыт Сайлаухановна____________</v>
      </c>
      <c r="B99" s="98"/>
      <c r="C99" s="41"/>
      <c r="D99" s="97"/>
      <c r="E99" s="41" t="s">
        <v>80</v>
      </c>
      <c r="F99" s="46" t="str">
        <f>F97</f>
        <v>07 октября 2015 г.</v>
      </c>
      <c r="G99" s="97"/>
    </row>
    <row r="100" spans="1:7" x14ac:dyDescent="0.2">
      <c r="A100" s="46"/>
      <c r="B100" s="98"/>
      <c r="C100" s="46"/>
      <c r="D100" s="97"/>
      <c r="E100" s="46"/>
      <c r="F100" s="46"/>
      <c r="G100" s="97"/>
    </row>
    <row r="101" spans="1:7" x14ac:dyDescent="0.2">
      <c r="A101" s="46" t="s">
        <v>217</v>
      </c>
      <c r="B101" s="98"/>
      <c r="C101" s="46"/>
      <c r="D101" s="99"/>
      <c r="E101" s="46"/>
      <c r="F101" s="46"/>
      <c r="G101" s="100"/>
    </row>
    <row r="102" spans="1:7" ht="14.25" customHeight="1" x14ac:dyDescent="0.2">
      <c r="A102" s="46"/>
      <c r="B102" s="98"/>
      <c r="C102" s="46"/>
      <c r="D102" s="101"/>
      <c r="E102" s="46"/>
      <c r="F102" s="46"/>
      <c r="G102" s="100"/>
    </row>
    <row r="103" spans="1:7" x14ac:dyDescent="0.2">
      <c r="A103" s="102" t="str">
        <f>[1]баланс!A93</f>
        <v>Телефон:      258 48 48</v>
      </c>
      <c r="B103" s="98"/>
      <c r="C103" s="46"/>
      <c r="D103" s="46"/>
      <c r="E103" s="46"/>
      <c r="F103" s="46"/>
    </row>
    <row r="104" spans="1:7" ht="11.25" customHeight="1" x14ac:dyDescent="0.2">
      <c r="A104" s="46"/>
      <c r="B104" s="41"/>
      <c r="C104" s="101"/>
      <c r="D104" s="46"/>
      <c r="E104" s="46"/>
      <c r="F104" s="46"/>
    </row>
    <row r="105" spans="1:7" x14ac:dyDescent="0.2">
      <c r="A105" s="46" t="s">
        <v>85</v>
      </c>
      <c r="B105" s="41"/>
      <c r="C105" s="101"/>
      <c r="D105" s="46"/>
      <c r="E105" s="46"/>
      <c r="F105" s="46"/>
    </row>
    <row r="106" spans="1:7" x14ac:dyDescent="0.2">
      <c r="A106" s="46"/>
      <c r="B106" s="41"/>
      <c r="C106" s="101"/>
      <c r="D106" s="46"/>
      <c r="E106" s="46"/>
      <c r="F106" s="46"/>
    </row>
    <row r="107" spans="1:7" x14ac:dyDescent="0.2">
      <c r="A107" s="46"/>
      <c r="B107" s="41"/>
      <c r="C107" s="101"/>
      <c r="D107" s="46"/>
      <c r="E107" s="46"/>
      <c r="F107" s="46"/>
    </row>
    <row r="108" spans="1:7" x14ac:dyDescent="0.2">
      <c r="B108" s="54"/>
      <c r="C108" s="20"/>
    </row>
    <row r="109" spans="1:7" x14ac:dyDescent="0.2">
      <c r="B109" s="54"/>
      <c r="C109" s="20"/>
      <c r="D109" s="20"/>
    </row>
    <row r="110" spans="1:7" x14ac:dyDescent="0.2">
      <c r="B110" s="54"/>
      <c r="C110" s="20"/>
    </row>
    <row r="111" spans="1:7" x14ac:dyDescent="0.2">
      <c r="B111" s="54"/>
      <c r="C111" s="20"/>
    </row>
    <row r="112" spans="1:7" x14ac:dyDescent="0.2">
      <c r="B112" s="54"/>
      <c r="C112" s="20"/>
    </row>
    <row r="113" spans="2:2" x14ac:dyDescent="0.2">
      <c r="B113" s="10"/>
    </row>
    <row r="114" spans="2:2" x14ac:dyDescent="0.2">
      <c r="B114" s="10"/>
    </row>
    <row r="115" spans="2:2" x14ac:dyDescent="0.2">
      <c r="B115" s="10"/>
    </row>
    <row r="116" spans="2:2" x14ac:dyDescent="0.2">
      <c r="B116" s="10"/>
    </row>
    <row r="117" spans="2:2" x14ac:dyDescent="0.2">
      <c r="B117" s="10"/>
    </row>
    <row r="118" spans="2:2" x14ac:dyDescent="0.2">
      <c r="B118" s="10"/>
    </row>
    <row r="119" spans="2:2" x14ac:dyDescent="0.2">
      <c r="B119" s="10"/>
    </row>
    <row r="120" spans="2:2" x14ac:dyDescent="0.2">
      <c r="B120" s="10"/>
    </row>
    <row r="121" spans="2:2" x14ac:dyDescent="0.2">
      <c r="B121" s="10"/>
    </row>
    <row r="122" spans="2:2" x14ac:dyDescent="0.2">
      <c r="B122" s="10"/>
    </row>
    <row r="123" spans="2:2" x14ac:dyDescent="0.2">
      <c r="B123" s="10"/>
    </row>
    <row r="124" spans="2:2" x14ac:dyDescent="0.2">
      <c r="B124" s="10"/>
    </row>
    <row r="125" spans="2:2" x14ac:dyDescent="0.2">
      <c r="B125" s="10"/>
    </row>
    <row r="126" spans="2:2" x14ac:dyDescent="0.2">
      <c r="B126" s="10"/>
    </row>
    <row r="127" spans="2:2" x14ac:dyDescent="0.2">
      <c r="B127" s="10"/>
    </row>
    <row r="128" spans="2:2" x14ac:dyDescent="0.2">
      <c r="B128" s="10"/>
    </row>
    <row r="129" spans="2:2" x14ac:dyDescent="0.2">
      <c r="B129" s="10"/>
    </row>
    <row r="130" spans="2:2" x14ac:dyDescent="0.2">
      <c r="B130" s="10"/>
    </row>
    <row r="131" spans="2:2" x14ac:dyDescent="0.2">
      <c r="B131" s="10"/>
    </row>
    <row r="132" spans="2:2" x14ac:dyDescent="0.2">
      <c r="B132" s="10"/>
    </row>
    <row r="133" spans="2:2" x14ac:dyDescent="0.2">
      <c r="B133" s="10"/>
    </row>
    <row r="134" spans="2:2" x14ac:dyDescent="0.2">
      <c r="B134" s="10"/>
    </row>
    <row r="135" spans="2:2" x14ac:dyDescent="0.2">
      <c r="B135" s="10"/>
    </row>
    <row r="136" spans="2:2" x14ac:dyDescent="0.2">
      <c r="B136" s="10"/>
    </row>
    <row r="137" spans="2:2" x14ac:dyDescent="0.2">
      <c r="B137" s="10"/>
    </row>
    <row r="138" spans="2:2" x14ac:dyDescent="0.2">
      <c r="B138" s="10"/>
    </row>
    <row r="139" spans="2:2" x14ac:dyDescent="0.2">
      <c r="B139" s="10"/>
    </row>
    <row r="140" spans="2:2" x14ac:dyDescent="0.2">
      <c r="B140" s="10"/>
    </row>
    <row r="141" spans="2:2" x14ac:dyDescent="0.2">
      <c r="B141" s="10"/>
    </row>
    <row r="142" spans="2:2" x14ac:dyDescent="0.2">
      <c r="B142" s="10"/>
    </row>
    <row r="143" spans="2:2" x14ac:dyDescent="0.2">
      <c r="B143" s="10"/>
    </row>
    <row r="144" spans="2:2" x14ac:dyDescent="0.2">
      <c r="B144" s="10"/>
    </row>
    <row r="145" spans="2:2" x14ac:dyDescent="0.2">
      <c r="B145" s="10"/>
    </row>
    <row r="146" spans="2:2" x14ac:dyDescent="0.2">
      <c r="B146" s="10"/>
    </row>
    <row r="147" spans="2:2" x14ac:dyDescent="0.2">
      <c r="B147" s="10"/>
    </row>
    <row r="148" spans="2:2" x14ac:dyDescent="0.2">
      <c r="B148" s="10"/>
    </row>
    <row r="149" spans="2:2" x14ac:dyDescent="0.2">
      <c r="B149" s="10"/>
    </row>
    <row r="150" spans="2:2" x14ac:dyDescent="0.2">
      <c r="B150" s="10"/>
    </row>
    <row r="151" spans="2:2" x14ac:dyDescent="0.2">
      <c r="B151" s="10"/>
    </row>
    <row r="152" spans="2:2" x14ac:dyDescent="0.2">
      <c r="B152" s="10"/>
    </row>
    <row r="153" spans="2:2" x14ac:dyDescent="0.2">
      <c r="B153" s="10"/>
    </row>
    <row r="154" spans="2:2" x14ac:dyDescent="0.2">
      <c r="B154" s="10"/>
    </row>
    <row r="155" spans="2:2" x14ac:dyDescent="0.2">
      <c r="B155" s="10"/>
    </row>
    <row r="156" spans="2:2" x14ac:dyDescent="0.2">
      <c r="B156" s="10"/>
    </row>
    <row r="157" spans="2:2" x14ac:dyDescent="0.2">
      <c r="B157" s="10"/>
    </row>
    <row r="158" spans="2:2" x14ac:dyDescent="0.2">
      <c r="B158" s="10"/>
    </row>
    <row r="159" spans="2:2" x14ac:dyDescent="0.2">
      <c r="B159" s="10"/>
    </row>
    <row r="160" spans="2:2" x14ac:dyDescent="0.2">
      <c r="B160" s="10"/>
    </row>
    <row r="161" spans="2:2" x14ac:dyDescent="0.2">
      <c r="B161" s="10"/>
    </row>
    <row r="162" spans="2:2" x14ac:dyDescent="0.2">
      <c r="B162" s="10"/>
    </row>
    <row r="163" spans="2:2" x14ac:dyDescent="0.2">
      <c r="B163" s="10"/>
    </row>
    <row r="164" spans="2:2" x14ac:dyDescent="0.2">
      <c r="B164" s="10"/>
    </row>
    <row r="165" spans="2:2" x14ac:dyDescent="0.2">
      <c r="B165" s="10"/>
    </row>
    <row r="166" spans="2:2" x14ac:dyDescent="0.2">
      <c r="B166" s="10"/>
    </row>
    <row r="167" spans="2:2" x14ac:dyDescent="0.2">
      <c r="B167" s="10"/>
    </row>
    <row r="168" spans="2:2" x14ac:dyDescent="0.2">
      <c r="B168" s="10"/>
    </row>
    <row r="169" spans="2:2" x14ac:dyDescent="0.2">
      <c r="B169" s="10"/>
    </row>
    <row r="170" spans="2:2" x14ac:dyDescent="0.2">
      <c r="B170" s="10"/>
    </row>
    <row r="171" spans="2:2" x14ac:dyDescent="0.2">
      <c r="B171" s="10"/>
    </row>
    <row r="172" spans="2:2" x14ac:dyDescent="0.2">
      <c r="B172" s="10"/>
    </row>
    <row r="173" spans="2:2" x14ac:dyDescent="0.2">
      <c r="B173" s="10"/>
    </row>
    <row r="174" spans="2:2" x14ac:dyDescent="0.2">
      <c r="B174" s="10"/>
    </row>
    <row r="175" spans="2:2" x14ac:dyDescent="0.2">
      <c r="B175" s="10"/>
    </row>
    <row r="176" spans="2:2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Раштанқызы Алма</dc:creator>
  <cp:lastModifiedBy>Раштанқызы Алма</cp:lastModifiedBy>
  <dcterms:created xsi:type="dcterms:W3CDTF">2015-10-23T08:41:54Z</dcterms:created>
  <dcterms:modified xsi:type="dcterms:W3CDTF">2015-10-23T08:48:07Z</dcterms:modified>
</cp:coreProperties>
</file>