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tabRatio="846" activeTab="0"/>
  </bookViews>
  <sheets>
    <sheet name="Бухгалтерский баланс" sheetId="1" r:id="rId1"/>
    <sheet name="Отчет о прибылях и убытках" sheetId="2" r:id="rId2"/>
    <sheet name="Отчет о движ денеж средс прямой" sheetId="3" r:id="rId3"/>
    <sheet name="Отчет об изменении в капитале" sheetId="4" r:id="rId4"/>
  </sheets>
  <definedNames>
    <definedName name="sub1000639034" localSheetId="0">'Отчет о прибылях и убытках'!#REF!</definedName>
    <definedName name="sub1000639341" localSheetId="0">'Отчет о прибылях и убытках'!$D$4</definedName>
    <definedName name="sub1001579237" localSheetId="0">'Отчет о прибылях и убытках'!$D$6</definedName>
    <definedName name="sub1001579238" localSheetId="0">'Отчет о прибылях и убытках'!$A$8</definedName>
    <definedName name="sub1001579239" localSheetId="0">'Отчет о прибылях и убытках'!$A$9</definedName>
    <definedName name="sub1001579240" localSheetId="0">'Отчет о прибылях и убытках'!#REF!</definedName>
    <definedName name="sub1001579241" localSheetId="0">'Отчет о прибылях и убытках'!#REF!</definedName>
    <definedName name="sub1001579242" localSheetId="0">'Отчет о прибылях и убытках'!#REF!</definedName>
    <definedName name="sub1001588857" localSheetId="0">'Отчет о прибылях и убытках'!#REF!</definedName>
    <definedName name="SUB2" localSheetId="0">'Отчет о прибылях и убытках'!$A$17</definedName>
    <definedName name="_xlnm.Print_Area" localSheetId="3">'Отчет об изменении в капитале'!$A$1:$I$87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<sst xmlns="http://schemas.openxmlformats.org/spreadsheetml/2006/main" count="303" uniqueCount="219">
  <si>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</si>
  <si>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</si>
  <si>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</si>
  <si>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</si>
  <si>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</si>
  <si>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</si>
  <si>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</si>
  <si>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</si>
  <si>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</si>
  <si>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</si>
  <si>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</si>
  <si>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</si>
  <si>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</si>
  <si>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</si>
  <si>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</si>
  <si>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</si>
  <si>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</si>
  <si>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</si>
  <si>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</si>
  <si>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</si>
  <si>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</si>
  <si>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</si>
  <si>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</si>
  <si>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</si>
  <si>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</si>
  <si>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</si>
  <si>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</si>
  <si>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</si>
  <si>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</si>
  <si>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</si>
  <si>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</si>
  <si>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</si>
  <si>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</si>
  <si>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</si>
  <si>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</si>
  <si>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</si>
  <si>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</si>
  <si>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</si>
  <si>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</si>
  <si>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</si>
  <si>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</si>
  <si>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</si>
  <si>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</si>
  <si>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</si>
  <si>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</si>
  <si>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</si>
  <si>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</si>
  <si>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</si>
  <si>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</si>
  <si>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</si>
  <si>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</si>
  <si>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</si>
  <si>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</si>
  <si>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</si>
  <si>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</si>
  <si>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</si>
  <si>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</si>
  <si>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</si>
  <si>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</si>
  <si>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</si>
  <si>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</si>
  <si>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</si>
  <si>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</si>
  <si>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</si>
  <si>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</si>
  <si>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</si>
  <si>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</si>
  <si>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</si>
  <si>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</si>
  <si>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</si>
  <si>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</si>
  <si>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</si>
  <si>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</si>
  <si>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</si>
  <si>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</si>
  <si>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</si>
  <si>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</si>
  <si>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</si>
  <si>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</si>
  <si>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</si>
  <si>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</si>
  <si>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</si>
  <si>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</si>
  <si>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</si>
  <si>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</si>
  <si>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</si>
  <si>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</si>
  <si>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</si>
  <si>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</si>
  <si>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</si>
  <si>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</si>
  <si>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</si>
  <si>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</si>
  <si>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</si>
  <si>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</si>
  <si>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</si>
  <si>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</si>
  <si>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</si>
  <si>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</si>
  <si>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</si>
  <si>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</si>
  <si>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</si>
  <si>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</si>
  <si>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</si>
  <si>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</si>
  <si>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</si>
  <si>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</si>
  <si>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</si>
  <si>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</si>
  <si>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</si>
  <si>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</si>
  <si>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</si>
  <si>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</si>
  <si>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</si>
  <si>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</si>
  <si>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</si>
  <si>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</si>
  <si>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</si>
  <si>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</si>
  <si>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</si>
  <si>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</si>
  <si>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</si>
  <si>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</si>
  <si>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</si>
  <si>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</si>
  <si>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</si>
  <si>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</si>
  <si>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</si>
  <si>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</si>
  <si>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</si>
  <si>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</si>
  <si>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</si>
  <si>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</si>
  <si>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</si>
  <si>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</si>
  <si>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</si>
  <si>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</si>
  <si>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</si>
  <si>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</si>
  <si>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</si>
  <si>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</si>
  <si>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</si>
  <si>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</si>
  <si>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</si>
  <si>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</si>
  <si>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</si>
  <si>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</si>
  <si>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</si>
  <si>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</si>
  <si>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</si>
  <si>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</si>
  <si>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</si>
  <si>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</si>
  <si>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</si>
  <si>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</si>
  <si>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</si>
  <si>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</si>
  <si>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</si>
  <si>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</si>
  <si>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</si>
  <si>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</si>
  <si>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</si>
  <si>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</si>
  <si>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</si>
  <si>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</si>
  <si>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</si>
  <si>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</si>
  <si>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</si>
  <si>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</si>
  <si>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</si>
  <si>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</si>
  <si>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</si>
  <si>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</si>
  <si>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</si>
  <si>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</si>
  <si>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</si>
  <si>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</si>
  <si>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</si>
  <si>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</si>
  <si>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</si>
  <si>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</si>
  <si>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</si>
  <si>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</si>
  <si>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</si>
  <si>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</si>
  <si>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</si>
  <si>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</si>
  <si>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</si>
  <si>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</si>
  <si>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7.  Денежные средства группы выбытия, классифицированные как предназначенные для продажи.</t>
  </si>
  <si>
    <t xml:space="preserve">3.1. Чистые денежные средства, полученные от прекращенной операционной деятельности </t>
  </si>
  <si>
    <t xml:space="preserve">3.1.  Чистые денежные средства, использованные в прекращенной
 инвестиционной деятельности  </t>
  </si>
  <si>
    <t xml:space="preserve">3.1.  Чистые денежные средства, использованные в прекращенной
 финансовой деятельности  </t>
  </si>
  <si>
    <t>7.1 Денежные средства и их эквиваленты на конец отчетного периода</t>
  </si>
  <si>
    <t>За отчетный
 период</t>
  </si>
  <si>
    <t>АО "Алатау Жарық Компаниясы"</t>
  </si>
  <si>
    <t>(вес суммы представлены в тысячах тенге, если не указано иное)</t>
  </si>
  <si>
    <t>КОНСОЛИДИРОВАННЫЙ ОТЧЕТ О ФИНАНСОВОМ ПОЛОЖЕНИИ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</si>
  <si>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</si>
  <si>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</si>
  <si>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                                                                                        (фамилия, имя, отчество)                 (подпись)</t>
  </si>
  <si>
    <t>                                                                                       (фамилия, имя, отчество)             (подпись)</t>
  </si>
  <si>
    <t>КОНСОЛИДИРОВАННЫЙ ОТЧЕТ О СОВОКУПНОМ ДОХОДЕ</t>
  </si>
  <si>
    <r>
      <t>Главный бухгалтер</t>
    </r>
    <r>
      <rPr>
        <sz val="10"/>
        <color indexed="8"/>
        <rFont val="Times New Roman"/>
        <family val="1"/>
      </rPr>
      <t xml:space="preserve">                                                  </t>
    </r>
    <r>
      <rPr>
        <b/>
        <u val="single"/>
        <sz val="10"/>
        <color indexed="8"/>
        <rFont val="Times New Roman"/>
        <family val="1"/>
      </rPr>
      <t>Есенгулова А.К.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___________________</t>
    </r>
  </si>
  <si>
    <t>КОНСОЛИДИРОВАННЫЙ ОТЧЕТ О ДВИЖЕНИИ ДЕНЕЖНЫХ СРЕДСТВ (прямой метод)</t>
  </si>
  <si>
    <t xml:space="preserve">КОНСОЛИДИРОВАННЫЙ ОТЧЕТ ОБ ИЗМЕНЕНИЯХ В КАПИТАЛЕ </t>
  </si>
  <si>
    <r>
      <t xml:space="preserve">Заместитель Председателя Правления
по финансам и экономике                                       </t>
    </r>
  </si>
  <si>
    <t>                                                                                                    (фамилия, имя, отчество)                 (подпись)</t>
  </si>
  <si>
    <t>                                                                                                   (фамилия, имя, отчество)             (подпись)</t>
  </si>
  <si>
    <r>
      <t xml:space="preserve">Заместитель Председателя Правления
по финансам и экономике                                      </t>
    </r>
    <r>
      <rPr>
        <b/>
        <u val="single"/>
        <sz val="10"/>
        <color indexed="8"/>
        <rFont val="Times New Roman"/>
        <family val="1"/>
      </rPr>
      <t>Иппергенов Т.С.</t>
    </r>
    <r>
      <rPr>
        <u val="single"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 __________________</t>
    </r>
  </si>
  <si>
    <r>
      <t xml:space="preserve">Заместитель Председателя Правления
по финансам и экономике                                       </t>
    </r>
    <r>
      <rPr>
        <b/>
        <u val="single"/>
        <sz val="10"/>
        <color indexed="8"/>
        <rFont val="Times New Roman"/>
        <family val="1"/>
      </rPr>
      <t>Иппергенов Т.С.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__________________</t>
    </r>
  </si>
  <si>
    <r>
      <t xml:space="preserve">Заместитель Председателя Правления
по финансам и экономике                                     </t>
    </r>
    <r>
      <rPr>
        <b/>
        <u val="single"/>
        <sz val="10"/>
        <color indexed="8"/>
        <rFont val="Times New Roman"/>
        <family val="1"/>
      </rPr>
      <t xml:space="preserve"> Иппергенов Т.С.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__________________</t>
    </r>
  </si>
  <si>
    <r>
      <rPr>
        <b/>
        <u val="single"/>
        <sz val="10"/>
        <color indexed="8"/>
        <rFont val="Times New Roman"/>
        <family val="1"/>
      </rPr>
      <t>Иппергенов Т.С.</t>
    </r>
    <r>
      <rPr>
        <b/>
        <sz val="10"/>
        <color indexed="8"/>
        <rFont val="Times New Roman"/>
        <family val="1"/>
      </rPr>
      <t xml:space="preserve">               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</si>
  <si>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                                                              </t>
    </r>
    <r>
      <rPr>
        <b/>
        <u val="single"/>
        <sz val="10"/>
        <color indexed="8"/>
        <rFont val="Times New Roman"/>
        <family val="1"/>
      </rPr>
      <t>Есенгулова А.К.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___________________</t>
    </r>
  </si>
  <si>
    <t xml:space="preserve">Консолидированная финансовая отчетность за 3 квартал 2014 года </t>
  </si>
  <si>
    <t>по состоянию на 30 сентября 2014 года</t>
  </si>
  <si>
    <t>за год, заканчивающийся 30 сентября 2014 года</t>
  </si>
  <si>
    <t>Консолидированная финансовая отчетность за 3 квартал 2014 года,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</si>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</sst>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_ ;\-#,##0\ "/>
    <numFmt numFmtId="174" formatCode="_(* #,##0_);_(* \(#,##0\);_(* &quot;-&quot;??_);_(@_)"/>
    <numFmt numFmtId="175" formatCode="_-* #,##0_р_._-;\-* #,##0_р_._-;_-* &quot;-&quot;??_р_._-;_-@_-"/>
    <numFmt numFmtId="176" formatCode="_(* #,##0_);_(* \(#,##0\);_(* &quot;-&quot;_);_(@_)"/>
    <numFmt numFmtId="177" formatCode="_(* #,##0,_);_(* \(#,##0,\);_(* &quot;-&quot;_);_(@_)"/>
    <numFmt numFmtId="178" formatCode="#,##0.00&quot;р.&quot;"/>
    <numFmt numFmtId="179" formatCode="_-* #,##0.00_-;\-* #,##0.00_-;_-* &quot;-&quot;??_-;_-@_-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42" applyAlignment="1" applyProtection="1">
      <alignment horizontal="right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42" applyNumberFormat="1" applyAlignment="1" applyProtection="1">
      <alignment horizontal="right"/>
      <protection/>
    </xf>
    <xf numFmtId="169" fontId="8" fillId="0" borderId="12" xfId="57" applyNumberFormat="1" applyFont="1" applyFill="1" applyBorder="1" applyAlignment="1">
      <alignment horizontal="center" wrapText="1"/>
      <protection/>
    </xf>
    <xf numFmtId="176" fontId="1" fillId="0" borderId="11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2" fillId="0" borderId="0" xfId="42" applyFont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33" borderId="0" xfId="68" applyNumberFormat="1" applyFont="1" applyFill="1" applyBorder="1" applyAlignment="1">
      <alignment horizontal="center"/>
    </xf>
    <xf numFmtId="3" fontId="9" fillId="0" borderId="0" xfId="55" applyNumberFormat="1" applyFont="1" applyBorder="1" applyAlignment="1">
      <alignment horizontal="center"/>
      <protection/>
    </xf>
    <xf numFmtId="3" fontId="9" fillId="0" borderId="0" xfId="0" applyNumberFormat="1" applyFont="1" applyBorder="1" applyAlignment="1">
      <alignment/>
    </xf>
    <xf numFmtId="0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53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176" fontId="54" fillId="0" borderId="0" xfId="0" applyNumberFormat="1" applyFont="1" applyBorder="1" applyAlignment="1">
      <alignment horizontal="center" vertical="top" wrapText="1"/>
    </xf>
    <xf numFmtId="3" fontId="54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left"/>
    </xf>
    <xf numFmtId="169" fontId="55" fillId="0" borderId="0" xfId="0" applyNumberFormat="1" applyFont="1" applyAlignment="1">
      <alignment/>
    </xf>
    <xf numFmtId="169" fontId="8" fillId="0" borderId="14" xfId="57" applyNumberFormat="1" applyFont="1" applyFill="1" applyBorder="1" applyAlignment="1">
      <alignment horizontal="center" wrapText="1"/>
      <protection/>
    </xf>
    <xf numFmtId="169" fontId="8" fillId="0" borderId="17" xfId="57" applyNumberFormat="1" applyFont="1" applyFill="1" applyBorder="1" applyAlignment="1">
      <alignment horizontal="center" wrapText="1"/>
      <protection/>
    </xf>
    <xf numFmtId="169" fontId="7" fillId="0" borderId="18" xfId="57" applyNumberFormat="1" applyFont="1" applyFill="1" applyBorder="1" applyAlignment="1">
      <alignment horizontal="center" wrapText="1"/>
      <protection/>
    </xf>
    <xf numFmtId="169" fontId="9" fillId="0" borderId="17" xfId="57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8" xfId="56"/>
    <cellStyle name="Обычный_капитал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tabSelected="1" zoomScalePageLayoutView="0" workbookViewId="0" topLeftCell="A61">
      <selection activeCell="D85" sqref="D85"/>
    </sheetView>
  </sheetViews>
  <sheetFormatPr defaultColWidth="9.00390625" defaultRowHeight="12.75"/>
  <cols>
    <col min="1" max="1" width="79.00390625" style="22" customWidth="1"/>
    <col min="2" max="2" width="17.00390625" style="22" customWidth="1"/>
    <col min="3" max="3" width="19.625" style="22" customWidth="1"/>
    <col min="4" max="4" width="18.875" style="22" customWidth="1"/>
    <col min="5" max="5" width="9.125" style="22" customWidth="1"/>
    <col min="6" max="6" width="14.25390625" style="22" bestFit="1" customWidth="1"/>
    <col min="7" max="16384" width="9.125" style="22" customWidth="1"/>
  </cols>
  <sheetData>
    <row r="2" ht="12.75">
      <c r="D2" s="5"/>
    </row>
    <row r="3" ht="12.75">
      <c r="D3" s="41" t="s">
        <v>195</v>
      </c>
    </row>
    <row r="4" ht="12.75">
      <c r="D4" s="41" t="s">
        <v>214</v>
      </c>
    </row>
    <row r="5" ht="12.75">
      <c r="D5" s="41" t="s">
        <v>196</v>
      </c>
    </row>
    <row r="6" ht="12.75">
      <c r="D6" s="5"/>
    </row>
    <row r="7" ht="12.75">
      <c r="D7" s="5"/>
    </row>
    <row r="8" spans="1:3" ht="12.75">
      <c r="A8" s="62"/>
      <c r="B8" s="62"/>
      <c r="C8" s="62"/>
    </row>
    <row r="9" spans="1:3" ht="12.75">
      <c r="A9" s="62"/>
      <c r="B9" s="62"/>
      <c r="C9" s="62"/>
    </row>
    <row r="10" spans="1:3" ht="12.75">
      <c r="A10" s="63"/>
      <c r="B10" s="63"/>
      <c r="C10" s="63"/>
    </row>
    <row r="11" spans="1:4" ht="12.75">
      <c r="A11" s="64" t="s">
        <v>197</v>
      </c>
      <c r="B11" s="64"/>
      <c r="C11" s="64"/>
      <c r="D11" s="64"/>
    </row>
    <row r="12" spans="1:4" ht="12.75">
      <c r="A12" s="64" t="s">
        <v>215</v>
      </c>
      <c r="B12" s="64"/>
      <c r="C12" s="64"/>
      <c r="D12" s="64"/>
    </row>
    <row r="13" ht="12.75">
      <c r="A13" s="5"/>
    </row>
    <row r="14" ht="13.5" thickBot="1">
      <c r="A14" s="5"/>
    </row>
    <row r="15" spans="1:4" ht="26.25" thickBot="1">
      <c r="A15" s="45" t="s">
        <v>0</v>
      </c>
      <c r="B15" s="46" t="s">
        <v>1</v>
      </c>
      <c r="C15" s="46" t="s">
        <v>2</v>
      </c>
      <c r="D15" s="46" t="s">
        <v>3</v>
      </c>
    </row>
    <row r="16" spans="1:4" ht="13.5" thickBot="1">
      <c r="A16" s="44" t="s">
        <v>4</v>
      </c>
      <c r="B16" s="47"/>
      <c r="C16" s="47"/>
      <c r="D16" s="47"/>
    </row>
    <row r="17" spans="1:4" ht="13.5" thickBot="1">
      <c r="A17" s="7" t="s">
        <v>5</v>
      </c>
      <c r="B17" s="8">
        <v>10</v>
      </c>
      <c r="C17" s="18">
        <v>6024327</v>
      </c>
      <c r="D17" s="18">
        <v>5697445</v>
      </c>
    </row>
    <row r="18" spans="1:4" ht="13.5" thickBot="1">
      <c r="A18" s="7" t="s">
        <v>6</v>
      </c>
      <c r="B18" s="8">
        <v>11</v>
      </c>
      <c r="C18" s="18"/>
      <c r="D18" s="18"/>
    </row>
    <row r="19" spans="1:4" ht="13.5" thickBot="1">
      <c r="A19" s="7" t="s">
        <v>7</v>
      </c>
      <c r="B19" s="8">
        <v>12</v>
      </c>
      <c r="C19" s="18"/>
      <c r="D19" s="18"/>
    </row>
    <row r="20" spans="1:4" ht="13.5" thickBot="1">
      <c r="A20" s="7" t="s">
        <v>8</v>
      </c>
      <c r="B20" s="8">
        <v>13</v>
      </c>
      <c r="C20" s="18"/>
      <c r="D20" s="18"/>
    </row>
    <row r="21" spans="1:4" ht="13.5" thickBot="1">
      <c r="A21" s="7" t="s">
        <v>9</v>
      </c>
      <c r="B21" s="8">
        <v>14</v>
      </c>
      <c r="C21" s="18"/>
      <c r="D21" s="18"/>
    </row>
    <row r="22" spans="1:4" ht="13.5" thickBot="1">
      <c r="A22" s="7" t="s">
        <v>10</v>
      </c>
      <c r="B22" s="8">
        <v>15</v>
      </c>
      <c r="C22" s="18">
        <v>590000</v>
      </c>
      <c r="D22" s="18">
        <v>1340000</v>
      </c>
    </row>
    <row r="23" spans="1:4" ht="13.5" thickBot="1">
      <c r="A23" s="7" t="s">
        <v>11</v>
      </c>
      <c r="B23" s="8">
        <v>16</v>
      </c>
      <c r="C23" s="18">
        <v>2167335</v>
      </c>
      <c r="D23" s="18">
        <v>2174668</v>
      </c>
    </row>
    <row r="24" spans="1:4" ht="13.5" thickBot="1">
      <c r="A24" s="7" t="s">
        <v>12</v>
      </c>
      <c r="B24" s="8">
        <v>17</v>
      </c>
      <c r="C24" s="18">
        <v>464184</v>
      </c>
      <c r="D24" s="18">
        <v>417799</v>
      </c>
    </row>
    <row r="25" spans="1:4" ht="13.5" thickBot="1">
      <c r="A25" s="7" t="s">
        <v>13</v>
      </c>
      <c r="B25" s="8">
        <v>18</v>
      </c>
      <c r="C25" s="18">
        <v>770018</v>
      </c>
      <c r="D25" s="18">
        <v>398851</v>
      </c>
    </row>
    <row r="26" spans="1:4" ht="13.5" thickBot="1">
      <c r="A26" s="7" t="s">
        <v>14</v>
      </c>
      <c r="B26" s="8">
        <v>19</v>
      </c>
      <c r="C26" s="18">
        <v>2356370</v>
      </c>
      <c r="D26" s="18">
        <v>3608256</v>
      </c>
    </row>
    <row r="27" spans="1:4" ht="13.5" thickBot="1">
      <c r="A27" s="44" t="s">
        <v>15</v>
      </c>
      <c r="B27" s="8">
        <v>100</v>
      </c>
      <c r="C27" s="19">
        <f>SUM(C17:C26)</f>
        <v>12372234</v>
      </c>
      <c r="D27" s="19">
        <f>SUM(D17:D26)</f>
        <v>13637019</v>
      </c>
    </row>
    <row r="28" spans="1:4" ht="13.5" thickBot="1">
      <c r="A28" s="7" t="s">
        <v>16</v>
      </c>
      <c r="B28" s="8">
        <v>101</v>
      </c>
      <c r="C28" s="18">
        <v>9151846</v>
      </c>
      <c r="D28" s="18">
        <v>8560182</v>
      </c>
    </row>
    <row r="29" spans="1:4" ht="13.5" thickBot="1">
      <c r="A29" s="44" t="s">
        <v>17</v>
      </c>
      <c r="B29" s="47"/>
      <c r="C29" s="19"/>
      <c r="D29" s="19"/>
    </row>
    <row r="30" spans="1:4" ht="13.5" thickBot="1">
      <c r="A30" s="7" t="s">
        <v>6</v>
      </c>
      <c r="B30" s="8">
        <v>110</v>
      </c>
      <c r="C30" s="18"/>
      <c r="D30" s="18"/>
    </row>
    <row r="31" spans="1:4" ht="13.5" thickBot="1">
      <c r="A31" s="7" t="s">
        <v>7</v>
      </c>
      <c r="B31" s="8">
        <v>111</v>
      </c>
      <c r="C31" s="18"/>
      <c r="D31" s="18"/>
    </row>
    <row r="32" spans="1:4" ht="13.5" thickBot="1">
      <c r="A32" s="7" t="s">
        <v>8</v>
      </c>
      <c r="B32" s="8">
        <v>112</v>
      </c>
      <c r="C32" s="18"/>
      <c r="D32" s="18"/>
    </row>
    <row r="33" spans="1:4" ht="13.5" thickBot="1">
      <c r="A33" s="7" t="s">
        <v>9</v>
      </c>
      <c r="B33" s="8">
        <v>113</v>
      </c>
      <c r="C33" s="18"/>
      <c r="D33" s="18"/>
    </row>
    <row r="34" spans="1:4" ht="13.5" thickBot="1">
      <c r="A34" s="7" t="s">
        <v>18</v>
      </c>
      <c r="B34" s="8">
        <v>114</v>
      </c>
      <c r="C34" s="18"/>
      <c r="D34" s="18"/>
    </row>
    <row r="35" spans="1:4" ht="13.5" thickBot="1">
      <c r="A35" s="7" t="s">
        <v>19</v>
      </c>
      <c r="B35" s="8">
        <v>115</v>
      </c>
      <c r="C35" s="18"/>
      <c r="D35" s="18"/>
    </row>
    <row r="36" spans="1:4" ht="13.5" thickBot="1">
      <c r="A36" s="7" t="s">
        <v>20</v>
      </c>
      <c r="B36" s="8">
        <v>116</v>
      </c>
      <c r="C36" s="18"/>
      <c r="D36" s="18"/>
    </row>
    <row r="37" spans="1:4" ht="13.5" thickBot="1">
      <c r="A37" s="7" t="s">
        <v>21</v>
      </c>
      <c r="B37" s="8">
        <v>117</v>
      </c>
      <c r="C37" s="18"/>
      <c r="D37" s="18"/>
    </row>
    <row r="38" spans="1:4" ht="13.5" thickBot="1">
      <c r="A38" s="7" t="s">
        <v>22</v>
      </c>
      <c r="B38" s="8">
        <v>118</v>
      </c>
      <c r="C38" s="18">
        <v>87028878</v>
      </c>
      <c r="D38" s="18">
        <v>87565383</v>
      </c>
    </row>
    <row r="39" spans="1:4" ht="13.5" thickBot="1">
      <c r="A39" s="7" t="s">
        <v>23</v>
      </c>
      <c r="B39" s="8">
        <v>119</v>
      </c>
      <c r="C39" s="18"/>
      <c r="D39" s="18"/>
    </row>
    <row r="40" spans="1:4" ht="13.5" thickBot="1">
      <c r="A40" s="7" t="s">
        <v>24</v>
      </c>
      <c r="B40" s="8">
        <v>120</v>
      </c>
      <c r="C40" s="18"/>
      <c r="D40" s="18"/>
    </row>
    <row r="41" spans="1:4" ht="13.5" thickBot="1">
      <c r="A41" s="7" t="s">
        <v>25</v>
      </c>
      <c r="B41" s="8">
        <v>121</v>
      </c>
      <c r="C41" s="18">
        <v>142016</v>
      </c>
      <c r="D41" s="18">
        <v>151991</v>
      </c>
    </row>
    <row r="42" spans="1:4" ht="13.5" thickBot="1">
      <c r="A42" s="7" t="s">
        <v>26</v>
      </c>
      <c r="B42" s="8">
        <v>122</v>
      </c>
      <c r="C42" s="18"/>
      <c r="D42" s="18"/>
    </row>
    <row r="43" spans="1:4" ht="13.5" thickBot="1">
      <c r="A43" s="7" t="s">
        <v>27</v>
      </c>
      <c r="B43" s="8">
        <v>123</v>
      </c>
      <c r="C43" s="18">
        <v>944294</v>
      </c>
      <c r="D43" s="18">
        <v>468879</v>
      </c>
    </row>
    <row r="44" spans="1:4" ht="13.5" thickBot="1">
      <c r="A44" s="44" t="s">
        <v>28</v>
      </c>
      <c r="B44" s="47">
        <v>200</v>
      </c>
      <c r="C44" s="19">
        <f>SUM(C30:C43)</f>
        <v>88115188</v>
      </c>
      <c r="D44" s="19">
        <f>SUM(D30:D43)</f>
        <v>88186253</v>
      </c>
    </row>
    <row r="45" spans="1:4" ht="13.5" thickBot="1">
      <c r="A45" s="44" t="s">
        <v>29</v>
      </c>
      <c r="B45" s="47"/>
      <c r="C45" s="19">
        <f>C27+C28+C44</f>
        <v>109639268</v>
      </c>
      <c r="D45" s="19">
        <f>D27+D28+D44</f>
        <v>110383454</v>
      </c>
    </row>
    <row r="46" spans="1:4" ht="26.25" thickBot="1">
      <c r="A46" s="44" t="s">
        <v>30</v>
      </c>
      <c r="B46" s="47" t="s">
        <v>1</v>
      </c>
      <c r="C46" s="19" t="s">
        <v>2</v>
      </c>
      <c r="D46" s="19" t="s">
        <v>3</v>
      </c>
    </row>
    <row r="47" spans="1:4" ht="13.5" thickBot="1">
      <c r="A47" s="44" t="s">
        <v>31</v>
      </c>
      <c r="B47" s="47"/>
      <c r="C47" s="19"/>
      <c r="D47" s="19"/>
    </row>
    <row r="48" spans="1:4" ht="13.5" thickBot="1">
      <c r="A48" s="7" t="s">
        <v>32</v>
      </c>
      <c r="B48" s="8">
        <v>210</v>
      </c>
      <c r="C48" s="18">
        <v>963179</v>
      </c>
      <c r="D48" s="18">
        <v>695846</v>
      </c>
    </row>
    <row r="49" spans="1:4" ht="13.5" thickBot="1">
      <c r="A49" s="7" t="s">
        <v>7</v>
      </c>
      <c r="B49" s="8">
        <v>211</v>
      </c>
      <c r="C49" s="18"/>
      <c r="D49" s="18"/>
    </row>
    <row r="50" spans="1:4" ht="13.5" thickBot="1">
      <c r="A50" s="7" t="s">
        <v>33</v>
      </c>
      <c r="B50" s="8">
        <v>212</v>
      </c>
      <c r="C50" s="18">
        <v>6841513</v>
      </c>
      <c r="D50" s="18">
        <v>7274672</v>
      </c>
    </row>
    <row r="51" spans="1:4" ht="13.5" thickBot="1">
      <c r="A51" s="7" t="s">
        <v>34</v>
      </c>
      <c r="B51" s="8">
        <v>213</v>
      </c>
      <c r="C51" s="18">
        <v>3805461</v>
      </c>
      <c r="D51" s="18">
        <v>7698043</v>
      </c>
    </row>
    <row r="52" spans="1:4" ht="13.5" thickBot="1">
      <c r="A52" s="7" t="s">
        <v>35</v>
      </c>
      <c r="B52" s="8">
        <v>214</v>
      </c>
      <c r="C52" s="18">
        <v>19234</v>
      </c>
      <c r="D52" s="18">
        <v>19234</v>
      </c>
    </row>
    <row r="53" spans="1:4" ht="13.5" thickBot="1">
      <c r="A53" s="7" t="s">
        <v>36</v>
      </c>
      <c r="B53" s="8">
        <v>215</v>
      </c>
      <c r="C53" s="18"/>
      <c r="D53" s="18">
        <v>0</v>
      </c>
    </row>
    <row r="54" spans="1:4" ht="13.5" thickBot="1">
      <c r="A54" s="7" t="s">
        <v>37</v>
      </c>
      <c r="B54" s="8">
        <v>216</v>
      </c>
      <c r="C54" s="18">
        <v>211539</v>
      </c>
      <c r="D54" s="18">
        <v>202811</v>
      </c>
    </row>
    <row r="55" spans="1:4" ht="13.5" thickBot="1">
      <c r="A55" s="7" t="s">
        <v>38</v>
      </c>
      <c r="B55" s="8">
        <v>217</v>
      </c>
      <c r="C55" s="18">
        <v>716586</v>
      </c>
      <c r="D55" s="18">
        <v>731538</v>
      </c>
    </row>
    <row r="56" spans="1:4" ht="13.5" thickBot="1">
      <c r="A56" s="7" t="s">
        <v>39</v>
      </c>
      <c r="B56" s="8">
        <v>300</v>
      </c>
      <c r="C56" s="19">
        <f>SUM(C48:C55)</f>
        <v>12557512</v>
      </c>
      <c r="D56" s="19">
        <f>SUM(D48:D55)</f>
        <v>16622144</v>
      </c>
    </row>
    <row r="57" spans="1:4" ht="13.5" thickBot="1">
      <c r="A57" s="7" t="s">
        <v>40</v>
      </c>
      <c r="B57" s="8">
        <v>301</v>
      </c>
      <c r="C57" s="18">
        <v>1519063</v>
      </c>
      <c r="D57" s="18">
        <v>1217769</v>
      </c>
    </row>
    <row r="58" spans="1:4" ht="13.5" thickBot="1">
      <c r="A58" s="44" t="s">
        <v>41</v>
      </c>
      <c r="B58" s="47"/>
      <c r="C58" s="19"/>
      <c r="D58" s="19"/>
    </row>
    <row r="59" spans="1:4" ht="13.5" thickBot="1">
      <c r="A59" s="7" t="s">
        <v>32</v>
      </c>
      <c r="B59" s="8">
        <v>310</v>
      </c>
      <c r="C59" s="18">
        <v>16513874</v>
      </c>
      <c r="D59" s="18">
        <v>16648514</v>
      </c>
    </row>
    <row r="60" spans="1:4" ht="13.5" thickBot="1">
      <c r="A60" s="7" t="s">
        <v>7</v>
      </c>
      <c r="B60" s="8">
        <v>311</v>
      </c>
      <c r="C60" s="18"/>
      <c r="D60" s="18"/>
    </row>
    <row r="61" spans="1:4" ht="13.5" thickBot="1">
      <c r="A61" s="7" t="s">
        <v>42</v>
      </c>
      <c r="B61" s="8">
        <v>312</v>
      </c>
      <c r="C61" s="18"/>
      <c r="D61" s="18"/>
    </row>
    <row r="62" spans="1:4" ht="13.5" thickBot="1">
      <c r="A62" s="7" t="s">
        <v>43</v>
      </c>
      <c r="B62" s="8">
        <v>313</v>
      </c>
      <c r="C62" s="18">
        <v>1114780</v>
      </c>
      <c r="D62" s="18">
        <v>1261058</v>
      </c>
    </row>
    <row r="63" spans="1:4" ht="13.5" thickBot="1">
      <c r="A63" s="7" t="s">
        <v>44</v>
      </c>
      <c r="B63" s="8">
        <v>314</v>
      </c>
      <c r="C63" s="18">
        <v>229225</v>
      </c>
      <c r="D63" s="18">
        <v>229225</v>
      </c>
    </row>
    <row r="64" spans="1:4" ht="13.5" thickBot="1">
      <c r="A64" s="7" t="s">
        <v>45</v>
      </c>
      <c r="B64" s="8">
        <v>315</v>
      </c>
      <c r="C64" s="18">
        <v>4786183</v>
      </c>
      <c r="D64" s="18">
        <v>3987280</v>
      </c>
    </row>
    <row r="65" spans="1:4" ht="13.5" thickBot="1">
      <c r="A65" s="7" t="s">
        <v>46</v>
      </c>
      <c r="B65" s="8">
        <v>316</v>
      </c>
      <c r="C65" s="18">
        <v>3467513</v>
      </c>
      <c r="D65" s="18">
        <v>3793578</v>
      </c>
    </row>
    <row r="66" spans="1:4" ht="13.5" thickBot="1">
      <c r="A66" s="44" t="s">
        <v>47</v>
      </c>
      <c r="B66" s="47">
        <v>400</v>
      </c>
      <c r="C66" s="19">
        <f>SUM(C59:C65)</f>
        <v>26111575</v>
      </c>
      <c r="D66" s="19">
        <f>SUM(D59:D65)</f>
        <v>25919655</v>
      </c>
    </row>
    <row r="67" spans="1:4" ht="13.5" thickBot="1">
      <c r="A67" s="44" t="s">
        <v>48</v>
      </c>
      <c r="B67" s="47"/>
      <c r="C67" s="19"/>
      <c r="D67" s="19"/>
    </row>
    <row r="68" spans="1:4" ht="13.5" thickBot="1">
      <c r="A68" s="7" t="s">
        <v>49</v>
      </c>
      <c r="B68" s="8">
        <v>410</v>
      </c>
      <c r="C68" s="18">
        <v>74004714</v>
      </c>
      <c r="D68" s="18">
        <v>74004714</v>
      </c>
    </row>
    <row r="69" spans="1:4" ht="13.5" thickBot="1">
      <c r="A69" s="7" t="s">
        <v>50</v>
      </c>
      <c r="B69" s="8">
        <v>411</v>
      </c>
      <c r="C69" s="18"/>
      <c r="D69" s="18">
        <v>0</v>
      </c>
    </row>
    <row r="70" spans="1:4" ht="13.5" thickBot="1">
      <c r="A70" s="7" t="s">
        <v>51</v>
      </c>
      <c r="B70" s="8">
        <v>412</v>
      </c>
      <c r="C70" s="18">
        <v>-11669650</v>
      </c>
      <c r="D70" s="18">
        <v>-11669650</v>
      </c>
    </row>
    <row r="71" spans="1:4" ht="13.5" thickBot="1">
      <c r="A71" s="7" t="s">
        <v>52</v>
      </c>
      <c r="B71" s="8">
        <v>413</v>
      </c>
      <c r="C71" s="18">
        <v>11742</v>
      </c>
      <c r="D71" s="18">
        <v>11742</v>
      </c>
    </row>
    <row r="72" spans="1:6" ht="13.5" thickBot="1">
      <c r="A72" s="7" t="s">
        <v>53</v>
      </c>
      <c r="B72" s="8">
        <v>414</v>
      </c>
      <c r="C72" s="18">
        <v>7104312</v>
      </c>
      <c r="D72" s="18">
        <v>4277080</v>
      </c>
      <c r="F72" s="28"/>
    </row>
    <row r="73" spans="1:4" ht="26.25" thickBot="1">
      <c r="A73" s="7" t="s">
        <v>54</v>
      </c>
      <c r="B73" s="8">
        <v>420</v>
      </c>
      <c r="C73" s="18">
        <f>SUM(C68:C72)</f>
        <v>69451118</v>
      </c>
      <c r="D73" s="18">
        <f>SUM(D68:D72)</f>
        <v>66623886</v>
      </c>
    </row>
    <row r="74" spans="1:6" ht="13.5" thickBot="1">
      <c r="A74" s="7" t="s">
        <v>55</v>
      </c>
      <c r="B74" s="8">
        <v>421</v>
      </c>
      <c r="C74" s="18"/>
      <c r="D74" s="18"/>
      <c r="F74" s="38"/>
    </row>
    <row r="75" spans="1:4" ht="13.5" thickBot="1">
      <c r="A75" s="44" t="s">
        <v>56</v>
      </c>
      <c r="B75" s="8">
        <v>500</v>
      </c>
      <c r="C75" s="19">
        <f>C73+C74</f>
        <v>69451118</v>
      </c>
      <c r="D75" s="19">
        <f>D73+D74</f>
        <v>66623886</v>
      </c>
    </row>
    <row r="76" spans="1:4" ht="13.5" thickBot="1">
      <c r="A76" s="44" t="s">
        <v>57</v>
      </c>
      <c r="B76" s="8"/>
      <c r="C76" s="19">
        <f>C56+C57+C66+C75</f>
        <v>109639268</v>
      </c>
      <c r="D76" s="19">
        <f>D56+D57+D66+D75</f>
        <v>110383454</v>
      </c>
    </row>
    <row r="77" spans="1:4" ht="13.5" thickBot="1">
      <c r="A77" s="44" t="s">
        <v>198</v>
      </c>
      <c r="B77" s="8"/>
      <c r="C77" s="19">
        <v>578</v>
      </c>
      <c r="D77" s="19">
        <v>555</v>
      </c>
    </row>
    <row r="78" spans="1:4" ht="13.5" thickBot="1">
      <c r="A78" s="44" t="s">
        <v>199</v>
      </c>
      <c r="B78" s="8"/>
      <c r="C78" s="19">
        <v>520</v>
      </c>
      <c r="D78" s="19">
        <v>520</v>
      </c>
    </row>
    <row r="79" spans="1:4" ht="12.75">
      <c r="A79" s="49"/>
      <c r="B79" s="42"/>
      <c r="C79" s="54">
        <f>C45-C76</f>
        <v>0</v>
      </c>
      <c r="D79" s="54">
        <f>D45-D76</f>
        <v>0</v>
      </c>
    </row>
    <row r="80" spans="1:4" ht="12.75">
      <c r="A80" s="1"/>
      <c r="C80" s="48">
        <f>(C45-C41-C56-C66-650-C57-650)/(142315508-22441635)*1000</f>
        <v>578.1727099115251</v>
      </c>
      <c r="D80" s="48">
        <f>(D45-D41-D56-D66-650-D57-650)/(142315508-22441635)*1000</f>
        <v>554.5044415141239</v>
      </c>
    </row>
    <row r="81" spans="1:5" s="35" customFormat="1" ht="25.5">
      <c r="A81" s="43" t="s">
        <v>209</v>
      </c>
      <c r="B81" s="34"/>
      <c r="C81" s="55"/>
      <c r="D81" s="56"/>
      <c r="E81" s="36"/>
    </row>
    <row r="82" spans="1:5" s="35" customFormat="1" ht="12.75">
      <c r="A82" s="1" t="s">
        <v>200</v>
      </c>
      <c r="B82" s="34"/>
      <c r="C82" s="37"/>
      <c r="E82" s="36"/>
    </row>
    <row r="83" spans="1:5" s="35" customFormat="1" ht="12.75">
      <c r="A83" s="1"/>
      <c r="B83" s="34"/>
      <c r="C83" s="37"/>
      <c r="E83" s="36"/>
    </row>
    <row r="84" spans="1:5" s="35" customFormat="1" ht="12.75">
      <c r="A84" s="1"/>
      <c r="B84" s="34"/>
      <c r="C84" s="37"/>
      <c r="E84" s="36"/>
    </row>
    <row r="85" ht="12.75">
      <c r="A85" s="9" t="s">
        <v>203</v>
      </c>
    </row>
    <row r="86" ht="12.75">
      <c r="A86" s="1" t="s">
        <v>201</v>
      </c>
    </row>
    <row r="87" ht="12.75">
      <c r="A87" s="1"/>
    </row>
    <row r="88" ht="12.75">
      <c r="A88" s="1"/>
    </row>
    <row r="90" spans="1:5" s="35" customFormat="1" ht="12.75">
      <c r="A90" s="1"/>
      <c r="B90" s="34"/>
      <c r="C90" s="37"/>
      <c r="E90" s="36"/>
    </row>
  </sheetData>
  <sheetProtection/>
  <mergeCells count="5">
    <mergeCell ref="A8:C8"/>
    <mergeCell ref="A9:C9"/>
    <mergeCell ref="A10:C10"/>
    <mergeCell ref="A11:D11"/>
    <mergeCell ref="A12:D12"/>
  </mergeCells>
  <printOptions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8">
      <selection activeCell="C34" sqref="C34:D35"/>
    </sheetView>
  </sheetViews>
  <sheetFormatPr defaultColWidth="9.00390625" defaultRowHeight="12.75"/>
  <cols>
    <col min="1" max="1" width="94.625" style="22" customWidth="1"/>
    <col min="2" max="2" width="9.125" style="22" customWidth="1"/>
    <col min="3" max="3" width="17.875" style="22" customWidth="1"/>
    <col min="4" max="4" width="16.875" style="22" customWidth="1"/>
    <col min="5" max="16384" width="9.125" style="22" customWidth="1"/>
  </cols>
  <sheetData>
    <row r="1" ht="12.75">
      <c r="D1" s="20"/>
    </row>
    <row r="2" ht="12.75">
      <c r="D2" s="27"/>
    </row>
    <row r="3" ht="12.75">
      <c r="D3" s="41" t="s">
        <v>195</v>
      </c>
    </row>
    <row r="4" ht="12.75">
      <c r="D4" s="41" t="s">
        <v>214</v>
      </c>
    </row>
    <row r="5" ht="12.75">
      <c r="D5" s="41" t="s">
        <v>196</v>
      </c>
    </row>
    <row r="6" ht="12.75">
      <c r="D6" s="20"/>
    </row>
    <row r="7" ht="12.75">
      <c r="D7" s="20"/>
    </row>
    <row r="8" ht="12.75">
      <c r="D8" s="20"/>
    </row>
    <row r="9" spans="1:4" ht="12.75">
      <c r="A9" s="65"/>
      <c r="B9" s="65"/>
      <c r="C9" s="65"/>
      <c r="D9" s="65"/>
    </row>
    <row r="10" ht="12.75">
      <c r="A10" s="21"/>
    </row>
    <row r="11" spans="1:4" ht="12.75">
      <c r="A11" s="64" t="s">
        <v>202</v>
      </c>
      <c r="B11" s="64"/>
      <c r="C11" s="64"/>
      <c r="D11" s="64"/>
    </row>
    <row r="12" spans="1:4" ht="12.75">
      <c r="A12" s="64" t="s">
        <v>216</v>
      </c>
      <c r="B12" s="64"/>
      <c r="C12" s="64"/>
      <c r="D12" s="64"/>
    </row>
    <row r="13" ht="12.75">
      <c r="D13" s="20"/>
    </row>
    <row r="14" ht="13.5" thickBot="1">
      <c r="A14" s="20"/>
    </row>
    <row r="15" spans="1:4" ht="26.25" thickBot="1">
      <c r="A15" s="45" t="s">
        <v>58</v>
      </c>
      <c r="B15" s="50" t="s">
        <v>1</v>
      </c>
      <c r="C15" s="51" t="s">
        <v>194</v>
      </c>
      <c r="D15" s="45" t="s">
        <v>60</v>
      </c>
    </row>
    <row r="16" spans="1:4" ht="13.5" thickBot="1">
      <c r="A16" s="7" t="s">
        <v>61</v>
      </c>
      <c r="B16" s="23">
        <v>10</v>
      </c>
      <c r="C16" s="24">
        <v>22810691.17121</v>
      </c>
      <c r="D16" s="24">
        <v>20888947.34638</v>
      </c>
    </row>
    <row r="17" spans="1:4" ht="13.5" thickBot="1">
      <c r="A17" s="7" t="s">
        <v>62</v>
      </c>
      <c r="B17" s="23">
        <v>11</v>
      </c>
      <c r="C17" s="25">
        <v>17540616.15324</v>
      </c>
      <c r="D17" s="25">
        <v>15416976.796319999</v>
      </c>
    </row>
    <row r="18" spans="1:4" ht="13.5" thickBot="1">
      <c r="A18" s="7" t="s">
        <v>63</v>
      </c>
      <c r="B18" s="23">
        <v>12</v>
      </c>
      <c r="C18" s="39">
        <f>C16-C17</f>
        <v>5270075.017969999</v>
      </c>
      <c r="D18" s="39">
        <f>D16-D17</f>
        <v>5471970.55006</v>
      </c>
    </row>
    <row r="19" spans="1:4" ht="13.5" thickBot="1">
      <c r="A19" s="7" t="s">
        <v>64</v>
      </c>
      <c r="B19" s="23">
        <v>13</v>
      </c>
      <c r="C19" s="25"/>
      <c r="D19" s="25"/>
    </row>
    <row r="20" spans="1:4" ht="13.5" thickBot="1">
      <c r="A20" s="7" t="s">
        <v>65</v>
      </c>
      <c r="B20" s="23">
        <v>14</v>
      </c>
      <c r="C20" s="25">
        <v>604742.58169</v>
      </c>
      <c r="D20" s="25">
        <v>1247399.5801399997</v>
      </c>
    </row>
    <row r="21" spans="1:6" ht="13.5" thickBot="1">
      <c r="A21" s="7" t="s">
        <v>66</v>
      </c>
      <c r="B21" s="23">
        <v>15</v>
      </c>
      <c r="C21" s="25">
        <v>37788.525030000004</v>
      </c>
      <c r="D21" s="25">
        <v>29003.195440000003</v>
      </c>
      <c r="F21" s="28"/>
    </row>
    <row r="22" spans="1:4" ht="13.5" thickBot="1">
      <c r="A22" s="7" t="s">
        <v>67</v>
      </c>
      <c r="B22" s="23">
        <v>16</v>
      </c>
      <c r="C22" s="25">
        <v>238823.28923</v>
      </c>
      <c r="D22" s="25">
        <v>277860.62112</v>
      </c>
    </row>
    <row r="23" spans="1:6" ht="13.5" thickBot="1">
      <c r="A23" s="7" t="s">
        <v>68</v>
      </c>
      <c r="B23" s="23">
        <v>20</v>
      </c>
      <c r="C23" s="39">
        <f>C18-C20-C21+C22</f>
        <v>4866367.200479999</v>
      </c>
      <c r="D23" s="39">
        <f>D18-D20-D21+D22</f>
        <v>4473428.3956</v>
      </c>
      <c r="F23" s="28"/>
    </row>
    <row r="24" spans="1:4" ht="13.5" thickBot="1">
      <c r="A24" s="7" t="s">
        <v>69</v>
      </c>
      <c r="B24" s="23">
        <v>21</v>
      </c>
      <c r="C24" s="25">
        <v>321582.03699000005</v>
      </c>
      <c r="D24" s="25">
        <v>539606.47069</v>
      </c>
    </row>
    <row r="25" spans="1:4" ht="13.5" thickBot="1">
      <c r="A25" s="7" t="s">
        <v>70</v>
      </c>
      <c r="B25" s="23">
        <v>22</v>
      </c>
      <c r="C25" s="25">
        <v>1162162.92291</v>
      </c>
      <c r="D25" s="25">
        <v>1025867.65502</v>
      </c>
    </row>
    <row r="26" spans="1:4" ht="26.25" thickBot="1">
      <c r="A26" s="7" t="s">
        <v>71</v>
      </c>
      <c r="B26" s="23">
        <v>23</v>
      </c>
      <c r="C26" s="39"/>
      <c r="D26" s="39"/>
    </row>
    <row r="27" spans="1:4" ht="13.5" thickBot="1">
      <c r="A27" s="7" t="s">
        <v>72</v>
      </c>
      <c r="B27" s="23">
        <v>24</v>
      </c>
      <c r="C27" s="25"/>
      <c r="D27" s="25"/>
    </row>
    <row r="28" spans="1:9" ht="13.5" thickBot="1">
      <c r="A28" s="7" t="s">
        <v>73</v>
      </c>
      <c r="B28" s="23">
        <v>25</v>
      </c>
      <c r="C28" s="25"/>
      <c r="D28" s="25"/>
      <c r="E28" s="29"/>
      <c r="F28" s="29"/>
      <c r="G28" s="29"/>
      <c r="H28" s="29"/>
      <c r="I28" s="29"/>
    </row>
    <row r="29" spans="1:9" ht="13.5" thickBot="1">
      <c r="A29" s="7" t="s">
        <v>74</v>
      </c>
      <c r="B29" s="23">
        <v>100</v>
      </c>
      <c r="C29" s="39">
        <f>C23+C24-C25+C26</f>
        <v>4025786.314559999</v>
      </c>
      <c r="D29" s="39">
        <f>D23+D24-D25</f>
        <v>3987167.2112700003</v>
      </c>
      <c r="E29" s="29"/>
      <c r="F29" s="29"/>
      <c r="G29" s="29"/>
      <c r="H29" s="29"/>
      <c r="I29" s="29"/>
    </row>
    <row r="30" spans="1:9" ht="13.5" thickBot="1">
      <c r="A30" s="7" t="s">
        <v>75</v>
      </c>
      <c r="B30" s="23">
        <v>101</v>
      </c>
      <c r="C30" s="25">
        <v>798903</v>
      </c>
      <c r="D30" s="25">
        <v>577486.706</v>
      </c>
      <c r="E30" s="29"/>
      <c r="F30" s="30"/>
      <c r="G30" s="31"/>
      <c r="H30" s="29"/>
      <c r="I30" s="29"/>
    </row>
    <row r="31" spans="1:9" ht="13.5" thickBot="1">
      <c r="A31" s="7" t="s">
        <v>76</v>
      </c>
      <c r="B31" s="23">
        <v>200</v>
      </c>
      <c r="C31" s="39">
        <f>C29-C30</f>
        <v>3226883.314559999</v>
      </c>
      <c r="D31" s="39">
        <f>D29-D30</f>
        <v>3409680.5052700005</v>
      </c>
      <c r="E31" s="29"/>
      <c r="F31" s="29"/>
      <c r="G31" s="29"/>
      <c r="H31" s="29"/>
      <c r="I31" s="29"/>
    </row>
    <row r="32" spans="1:9" ht="13.5" thickBot="1">
      <c r="A32" s="7" t="s">
        <v>77</v>
      </c>
      <c r="B32" s="23">
        <v>201</v>
      </c>
      <c r="C32" s="25">
        <v>410371</v>
      </c>
      <c r="D32" s="25">
        <v>-1551785</v>
      </c>
      <c r="E32" s="29"/>
      <c r="F32" s="32"/>
      <c r="G32" s="29"/>
      <c r="H32" s="29"/>
      <c r="I32" s="29"/>
    </row>
    <row r="33" spans="1:9" ht="13.5" thickBot="1">
      <c r="A33" s="7" t="s">
        <v>78</v>
      </c>
      <c r="B33" s="23">
        <v>300</v>
      </c>
      <c r="C33" s="39">
        <f>C31+C32</f>
        <v>3637254.314559999</v>
      </c>
      <c r="D33" s="39">
        <f>D31+D32</f>
        <v>1857895.5052700005</v>
      </c>
      <c r="E33" s="32"/>
      <c r="F33" s="32"/>
      <c r="G33" s="29"/>
      <c r="H33" s="29"/>
      <c r="I33" s="29"/>
    </row>
    <row r="34" spans="1:9" ht="13.5" thickBot="1">
      <c r="A34" s="7" t="s">
        <v>79</v>
      </c>
      <c r="B34" s="23"/>
      <c r="C34" s="25">
        <v>3637254.314559999</v>
      </c>
      <c r="D34" s="25">
        <v>1024913.5052700005</v>
      </c>
      <c r="E34" s="29"/>
      <c r="F34" s="29"/>
      <c r="G34" s="29"/>
      <c r="H34" s="29"/>
      <c r="I34" s="29"/>
    </row>
    <row r="35" spans="1:9" ht="13.5" thickBot="1">
      <c r="A35" s="7" t="s">
        <v>80</v>
      </c>
      <c r="B35" s="23"/>
      <c r="C35" s="25"/>
      <c r="D35" s="25">
        <v>832982</v>
      </c>
      <c r="E35" s="29"/>
      <c r="F35" s="29"/>
      <c r="G35" s="29"/>
      <c r="H35" s="29"/>
      <c r="I35" s="29"/>
    </row>
    <row r="36" spans="1:4" ht="13.5" thickBot="1">
      <c r="A36" s="7" t="s">
        <v>81</v>
      </c>
      <c r="B36" s="23">
        <v>400</v>
      </c>
      <c r="C36" s="25"/>
      <c r="D36" s="25"/>
    </row>
    <row r="37" spans="1:4" ht="13.5" thickBot="1">
      <c r="A37" s="7" t="s">
        <v>82</v>
      </c>
      <c r="B37" s="23"/>
      <c r="C37" s="25"/>
      <c r="D37" s="25"/>
    </row>
    <row r="38" spans="1:4" ht="13.5" thickBot="1">
      <c r="A38" s="7" t="s">
        <v>83</v>
      </c>
      <c r="B38" s="23">
        <v>410</v>
      </c>
      <c r="C38" s="25"/>
      <c r="D38" s="25"/>
    </row>
    <row r="39" spans="1:4" ht="13.5" thickBot="1">
      <c r="A39" s="7" t="s">
        <v>84</v>
      </c>
      <c r="B39" s="23">
        <v>411</v>
      </c>
      <c r="C39" s="25"/>
      <c r="D39" s="25"/>
    </row>
    <row r="40" spans="1:4" ht="26.25" thickBot="1">
      <c r="A40" s="7" t="s">
        <v>85</v>
      </c>
      <c r="B40" s="23">
        <v>412</v>
      </c>
      <c r="C40" s="25"/>
      <c r="D40" s="25"/>
    </row>
    <row r="41" spans="1:4" ht="13.5" thickBot="1">
      <c r="A41" s="7" t="s">
        <v>86</v>
      </c>
      <c r="B41" s="23">
        <v>413</v>
      </c>
      <c r="C41" s="25"/>
      <c r="D41" s="25"/>
    </row>
    <row r="42" spans="1:4" ht="13.5" thickBot="1">
      <c r="A42" s="7" t="s">
        <v>87</v>
      </c>
      <c r="B42" s="23">
        <v>414</v>
      </c>
      <c r="C42" s="25"/>
      <c r="D42" s="25"/>
    </row>
    <row r="43" spans="1:4" ht="13.5" thickBot="1">
      <c r="A43" s="7" t="s">
        <v>88</v>
      </c>
      <c r="B43" s="23">
        <v>415</v>
      </c>
      <c r="C43" s="25"/>
      <c r="D43" s="25"/>
    </row>
    <row r="44" spans="1:4" ht="13.5" thickBot="1">
      <c r="A44" s="7" t="s">
        <v>89</v>
      </c>
      <c r="B44" s="23">
        <v>416</v>
      </c>
      <c r="C44" s="25"/>
      <c r="D44" s="25"/>
    </row>
    <row r="45" spans="1:4" ht="13.5" thickBot="1">
      <c r="A45" s="7" t="s">
        <v>90</v>
      </c>
      <c r="B45" s="23">
        <v>417</v>
      </c>
      <c r="C45" s="25"/>
      <c r="D45" s="25"/>
    </row>
    <row r="46" spans="1:4" ht="13.5" thickBot="1">
      <c r="A46" s="7" t="s">
        <v>91</v>
      </c>
      <c r="B46" s="23">
        <v>418</v>
      </c>
      <c r="C46" s="25"/>
      <c r="D46" s="25"/>
    </row>
    <row r="47" spans="1:4" ht="13.5" thickBot="1">
      <c r="A47" s="7" t="s">
        <v>92</v>
      </c>
      <c r="B47" s="23">
        <v>419</v>
      </c>
      <c r="C47" s="25"/>
      <c r="D47" s="25"/>
    </row>
    <row r="48" spans="1:4" ht="13.5" thickBot="1">
      <c r="A48" s="7" t="s">
        <v>93</v>
      </c>
      <c r="B48" s="23">
        <v>420</v>
      </c>
      <c r="C48" s="39"/>
      <c r="D48" s="39"/>
    </row>
    <row r="49" spans="1:4" ht="13.5" thickBot="1">
      <c r="A49" s="7" t="s">
        <v>94</v>
      </c>
      <c r="B49" s="23">
        <v>500</v>
      </c>
      <c r="C49" s="39">
        <f>C33+C36</f>
        <v>3637254.314559999</v>
      </c>
      <c r="D49" s="39">
        <f>D33+D36</f>
        <v>1857895.5052700005</v>
      </c>
    </row>
    <row r="50" spans="1:4" ht="13.5" thickBot="1">
      <c r="A50" s="7" t="s">
        <v>95</v>
      </c>
      <c r="B50" s="23"/>
      <c r="C50" s="39"/>
      <c r="D50" s="39"/>
    </row>
    <row r="51" spans="1:4" ht="13.5" thickBot="1">
      <c r="A51" s="7" t="s">
        <v>79</v>
      </c>
      <c r="B51" s="23"/>
      <c r="C51" s="39">
        <f>C49</f>
        <v>3637254.314559999</v>
      </c>
      <c r="D51" s="39">
        <f>D49</f>
        <v>1857895.5052700005</v>
      </c>
    </row>
    <row r="52" spans="1:4" ht="13.5" thickBot="1">
      <c r="A52" s="7" t="s">
        <v>96</v>
      </c>
      <c r="B52" s="23"/>
      <c r="C52" s="39"/>
      <c r="D52" s="40"/>
    </row>
    <row r="53" spans="1:4" ht="13.5" thickBot="1">
      <c r="A53" s="7" t="s">
        <v>97</v>
      </c>
      <c r="B53" s="23">
        <v>600</v>
      </c>
      <c r="C53" s="39"/>
      <c r="D53" s="40"/>
    </row>
    <row r="54" spans="1:4" ht="13.5" thickBot="1">
      <c r="A54" s="7" t="s">
        <v>82</v>
      </c>
      <c r="B54" s="23"/>
      <c r="C54" s="39"/>
      <c r="D54" s="40"/>
    </row>
    <row r="55" spans="1:4" ht="13.5" thickBot="1">
      <c r="A55" s="7" t="s">
        <v>98</v>
      </c>
      <c r="B55" s="23"/>
      <c r="C55" s="39"/>
      <c r="D55" s="40"/>
    </row>
    <row r="56" spans="1:4" ht="13.5" thickBot="1">
      <c r="A56" s="7" t="s">
        <v>99</v>
      </c>
      <c r="B56" s="23"/>
      <c r="C56" s="39"/>
      <c r="D56" s="40"/>
    </row>
    <row r="57" spans="1:4" ht="13.5" thickBot="1">
      <c r="A57" s="7" t="s">
        <v>100</v>
      </c>
      <c r="B57" s="23"/>
      <c r="C57" s="25"/>
      <c r="D57" s="26"/>
    </row>
    <row r="58" spans="1:4" ht="13.5" thickBot="1">
      <c r="A58" s="7" t="s">
        <v>101</v>
      </c>
      <c r="B58" s="23"/>
      <c r="C58" s="25"/>
      <c r="D58" s="26"/>
    </row>
    <row r="59" spans="1:4" ht="13.5" thickBot="1">
      <c r="A59" s="7" t="s">
        <v>99</v>
      </c>
      <c r="B59" s="23"/>
      <c r="C59" s="25"/>
      <c r="D59" s="26"/>
    </row>
    <row r="60" spans="1:4" ht="13.5" thickBot="1">
      <c r="A60" s="7" t="s">
        <v>100</v>
      </c>
      <c r="B60" s="23"/>
      <c r="C60" s="25"/>
      <c r="D60" s="26"/>
    </row>
    <row r="62" spans="1:2" ht="12.75">
      <c r="A62" s="33"/>
      <c r="B62" s="34"/>
    </row>
    <row r="63" spans="1:2" ht="25.5">
      <c r="A63" s="43" t="s">
        <v>210</v>
      </c>
      <c r="B63" s="34"/>
    </row>
    <row r="64" spans="1:2" ht="12.75">
      <c r="A64" s="1" t="s">
        <v>200</v>
      </c>
      <c r="B64" s="34"/>
    </row>
    <row r="65" spans="1:2" ht="12.75">
      <c r="A65" s="1"/>
      <c r="B65" s="34"/>
    </row>
    <row r="66" ht="12.75">
      <c r="A66" s="1"/>
    </row>
    <row r="67" ht="12.75">
      <c r="A67" s="9" t="s">
        <v>203</v>
      </c>
    </row>
    <row r="68" ht="12.75">
      <c r="A68" s="1" t="s">
        <v>201</v>
      </c>
    </row>
    <row r="69" ht="12.75">
      <c r="A69" s="1"/>
    </row>
    <row r="70" ht="12.75">
      <c r="A70" s="1"/>
    </row>
  </sheetData>
  <sheetProtection/>
  <mergeCells count="3">
    <mergeCell ref="A12:D12"/>
    <mergeCell ref="A9:D9"/>
    <mergeCell ref="A11:D11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70">
      <selection activeCell="C81" sqref="C81"/>
    </sheetView>
  </sheetViews>
  <sheetFormatPr defaultColWidth="9.00390625" defaultRowHeight="12.75"/>
  <cols>
    <col min="1" max="1" width="77.875" style="0" customWidth="1"/>
    <col min="3" max="3" width="15.875" style="14" customWidth="1"/>
    <col min="4" max="4" width="17.625" style="14" customWidth="1"/>
  </cols>
  <sheetData>
    <row r="1" ht="12.75">
      <c r="D1" s="15"/>
    </row>
    <row r="2" ht="12.75">
      <c r="D2" s="16"/>
    </row>
    <row r="3" ht="12.75">
      <c r="D3" s="41" t="s">
        <v>195</v>
      </c>
    </row>
    <row r="4" ht="12.75">
      <c r="D4" s="41" t="s">
        <v>217</v>
      </c>
    </row>
    <row r="5" ht="12.75">
      <c r="D5" s="41" t="s">
        <v>196</v>
      </c>
    </row>
    <row r="6" ht="12.75">
      <c r="D6" s="15"/>
    </row>
    <row r="7" ht="12.75">
      <c r="D7" s="15"/>
    </row>
    <row r="8" ht="12.75">
      <c r="A8" s="2"/>
    </row>
    <row r="9" spans="1:4" ht="12.75">
      <c r="A9" s="64" t="s">
        <v>204</v>
      </c>
      <c r="B9" s="64"/>
      <c r="C9" s="64"/>
      <c r="D9" s="64"/>
    </row>
    <row r="10" spans="1:4" ht="12.75">
      <c r="A10" s="64" t="s">
        <v>216</v>
      </c>
      <c r="B10" s="64"/>
      <c r="C10" s="64"/>
      <c r="D10" s="64"/>
    </row>
    <row r="11" ht="12.75">
      <c r="A11" s="4"/>
    </row>
    <row r="12" ht="12.75">
      <c r="A12" s="4"/>
    </row>
    <row r="13" ht="12.75">
      <c r="D13" s="15"/>
    </row>
    <row r="14" ht="13.5" thickBot="1">
      <c r="A14" s="3"/>
    </row>
    <row r="15" spans="1:4" ht="26.25" thickBot="1">
      <c r="A15" s="45" t="s">
        <v>58</v>
      </c>
      <c r="B15" s="46" t="s">
        <v>1</v>
      </c>
      <c r="C15" s="52" t="s">
        <v>59</v>
      </c>
      <c r="D15" s="52" t="s">
        <v>60</v>
      </c>
    </row>
    <row r="16" spans="1:4" ht="13.5" thickBot="1">
      <c r="A16" s="66" t="s">
        <v>102</v>
      </c>
      <c r="B16" s="67"/>
      <c r="C16" s="67"/>
      <c r="D16" s="68"/>
    </row>
    <row r="17" spans="1:4" ht="13.5" thickBot="1">
      <c r="A17" s="44" t="s">
        <v>103</v>
      </c>
      <c r="B17" s="47">
        <v>10</v>
      </c>
      <c r="C17" s="11">
        <f>SUM(C19:C24)</f>
        <v>25111504.70219</v>
      </c>
      <c r="D17" s="11">
        <f>SUM(D19:D24)</f>
        <v>23517136.627079997</v>
      </c>
    </row>
    <row r="18" spans="1:4" ht="13.5" thickBot="1">
      <c r="A18" s="7" t="s">
        <v>82</v>
      </c>
      <c r="B18" s="8"/>
      <c r="C18" s="10"/>
      <c r="D18" s="10"/>
    </row>
    <row r="19" spans="1:4" ht="13.5" thickBot="1">
      <c r="A19" s="7" t="s">
        <v>104</v>
      </c>
      <c r="B19" s="8">
        <v>11</v>
      </c>
      <c r="C19" s="10">
        <v>24675911.562060002</v>
      </c>
      <c r="D19" s="10">
        <v>22827251.101209998</v>
      </c>
    </row>
    <row r="20" spans="1:4" ht="13.5" thickBot="1">
      <c r="A20" s="7" t="s">
        <v>105</v>
      </c>
      <c r="B20" s="8">
        <v>12</v>
      </c>
      <c r="C20" s="10"/>
      <c r="D20" s="10">
        <v>24835.193219999997</v>
      </c>
    </row>
    <row r="21" spans="1:4" ht="13.5" thickBot="1">
      <c r="A21" s="7" t="s">
        <v>106</v>
      </c>
      <c r="B21" s="8">
        <v>13</v>
      </c>
      <c r="C21" s="10"/>
      <c r="D21" s="10"/>
    </row>
    <row r="22" spans="1:4" ht="13.5" thickBot="1">
      <c r="A22" s="7" t="s">
        <v>107</v>
      </c>
      <c r="B22" s="8">
        <v>14</v>
      </c>
      <c r="C22" s="10"/>
      <c r="D22" s="10"/>
    </row>
    <row r="23" spans="1:4" ht="13.5" thickBot="1">
      <c r="A23" s="7" t="s">
        <v>108</v>
      </c>
      <c r="B23" s="8">
        <v>15</v>
      </c>
      <c r="C23" s="10">
        <v>262852.4793</v>
      </c>
      <c r="D23" s="10">
        <v>457209.23904</v>
      </c>
    </row>
    <row r="24" spans="1:4" ht="13.5" thickBot="1">
      <c r="A24" s="7" t="s">
        <v>109</v>
      </c>
      <c r="B24" s="8">
        <v>16</v>
      </c>
      <c r="C24" s="10">
        <v>172740.66083</v>
      </c>
      <c r="D24" s="10">
        <v>207841.09361</v>
      </c>
    </row>
    <row r="25" spans="1:4" ht="13.5" thickBot="1">
      <c r="A25" s="44" t="s">
        <v>110</v>
      </c>
      <c r="B25" s="47">
        <v>20</v>
      </c>
      <c r="C25" s="11">
        <f>SUM(C27:C33)</f>
        <v>17560127.27342</v>
      </c>
      <c r="D25" s="11">
        <f>SUM(D27:D33)</f>
        <v>17784791.327620003</v>
      </c>
    </row>
    <row r="26" spans="1:4" ht="13.5" thickBot="1">
      <c r="A26" s="7" t="s">
        <v>82</v>
      </c>
      <c r="B26" s="8"/>
      <c r="C26" s="10"/>
      <c r="D26" s="10"/>
    </row>
    <row r="27" spans="1:4" ht="13.5" thickBot="1">
      <c r="A27" s="7" t="s">
        <v>111</v>
      </c>
      <c r="B27" s="8">
        <v>21</v>
      </c>
      <c r="C27" s="10">
        <v>10209067.75367</v>
      </c>
      <c r="D27" s="10">
        <v>11275722.02082</v>
      </c>
    </row>
    <row r="28" spans="1:4" ht="13.5" thickBot="1">
      <c r="A28" s="7" t="s">
        <v>112</v>
      </c>
      <c r="B28" s="8">
        <v>22</v>
      </c>
      <c r="C28" s="10">
        <v>429534.34022</v>
      </c>
      <c r="D28" s="10">
        <v>165259.64574</v>
      </c>
    </row>
    <row r="29" spans="1:4" ht="13.5" thickBot="1">
      <c r="A29" s="7" t="s">
        <v>113</v>
      </c>
      <c r="B29" s="8">
        <v>23</v>
      </c>
      <c r="C29" s="10">
        <v>4315445.786619999</v>
      </c>
      <c r="D29" s="10">
        <v>3778273.15024</v>
      </c>
    </row>
    <row r="30" spans="1:4" ht="13.5" thickBot="1">
      <c r="A30" s="7" t="s">
        <v>114</v>
      </c>
      <c r="B30" s="8">
        <v>24</v>
      </c>
      <c r="C30" s="10">
        <v>605176.2325</v>
      </c>
      <c r="D30" s="10">
        <v>561174.3594</v>
      </c>
    </row>
    <row r="31" spans="1:4" ht="13.5" thickBot="1">
      <c r="A31" s="7" t="s">
        <v>115</v>
      </c>
      <c r="B31" s="8">
        <v>25</v>
      </c>
      <c r="C31" s="10"/>
      <c r="D31" s="10"/>
    </row>
    <row r="32" spans="1:4" ht="13.5" thickBot="1">
      <c r="A32" s="7" t="s">
        <v>116</v>
      </c>
      <c r="B32" s="8">
        <v>26</v>
      </c>
      <c r="C32" s="10">
        <v>1718017.55716</v>
      </c>
      <c r="D32" s="10">
        <v>1450065.33253</v>
      </c>
    </row>
    <row r="33" spans="1:4" ht="13.5" thickBot="1">
      <c r="A33" s="7" t="s">
        <v>117</v>
      </c>
      <c r="B33" s="8">
        <v>27</v>
      </c>
      <c r="C33" s="10">
        <v>282885.60325000004</v>
      </c>
      <c r="D33" s="10">
        <v>554296.81889</v>
      </c>
    </row>
    <row r="34" spans="1:4" ht="26.25" thickBot="1">
      <c r="A34" s="44" t="s">
        <v>118</v>
      </c>
      <c r="B34" s="47">
        <v>30</v>
      </c>
      <c r="C34" s="11">
        <f>C17-C25</f>
        <v>7551377.428770002</v>
      </c>
      <c r="D34" s="11">
        <f>D17-D25</f>
        <v>5732345.299459994</v>
      </c>
    </row>
    <row r="35" spans="1:4" ht="13.5" thickBot="1">
      <c r="A35" s="44" t="s">
        <v>190</v>
      </c>
      <c r="B35" s="47"/>
      <c r="C35" s="11"/>
      <c r="D35" s="11"/>
    </row>
    <row r="36" spans="1:4" ht="13.5" thickBot="1">
      <c r="A36" s="66" t="s">
        <v>119</v>
      </c>
      <c r="B36" s="67"/>
      <c r="C36" s="67"/>
      <c r="D36" s="68"/>
    </row>
    <row r="37" spans="1:4" ht="13.5" thickBot="1">
      <c r="A37" s="44" t="s">
        <v>120</v>
      </c>
      <c r="B37" s="47">
        <v>40</v>
      </c>
      <c r="C37" s="11">
        <f>SUM(C39:C49)</f>
        <v>1369413.02384</v>
      </c>
      <c r="D37" s="11">
        <f>SUM(D39:D49)</f>
        <v>1781176.6152</v>
      </c>
    </row>
    <row r="38" spans="1:4" ht="13.5" thickBot="1">
      <c r="A38" s="7" t="s">
        <v>82</v>
      </c>
      <c r="B38" s="8"/>
      <c r="C38" s="10"/>
      <c r="D38" s="10"/>
    </row>
    <row r="39" spans="1:4" ht="13.5" thickBot="1">
      <c r="A39" s="7" t="s">
        <v>121</v>
      </c>
      <c r="B39" s="8">
        <v>41</v>
      </c>
      <c r="C39" s="10">
        <v>707</v>
      </c>
      <c r="D39" s="10"/>
    </row>
    <row r="40" spans="1:4" ht="13.5" thickBot="1">
      <c r="A40" s="7" t="s">
        <v>122</v>
      </c>
      <c r="B40" s="8">
        <v>42</v>
      </c>
      <c r="C40" s="10"/>
      <c r="D40" s="10"/>
    </row>
    <row r="41" spans="1:4" ht="13.5" thickBot="1">
      <c r="A41" s="7" t="s">
        <v>123</v>
      </c>
      <c r="B41" s="8">
        <v>43</v>
      </c>
      <c r="C41" s="10"/>
      <c r="D41" s="10"/>
    </row>
    <row r="42" spans="1:4" ht="26.25" thickBot="1">
      <c r="A42" s="7" t="s">
        <v>124</v>
      </c>
      <c r="B42" s="8">
        <v>44</v>
      </c>
      <c r="C42" s="10"/>
      <c r="D42" s="10"/>
    </row>
    <row r="43" spans="1:4" ht="13.5" thickBot="1">
      <c r="A43" s="7" t="s">
        <v>125</v>
      </c>
      <c r="B43" s="8">
        <v>45</v>
      </c>
      <c r="C43" s="10">
        <v>601606.02384</v>
      </c>
      <c r="D43" s="10"/>
    </row>
    <row r="44" spans="1:4" ht="13.5" thickBot="1">
      <c r="A44" s="7" t="s">
        <v>126</v>
      </c>
      <c r="B44" s="8">
        <v>46</v>
      </c>
      <c r="C44" s="10"/>
      <c r="D44" s="10"/>
    </row>
    <row r="45" spans="1:4" ht="13.5" thickBot="1">
      <c r="A45" s="7" t="s">
        <v>127</v>
      </c>
      <c r="B45" s="8">
        <v>47</v>
      </c>
      <c r="C45" s="10"/>
      <c r="D45" s="10"/>
    </row>
    <row r="46" spans="1:4" ht="13.5" thickBot="1">
      <c r="A46" s="7" t="s">
        <v>128</v>
      </c>
      <c r="B46" s="8">
        <v>48</v>
      </c>
      <c r="C46" s="10"/>
      <c r="D46" s="10"/>
    </row>
    <row r="47" spans="1:4" ht="13.5" thickBot="1">
      <c r="A47" s="7" t="s">
        <v>129</v>
      </c>
      <c r="B47" s="8">
        <v>49</v>
      </c>
      <c r="C47" s="10">
        <v>120000</v>
      </c>
      <c r="D47" s="10">
        <v>781176.6152</v>
      </c>
    </row>
    <row r="48" spans="1:4" ht="13.5" thickBot="1">
      <c r="A48" s="7" t="s">
        <v>108</v>
      </c>
      <c r="B48" s="8">
        <v>50</v>
      </c>
      <c r="C48" s="10"/>
      <c r="D48" s="10"/>
    </row>
    <row r="49" spans="1:4" ht="13.5" thickBot="1">
      <c r="A49" s="7" t="s">
        <v>109</v>
      </c>
      <c r="B49" s="8">
        <v>51</v>
      </c>
      <c r="C49" s="10">
        <v>647100</v>
      </c>
      <c r="D49" s="10">
        <v>1000000</v>
      </c>
    </row>
    <row r="50" spans="1:4" ht="13.5" thickBot="1">
      <c r="A50" s="44" t="s">
        <v>130</v>
      </c>
      <c r="B50" s="47">
        <v>60</v>
      </c>
      <c r="C50" s="11">
        <f>SUM(C52:C62)</f>
        <v>7421243.59382</v>
      </c>
      <c r="D50" s="11">
        <f>SUM(D52:D62)</f>
        <v>10699242.402260002</v>
      </c>
    </row>
    <row r="51" spans="1:4" ht="13.5" thickBot="1">
      <c r="A51" s="7" t="s">
        <v>82</v>
      </c>
      <c r="B51" s="8"/>
      <c r="C51" s="10"/>
      <c r="D51" s="10"/>
    </row>
    <row r="52" spans="1:4" ht="13.5" thickBot="1">
      <c r="A52" s="7" t="s">
        <v>131</v>
      </c>
      <c r="B52" s="8">
        <v>61</v>
      </c>
      <c r="C52" s="10">
        <v>6794236.07264</v>
      </c>
      <c r="D52" s="10">
        <v>9550367.363850001</v>
      </c>
    </row>
    <row r="53" spans="1:4" ht="13.5" thickBot="1">
      <c r="A53" s="7" t="s">
        <v>132</v>
      </c>
      <c r="B53" s="8">
        <v>62</v>
      </c>
      <c r="C53" s="10">
        <v>34227.521</v>
      </c>
      <c r="D53" s="10">
        <v>58865.038409999994</v>
      </c>
    </row>
    <row r="54" spans="1:4" ht="13.5" thickBot="1">
      <c r="A54" s="7" t="s">
        <v>133</v>
      </c>
      <c r="B54" s="8">
        <v>63</v>
      </c>
      <c r="C54" s="10"/>
      <c r="D54" s="10"/>
    </row>
    <row r="55" spans="1:4" ht="26.25" thickBot="1">
      <c r="A55" s="7" t="s">
        <v>134</v>
      </c>
      <c r="B55" s="8">
        <v>64</v>
      </c>
      <c r="C55" s="10"/>
      <c r="D55" s="10"/>
    </row>
    <row r="56" spans="1:4" ht="13.5" thickBot="1">
      <c r="A56" s="7" t="s">
        <v>135</v>
      </c>
      <c r="B56" s="8">
        <v>65</v>
      </c>
      <c r="C56" s="10">
        <v>300000.00018000003</v>
      </c>
      <c r="D56" s="10">
        <v>300010</v>
      </c>
    </row>
    <row r="57" spans="1:4" ht="13.5" thickBot="1">
      <c r="A57" s="7" t="s">
        <v>136</v>
      </c>
      <c r="B57" s="8">
        <v>66</v>
      </c>
      <c r="C57" s="10"/>
      <c r="D57" s="10"/>
    </row>
    <row r="58" spans="1:4" ht="13.5" thickBot="1">
      <c r="A58" s="7" t="s">
        <v>137</v>
      </c>
      <c r="B58" s="8">
        <v>67</v>
      </c>
      <c r="C58" s="10"/>
      <c r="D58" s="10"/>
    </row>
    <row r="59" spans="1:4" ht="13.5" thickBot="1">
      <c r="A59" s="7" t="s">
        <v>138</v>
      </c>
      <c r="B59" s="8">
        <v>68</v>
      </c>
      <c r="C59" s="10"/>
      <c r="D59" s="10"/>
    </row>
    <row r="60" spans="1:4" ht="13.5" thickBot="1">
      <c r="A60" s="7" t="s">
        <v>128</v>
      </c>
      <c r="B60" s="8">
        <v>69</v>
      </c>
      <c r="C60" s="10"/>
      <c r="D60" s="10"/>
    </row>
    <row r="61" spans="1:4" ht="13.5" thickBot="1">
      <c r="A61" s="7" t="s">
        <v>139</v>
      </c>
      <c r="B61" s="8">
        <v>70</v>
      </c>
      <c r="C61" s="10"/>
      <c r="D61" s="10"/>
    </row>
    <row r="62" spans="1:4" ht="13.5" thickBot="1">
      <c r="A62" s="7" t="s">
        <v>117</v>
      </c>
      <c r="B62" s="8">
        <v>71</v>
      </c>
      <c r="C62" s="10">
        <v>292780</v>
      </c>
      <c r="D62" s="10">
        <v>790000</v>
      </c>
    </row>
    <row r="63" spans="1:4" ht="26.25" thickBot="1">
      <c r="A63" s="44" t="s">
        <v>140</v>
      </c>
      <c r="B63" s="47">
        <v>80</v>
      </c>
      <c r="C63" s="11">
        <f>C37-C50</f>
        <v>-6051830.56998</v>
      </c>
      <c r="D63" s="11">
        <f>D37-D50</f>
        <v>-8918065.787060002</v>
      </c>
    </row>
    <row r="64" spans="1:4" ht="26.25" thickBot="1">
      <c r="A64" s="44" t="s">
        <v>191</v>
      </c>
      <c r="B64" s="47"/>
      <c r="C64" s="11"/>
      <c r="D64" s="11"/>
    </row>
    <row r="65" spans="1:4" ht="13.5" thickBot="1">
      <c r="A65" s="66" t="s">
        <v>141</v>
      </c>
      <c r="B65" s="67"/>
      <c r="C65" s="67"/>
      <c r="D65" s="68"/>
    </row>
    <row r="66" spans="1:4" ht="13.5" thickBot="1">
      <c r="A66" s="7" t="s">
        <v>142</v>
      </c>
      <c r="B66" s="8">
        <v>90</v>
      </c>
      <c r="C66" s="11">
        <f>SUM(C68:C71)</f>
        <v>298.26456</v>
      </c>
      <c r="D66" s="11">
        <f>SUM(D68:D71)</f>
        <v>432251.20311</v>
      </c>
    </row>
    <row r="67" spans="1:4" ht="13.5" thickBot="1">
      <c r="A67" s="7" t="s">
        <v>82</v>
      </c>
      <c r="B67" s="8"/>
      <c r="C67" s="10"/>
      <c r="D67" s="10"/>
    </row>
    <row r="68" spans="1:4" ht="13.5" thickBot="1">
      <c r="A68" s="7" t="s">
        <v>143</v>
      </c>
      <c r="B68" s="8">
        <v>91</v>
      </c>
      <c r="C68" s="10"/>
      <c r="D68" s="10"/>
    </row>
    <row r="69" spans="1:4" ht="13.5" thickBot="1">
      <c r="A69" s="7" t="s">
        <v>144</v>
      </c>
      <c r="B69" s="8">
        <v>92</v>
      </c>
      <c r="C69" s="10"/>
      <c r="D69" s="10">
        <v>407607</v>
      </c>
    </row>
    <row r="70" spans="1:4" ht="13.5" thickBot="1">
      <c r="A70" s="7" t="s">
        <v>108</v>
      </c>
      <c r="B70" s="8">
        <v>93</v>
      </c>
      <c r="C70" s="10"/>
      <c r="D70" s="10"/>
    </row>
    <row r="71" spans="1:4" ht="13.5" thickBot="1">
      <c r="A71" s="7" t="s">
        <v>109</v>
      </c>
      <c r="B71" s="8">
        <v>94</v>
      </c>
      <c r="C71" s="10">
        <v>298.26456</v>
      </c>
      <c r="D71" s="10">
        <v>24644.20311</v>
      </c>
    </row>
    <row r="72" spans="1:4" ht="13.5" thickBot="1">
      <c r="A72" s="7" t="s">
        <v>145</v>
      </c>
      <c r="B72" s="8">
        <v>100</v>
      </c>
      <c r="C72" s="11">
        <f>SUM(C74:C78)</f>
        <v>1176453.9859</v>
      </c>
      <c r="D72" s="11">
        <f>SUM(D74:D78)</f>
        <v>6707589.041680001</v>
      </c>
    </row>
    <row r="73" spans="1:4" ht="13.5" thickBot="1">
      <c r="A73" s="7" t="s">
        <v>82</v>
      </c>
      <c r="B73" s="8"/>
      <c r="C73" s="10"/>
      <c r="D73" s="10"/>
    </row>
    <row r="74" spans="1:4" ht="13.5" thickBot="1">
      <c r="A74" s="7" t="s">
        <v>146</v>
      </c>
      <c r="B74" s="8">
        <v>101</v>
      </c>
      <c r="C74" s="10"/>
      <c r="D74" s="10">
        <v>5198207.879930001</v>
      </c>
    </row>
    <row r="75" spans="1:4" ht="13.5" thickBot="1">
      <c r="A75" s="7" t="s">
        <v>114</v>
      </c>
      <c r="B75" s="8">
        <v>102</v>
      </c>
      <c r="C75" s="10"/>
      <c r="D75" s="10"/>
    </row>
    <row r="76" spans="1:4" ht="13.5" thickBot="1">
      <c r="A76" s="7" t="s">
        <v>147</v>
      </c>
      <c r="B76" s="8">
        <v>103</v>
      </c>
      <c r="C76" s="10">
        <v>624504.256</v>
      </c>
      <c r="D76" s="10">
        <v>703183.163</v>
      </c>
    </row>
    <row r="77" spans="1:4" ht="13.5" thickBot="1">
      <c r="A77" s="7" t="s">
        <v>148</v>
      </c>
      <c r="B77" s="8">
        <v>104</v>
      </c>
      <c r="C77" s="10"/>
      <c r="D77" s="10"/>
    </row>
    <row r="78" spans="1:4" ht="13.5" thickBot="1">
      <c r="A78" s="7" t="s">
        <v>149</v>
      </c>
      <c r="B78" s="8">
        <v>105</v>
      </c>
      <c r="C78" s="10">
        <v>551949.7298999999</v>
      </c>
      <c r="D78" s="10">
        <v>806197.99875</v>
      </c>
    </row>
    <row r="79" spans="1:4" ht="13.5" thickBot="1">
      <c r="A79" s="44" t="s">
        <v>150</v>
      </c>
      <c r="B79" s="8">
        <v>110</v>
      </c>
      <c r="C79" s="11">
        <f>C66-C72</f>
        <v>-1176155.72134</v>
      </c>
      <c r="D79" s="11">
        <f>D66-D72</f>
        <v>-6275337.838570001</v>
      </c>
    </row>
    <row r="80" spans="1:4" ht="26.25" thickBot="1">
      <c r="A80" s="44" t="s">
        <v>192</v>
      </c>
      <c r="B80" s="8"/>
      <c r="C80" s="11"/>
      <c r="D80" s="11"/>
    </row>
    <row r="81" spans="1:4" ht="13.5" thickBot="1">
      <c r="A81" s="7" t="s">
        <v>151</v>
      </c>
      <c r="B81" s="8">
        <v>120</v>
      </c>
      <c r="C81" s="10">
        <v>3490.6234900000004</v>
      </c>
      <c r="D81" s="10"/>
    </row>
    <row r="82" spans="1:4" ht="13.5" thickBot="1">
      <c r="A82" s="44" t="s">
        <v>152</v>
      </c>
      <c r="B82" s="47">
        <v>130</v>
      </c>
      <c r="C82" s="11">
        <f>C34+C63+C79+C35+C64+C80+C81</f>
        <v>326881.7609400019</v>
      </c>
      <c r="D82" s="11">
        <f>D34+D63+D79+D35+D64+D80</f>
        <v>-9461058.326170009</v>
      </c>
    </row>
    <row r="83" spans="1:4" ht="13.5" thickBot="1">
      <c r="A83" s="44" t="s">
        <v>153</v>
      </c>
      <c r="B83" s="47">
        <v>140</v>
      </c>
      <c r="C83" s="11">
        <v>5697445.334350001</v>
      </c>
      <c r="D83" s="11">
        <v>18257965</v>
      </c>
    </row>
    <row r="84" spans="1:4" ht="26.25" thickBot="1">
      <c r="A84" s="44" t="s">
        <v>189</v>
      </c>
      <c r="B84" s="47"/>
      <c r="C84" s="11"/>
      <c r="D84" s="11"/>
    </row>
    <row r="85" spans="1:4" ht="13.5" thickBot="1">
      <c r="A85" s="44" t="s">
        <v>193</v>
      </c>
      <c r="B85" s="47">
        <v>150</v>
      </c>
      <c r="C85" s="11">
        <f>C82+C83+C84</f>
        <v>6024327.095290003</v>
      </c>
      <c r="D85" s="11">
        <f>D82+D83+D84</f>
        <v>8796906.673829991</v>
      </c>
    </row>
    <row r="86" ht="12.75">
      <c r="A86" s="1"/>
    </row>
    <row r="87" spans="1:6" ht="12.75">
      <c r="A87" s="1"/>
      <c r="F87" s="14"/>
    </row>
    <row r="88" ht="25.5">
      <c r="A88" s="43" t="s">
        <v>211</v>
      </c>
    </row>
    <row r="89" ht="12.75">
      <c r="A89" s="1" t="s">
        <v>200</v>
      </c>
    </row>
    <row r="90" ht="12.75">
      <c r="A90" s="1"/>
    </row>
    <row r="91" ht="12.75">
      <c r="A91" s="1"/>
    </row>
    <row r="92" ht="12.75">
      <c r="A92" s="9" t="s">
        <v>203</v>
      </c>
    </row>
    <row r="93" ht="12.75">
      <c r="A93" s="1" t="s">
        <v>201</v>
      </c>
    </row>
    <row r="94" ht="12.75">
      <c r="A94" s="13"/>
    </row>
  </sheetData>
  <sheetProtection/>
  <mergeCells count="5">
    <mergeCell ref="A16:D16"/>
    <mergeCell ref="A36:D36"/>
    <mergeCell ref="A65:D65"/>
    <mergeCell ref="A9:D9"/>
    <mergeCell ref="A10:D10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D74" sqref="D74"/>
    </sheetView>
  </sheetViews>
  <sheetFormatPr defaultColWidth="9.00390625" defaultRowHeight="12.75"/>
  <cols>
    <col min="1" max="1" width="44.125" style="0" customWidth="1"/>
    <col min="3" max="3" width="13.75390625" style="0" customWidth="1"/>
    <col min="4" max="4" width="15.125" style="0" customWidth="1"/>
    <col min="5" max="5" width="14.25390625" style="0" customWidth="1"/>
    <col min="6" max="6" width="13.75390625" style="0" customWidth="1"/>
    <col min="7" max="7" width="13.00390625" style="0" customWidth="1"/>
    <col min="8" max="8" width="13.125" style="0" customWidth="1"/>
    <col min="9" max="9" width="14.25390625" style="0" customWidth="1"/>
    <col min="10" max="10" width="14.125" style="0" customWidth="1"/>
  </cols>
  <sheetData>
    <row r="1" ht="12.75">
      <c r="I1" s="5"/>
    </row>
    <row r="2" ht="12.75">
      <c r="I2" s="6"/>
    </row>
    <row r="3" ht="12.75">
      <c r="I3" s="41" t="s">
        <v>195</v>
      </c>
    </row>
    <row r="4" ht="12.75">
      <c r="I4" s="41" t="s">
        <v>214</v>
      </c>
    </row>
    <row r="5" ht="12.75">
      <c r="I5" s="41" t="s">
        <v>196</v>
      </c>
    </row>
    <row r="6" ht="12.75">
      <c r="I6" s="5"/>
    </row>
    <row r="7" ht="12.75">
      <c r="I7" s="5"/>
    </row>
    <row r="8" ht="12.75">
      <c r="A8" s="5"/>
    </row>
    <row r="9" ht="12.75">
      <c r="A9" s="1"/>
    </row>
    <row r="10" spans="1:9" ht="12.75">
      <c r="A10" s="64" t="s">
        <v>205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64" t="s">
        <v>216</v>
      </c>
      <c r="B11" s="64"/>
      <c r="C11" s="64"/>
      <c r="D11" s="64"/>
      <c r="E11" s="64"/>
      <c r="F11" s="64"/>
      <c r="G11" s="64"/>
      <c r="H11" s="64"/>
      <c r="I11" s="64"/>
    </row>
    <row r="12" ht="12.75">
      <c r="A12" s="4"/>
    </row>
    <row r="13" ht="12.75">
      <c r="I13" s="5"/>
    </row>
    <row r="14" ht="13.5" thickBot="1">
      <c r="A14" s="5"/>
    </row>
    <row r="15" spans="1:9" ht="13.5" thickBot="1">
      <c r="A15" s="71" t="s">
        <v>154</v>
      </c>
      <c r="B15" s="69" t="s">
        <v>1</v>
      </c>
      <c r="C15" s="73" t="s">
        <v>155</v>
      </c>
      <c r="D15" s="74"/>
      <c r="E15" s="74"/>
      <c r="F15" s="74"/>
      <c r="G15" s="75"/>
      <c r="H15" s="69" t="s">
        <v>55</v>
      </c>
      <c r="I15" s="69" t="s">
        <v>156</v>
      </c>
    </row>
    <row r="16" spans="1:9" ht="51.75" thickBot="1">
      <c r="A16" s="72"/>
      <c r="B16" s="70"/>
      <c r="C16" s="8" t="s">
        <v>49</v>
      </c>
      <c r="D16" s="8" t="s">
        <v>50</v>
      </c>
      <c r="E16" s="8" t="s">
        <v>51</v>
      </c>
      <c r="F16" s="8" t="s">
        <v>52</v>
      </c>
      <c r="G16" s="8" t="s">
        <v>157</v>
      </c>
      <c r="H16" s="70"/>
      <c r="I16" s="70"/>
    </row>
    <row r="17" spans="1:9" ht="13.5" thickBot="1">
      <c r="A17" s="7" t="s">
        <v>158</v>
      </c>
      <c r="B17" s="8">
        <v>10</v>
      </c>
      <c r="C17" s="10">
        <v>74004714</v>
      </c>
      <c r="D17" s="10"/>
      <c r="E17" s="10"/>
      <c r="F17" s="10"/>
      <c r="G17" s="10">
        <v>11047726</v>
      </c>
      <c r="H17" s="10">
        <v>21875624</v>
      </c>
      <c r="I17" s="17">
        <f>SUM(C17:H17)</f>
        <v>106928064</v>
      </c>
    </row>
    <row r="18" spans="1:9" ht="13.5" thickBot="1">
      <c r="A18" s="7" t="s">
        <v>159</v>
      </c>
      <c r="B18" s="8">
        <v>11</v>
      </c>
      <c r="C18" s="10"/>
      <c r="D18" s="10"/>
      <c r="E18" s="10"/>
      <c r="F18" s="10"/>
      <c r="G18" s="10"/>
      <c r="H18" s="10"/>
      <c r="I18" s="17">
        <f>SUM(C18:H18)</f>
        <v>0</v>
      </c>
    </row>
    <row r="19" spans="1:9" ht="13.5" thickBot="1">
      <c r="A19" s="7" t="s">
        <v>160</v>
      </c>
      <c r="B19" s="8">
        <v>100</v>
      </c>
      <c r="C19" s="17">
        <f aca="true" t="shared" si="0" ref="C19:H19">C17+C18</f>
        <v>74004714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11047726</v>
      </c>
      <c r="H19" s="17">
        <f t="shared" si="0"/>
        <v>21875624</v>
      </c>
      <c r="I19" s="17">
        <f>SUM(C19:H19)</f>
        <v>106928064</v>
      </c>
    </row>
    <row r="20" spans="1:9" ht="27.75" customHeight="1" thickBot="1">
      <c r="A20" s="7" t="s">
        <v>161</v>
      </c>
      <c r="B20" s="8">
        <v>200</v>
      </c>
      <c r="C20" s="58">
        <f aca="true" t="shared" si="1" ref="C20:H20">C21+C22</f>
        <v>0</v>
      </c>
      <c r="D20" s="59">
        <f t="shared" si="1"/>
        <v>0</v>
      </c>
      <c r="E20" s="59">
        <f t="shared" si="1"/>
        <v>0</v>
      </c>
      <c r="F20" s="59">
        <f t="shared" si="1"/>
        <v>11742</v>
      </c>
      <c r="G20" s="59">
        <f t="shared" si="1"/>
        <v>5825070</v>
      </c>
      <c r="H20" s="59">
        <f t="shared" si="1"/>
        <v>671383</v>
      </c>
      <c r="I20" s="59">
        <f>SUM(C20:H20)</f>
        <v>6508195</v>
      </c>
    </row>
    <row r="21" spans="1:9" ht="16.5" thickBot="1">
      <c r="A21" s="7" t="s">
        <v>162</v>
      </c>
      <c r="B21" s="8">
        <v>210</v>
      </c>
      <c r="C21" s="10"/>
      <c r="D21" s="10"/>
      <c r="E21" s="10"/>
      <c r="F21" s="10"/>
      <c r="G21" s="61">
        <v>5825070</v>
      </c>
      <c r="H21" s="61">
        <v>671383</v>
      </c>
      <c r="I21" s="60"/>
    </row>
    <row r="22" spans="1:9" ht="26.25" thickBot="1">
      <c r="A22" s="7" t="s">
        <v>163</v>
      </c>
      <c r="B22" s="8">
        <v>220</v>
      </c>
      <c r="C22" s="58">
        <f aca="true" t="shared" si="2" ref="C22:H22">SUM(C24:C32)</f>
        <v>0</v>
      </c>
      <c r="D22" s="59">
        <f t="shared" si="2"/>
        <v>0</v>
      </c>
      <c r="E22" s="59">
        <f t="shared" si="2"/>
        <v>0</v>
      </c>
      <c r="F22" s="59">
        <f t="shared" si="2"/>
        <v>11742</v>
      </c>
      <c r="G22" s="59">
        <f t="shared" si="2"/>
        <v>0</v>
      </c>
      <c r="H22" s="59">
        <f t="shared" si="2"/>
        <v>0</v>
      </c>
      <c r="I22" s="59">
        <f>SUM(C22:H22)</f>
        <v>11742</v>
      </c>
    </row>
    <row r="23" spans="1:9" ht="13.5" thickBot="1">
      <c r="A23" s="7" t="s">
        <v>82</v>
      </c>
      <c r="B23" s="8"/>
      <c r="C23" s="10"/>
      <c r="D23" s="10"/>
      <c r="E23" s="10"/>
      <c r="F23" s="10"/>
      <c r="G23" s="10"/>
      <c r="H23" s="10"/>
      <c r="I23" s="10"/>
    </row>
    <row r="24" spans="1:9" ht="26.25" thickBot="1">
      <c r="A24" s="7" t="s">
        <v>164</v>
      </c>
      <c r="B24" s="8">
        <v>221</v>
      </c>
      <c r="C24" s="10"/>
      <c r="D24" s="10"/>
      <c r="E24" s="10"/>
      <c r="F24" s="10"/>
      <c r="G24" s="10"/>
      <c r="H24" s="10"/>
      <c r="I24" s="10"/>
    </row>
    <row r="25" spans="1:9" ht="26.25" thickBot="1">
      <c r="A25" s="7" t="s">
        <v>165</v>
      </c>
      <c r="B25" s="8">
        <v>222</v>
      </c>
      <c r="C25" s="10"/>
      <c r="D25" s="10"/>
      <c r="E25" s="10"/>
      <c r="F25" s="10"/>
      <c r="G25" s="10"/>
      <c r="H25" s="10"/>
      <c r="I25" s="10"/>
    </row>
    <row r="26" spans="1:9" ht="39" thickBot="1">
      <c r="A26" s="7" t="s">
        <v>166</v>
      </c>
      <c r="B26" s="8">
        <v>223</v>
      </c>
      <c r="C26" s="10"/>
      <c r="D26" s="10"/>
      <c r="E26" s="10"/>
      <c r="F26" s="10"/>
      <c r="G26" s="10"/>
      <c r="H26" s="10"/>
      <c r="I26" s="10"/>
    </row>
    <row r="27" spans="1:9" ht="51.75" thickBot="1">
      <c r="A27" s="7" t="s">
        <v>85</v>
      </c>
      <c r="B27" s="8">
        <v>224</v>
      </c>
      <c r="C27" s="10"/>
      <c r="D27" s="10"/>
      <c r="E27" s="10"/>
      <c r="F27" s="10"/>
      <c r="G27" s="10"/>
      <c r="H27" s="10"/>
      <c r="I27" s="10"/>
    </row>
    <row r="28" spans="1:9" ht="26.25" thickBot="1">
      <c r="A28" s="7" t="s">
        <v>86</v>
      </c>
      <c r="B28" s="8">
        <v>225</v>
      </c>
      <c r="C28" s="10"/>
      <c r="D28" s="10"/>
      <c r="E28" s="10"/>
      <c r="F28" s="10">
        <v>11742</v>
      </c>
      <c r="G28" s="10"/>
      <c r="H28" s="10"/>
      <c r="I28" s="10"/>
    </row>
    <row r="29" spans="1:9" ht="26.25" thickBot="1">
      <c r="A29" s="7" t="s">
        <v>87</v>
      </c>
      <c r="B29" s="8">
        <v>226</v>
      </c>
      <c r="C29" s="10"/>
      <c r="D29" s="10"/>
      <c r="E29" s="10"/>
      <c r="F29" s="10"/>
      <c r="G29" s="10"/>
      <c r="H29" s="10"/>
      <c r="I29" s="10"/>
    </row>
    <row r="30" spans="1:9" ht="26.25" thickBot="1">
      <c r="A30" s="7" t="s">
        <v>167</v>
      </c>
      <c r="B30" s="8">
        <v>227</v>
      </c>
      <c r="C30" s="10"/>
      <c r="D30" s="10"/>
      <c r="E30" s="10"/>
      <c r="F30" s="10"/>
      <c r="G30" s="10"/>
      <c r="H30" s="10"/>
      <c r="I30" s="10"/>
    </row>
    <row r="31" spans="1:9" ht="26.25" thickBot="1">
      <c r="A31" s="7" t="s">
        <v>89</v>
      </c>
      <c r="B31" s="8">
        <v>228</v>
      </c>
      <c r="C31" s="10"/>
      <c r="D31" s="10"/>
      <c r="E31" s="10"/>
      <c r="F31" s="10"/>
      <c r="G31" s="10"/>
      <c r="H31" s="10"/>
      <c r="I31" s="10"/>
    </row>
    <row r="32" spans="1:9" ht="26.25" thickBot="1">
      <c r="A32" s="7" t="s">
        <v>90</v>
      </c>
      <c r="B32" s="8">
        <v>229</v>
      </c>
      <c r="C32" s="10"/>
      <c r="D32" s="10"/>
      <c r="E32" s="10"/>
      <c r="F32" s="10"/>
      <c r="G32" s="10"/>
      <c r="H32" s="10"/>
      <c r="I32" s="10"/>
    </row>
    <row r="33" spans="1:9" ht="26.25" thickBot="1">
      <c r="A33" s="7" t="s">
        <v>168</v>
      </c>
      <c r="B33" s="8">
        <v>300</v>
      </c>
      <c r="C33" s="58">
        <f aca="true" t="shared" si="3" ref="C33:H33">SUM(C35:C47)</f>
        <v>0</v>
      </c>
      <c r="D33" s="59">
        <f t="shared" si="3"/>
        <v>0</v>
      </c>
      <c r="E33" s="59">
        <f t="shared" si="3"/>
        <v>-11669650</v>
      </c>
      <c r="F33" s="59">
        <f t="shared" si="3"/>
        <v>0</v>
      </c>
      <c r="G33" s="59">
        <f t="shared" si="3"/>
        <v>-12595716</v>
      </c>
      <c r="H33" s="59">
        <f t="shared" si="3"/>
        <v>-22547007</v>
      </c>
      <c r="I33" s="59">
        <f>SUM(C33:H33)</f>
        <v>-46812373</v>
      </c>
    </row>
    <row r="34" spans="1:9" ht="13.5" thickBot="1">
      <c r="A34" s="7" t="s">
        <v>82</v>
      </c>
      <c r="B34" s="8"/>
      <c r="C34" s="10"/>
      <c r="D34" s="10"/>
      <c r="E34" s="10"/>
      <c r="F34" s="10"/>
      <c r="G34" s="10"/>
      <c r="H34" s="10"/>
      <c r="I34" s="10"/>
    </row>
    <row r="35" spans="1:9" ht="13.5" thickBot="1">
      <c r="A35" s="7" t="s">
        <v>169</v>
      </c>
      <c r="B35" s="8">
        <v>310</v>
      </c>
      <c r="C35" s="10"/>
      <c r="D35" s="10"/>
      <c r="E35" s="10"/>
      <c r="F35" s="10"/>
      <c r="G35" s="10"/>
      <c r="H35" s="10"/>
      <c r="I35" s="10"/>
    </row>
    <row r="36" spans="1:9" ht="13.5" thickBot="1">
      <c r="A36" s="7" t="s">
        <v>82</v>
      </c>
      <c r="B36" s="8"/>
      <c r="C36" s="10"/>
      <c r="D36" s="10"/>
      <c r="E36" s="10"/>
      <c r="F36" s="10"/>
      <c r="G36" s="10"/>
      <c r="H36" s="10"/>
      <c r="I36" s="10"/>
    </row>
    <row r="37" spans="1:9" ht="13.5" thickBot="1">
      <c r="A37" s="7" t="s">
        <v>170</v>
      </c>
      <c r="B37" s="8"/>
      <c r="C37" s="10"/>
      <c r="D37" s="10"/>
      <c r="E37" s="10"/>
      <c r="F37" s="10"/>
      <c r="G37" s="10"/>
      <c r="H37" s="10"/>
      <c r="I37" s="10"/>
    </row>
    <row r="38" spans="1:9" ht="26.25" thickBot="1">
      <c r="A38" s="7" t="s">
        <v>171</v>
      </c>
      <c r="B38" s="8"/>
      <c r="C38" s="10"/>
      <c r="D38" s="10"/>
      <c r="E38" s="10"/>
      <c r="F38" s="10"/>
      <c r="G38" s="10"/>
      <c r="H38" s="10"/>
      <c r="I38" s="10"/>
    </row>
    <row r="39" spans="1:9" ht="26.25" thickBot="1">
      <c r="A39" s="7" t="s">
        <v>172</v>
      </c>
      <c r="B39" s="8"/>
      <c r="C39" s="10"/>
      <c r="D39" s="10"/>
      <c r="E39" s="10"/>
      <c r="F39" s="10"/>
      <c r="G39" s="10"/>
      <c r="H39" s="10"/>
      <c r="I39" s="10"/>
    </row>
    <row r="40" spans="1:9" ht="13.5" thickBot="1">
      <c r="A40" s="7" t="s">
        <v>173</v>
      </c>
      <c r="B40" s="8">
        <v>311</v>
      </c>
      <c r="C40" s="10"/>
      <c r="D40" s="10"/>
      <c r="E40" s="10"/>
      <c r="F40" s="10"/>
      <c r="G40" s="10"/>
      <c r="H40" s="10"/>
      <c r="I40" s="10">
        <f>SUM(C40:H40)</f>
        <v>0</v>
      </c>
    </row>
    <row r="41" spans="1:9" ht="13.5" thickBot="1">
      <c r="A41" s="7" t="s">
        <v>174</v>
      </c>
      <c r="B41" s="8">
        <v>312</v>
      </c>
      <c r="C41" s="10"/>
      <c r="D41" s="10"/>
      <c r="E41" s="10"/>
      <c r="F41" s="10"/>
      <c r="G41" s="10"/>
      <c r="H41" s="10"/>
      <c r="I41" s="10"/>
    </row>
    <row r="42" spans="1:9" ht="26.25" thickBot="1">
      <c r="A42" s="7" t="s">
        <v>175</v>
      </c>
      <c r="B42" s="8">
        <v>313</v>
      </c>
      <c r="C42" s="10"/>
      <c r="D42" s="10"/>
      <c r="E42" s="10"/>
      <c r="F42" s="10"/>
      <c r="G42" s="10"/>
      <c r="H42" s="10"/>
      <c r="I42" s="10"/>
    </row>
    <row r="43" spans="1:9" ht="26.25" thickBot="1">
      <c r="A43" s="7" t="s">
        <v>176</v>
      </c>
      <c r="B43" s="8">
        <v>314</v>
      </c>
      <c r="C43" s="10"/>
      <c r="D43" s="10"/>
      <c r="E43" s="10"/>
      <c r="F43" s="10"/>
      <c r="G43" s="10"/>
      <c r="H43" s="10"/>
      <c r="I43" s="10"/>
    </row>
    <row r="44" spans="1:10" ht="13.5" thickBot="1">
      <c r="A44" s="7" t="s">
        <v>177</v>
      </c>
      <c r="B44" s="8">
        <v>315</v>
      </c>
      <c r="C44" s="10"/>
      <c r="D44" s="10"/>
      <c r="E44" s="10"/>
      <c r="F44" s="10"/>
      <c r="G44" s="10">
        <v>-511942</v>
      </c>
      <c r="H44" s="10"/>
      <c r="I44" s="10">
        <f>G44</f>
        <v>-511942</v>
      </c>
      <c r="J44" s="14"/>
    </row>
    <row r="45" spans="1:9" ht="13.5" thickBot="1">
      <c r="A45" s="7" t="s">
        <v>178</v>
      </c>
      <c r="B45" s="8">
        <v>316</v>
      </c>
      <c r="C45" s="10"/>
      <c r="D45" s="10"/>
      <c r="E45" s="10"/>
      <c r="F45" s="10"/>
      <c r="G45" s="10"/>
      <c r="H45" s="10"/>
      <c r="I45" s="10"/>
    </row>
    <row r="46" spans="1:9" ht="13.5" thickBot="1">
      <c r="A46" s="7" t="s">
        <v>179</v>
      </c>
      <c r="B46" s="8">
        <v>317</v>
      </c>
      <c r="C46" s="10"/>
      <c r="D46" s="10"/>
      <c r="E46" s="10">
        <v>-11669650</v>
      </c>
      <c r="F46" s="10"/>
      <c r="G46" s="10">
        <v>-12083774</v>
      </c>
      <c r="H46" s="10">
        <v>-22547007</v>
      </c>
      <c r="I46" s="10"/>
    </row>
    <row r="47" spans="1:9" ht="26.25" thickBot="1">
      <c r="A47" s="7" t="s">
        <v>180</v>
      </c>
      <c r="B47" s="8">
        <v>318</v>
      </c>
      <c r="C47" s="10"/>
      <c r="D47" s="10"/>
      <c r="E47" s="10"/>
      <c r="F47" s="10"/>
      <c r="G47" s="10"/>
      <c r="H47" s="10"/>
      <c r="I47" s="10"/>
    </row>
    <row r="48" spans="1:10" ht="26.25" thickBot="1">
      <c r="A48" s="7" t="s">
        <v>181</v>
      </c>
      <c r="B48" s="8">
        <v>400</v>
      </c>
      <c r="C48" s="58">
        <f aca="true" t="shared" si="4" ref="C48:H48">C19+C20+C33</f>
        <v>74004714</v>
      </c>
      <c r="D48" s="59">
        <f t="shared" si="4"/>
        <v>0</v>
      </c>
      <c r="E48" s="59">
        <f t="shared" si="4"/>
        <v>-11669650</v>
      </c>
      <c r="F48" s="59">
        <f t="shared" si="4"/>
        <v>11742</v>
      </c>
      <c r="G48" s="59">
        <f t="shared" si="4"/>
        <v>4277080</v>
      </c>
      <c r="H48" s="59">
        <f t="shared" si="4"/>
        <v>0</v>
      </c>
      <c r="I48" s="59">
        <f aca="true" t="shared" si="5" ref="I48:I53">SUM(C48:H48)</f>
        <v>66623886</v>
      </c>
      <c r="J48" s="57">
        <f>I48-'Бухгалтерский баланс'!D75</f>
        <v>0</v>
      </c>
    </row>
    <row r="49" spans="1:9" ht="13.5" thickBot="1">
      <c r="A49" s="7" t="s">
        <v>159</v>
      </c>
      <c r="B49" s="8">
        <v>401</v>
      </c>
      <c r="C49" s="10"/>
      <c r="D49" s="10"/>
      <c r="E49" s="10"/>
      <c r="F49" s="10"/>
      <c r="G49" s="10"/>
      <c r="H49" s="10"/>
      <c r="I49" s="10"/>
    </row>
    <row r="50" spans="1:9" ht="13.5" thickBot="1">
      <c r="A50" s="7" t="s">
        <v>182</v>
      </c>
      <c r="B50" s="8">
        <v>500</v>
      </c>
      <c r="C50" s="17">
        <f aca="true" t="shared" si="6" ref="C50:H50">C48+C49</f>
        <v>74004714</v>
      </c>
      <c r="D50" s="17">
        <f t="shared" si="6"/>
        <v>0</v>
      </c>
      <c r="E50" s="17">
        <f t="shared" si="6"/>
        <v>-11669650</v>
      </c>
      <c r="F50" s="17">
        <f t="shared" si="6"/>
        <v>11742</v>
      </c>
      <c r="G50" s="17">
        <f>G48+G49</f>
        <v>4277080</v>
      </c>
      <c r="H50" s="17">
        <f t="shared" si="6"/>
        <v>0</v>
      </c>
      <c r="I50" s="17">
        <f t="shared" si="5"/>
        <v>66623886</v>
      </c>
    </row>
    <row r="51" spans="1:9" ht="26.25" thickBot="1">
      <c r="A51" s="7" t="s">
        <v>183</v>
      </c>
      <c r="B51" s="8">
        <v>600</v>
      </c>
      <c r="C51" s="58">
        <f aca="true" t="shared" si="7" ref="C51:H51">C52+C53</f>
        <v>0</v>
      </c>
      <c r="D51" s="59">
        <f t="shared" si="7"/>
        <v>0</v>
      </c>
      <c r="E51" s="59">
        <f t="shared" si="7"/>
        <v>0</v>
      </c>
      <c r="F51" s="59">
        <f t="shared" si="7"/>
        <v>0</v>
      </c>
      <c r="G51" s="59">
        <f t="shared" si="7"/>
        <v>3637254</v>
      </c>
      <c r="H51" s="59">
        <f t="shared" si="7"/>
        <v>0</v>
      </c>
      <c r="I51" s="59">
        <f t="shared" si="5"/>
        <v>3637254</v>
      </c>
    </row>
    <row r="52" spans="1:9" ht="13.5" thickBot="1">
      <c r="A52" s="7" t="s">
        <v>162</v>
      </c>
      <c r="B52" s="8">
        <v>610</v>
      </c>
      <c r="C52" s="10"/>
      <c r="D52" s="10"/>
      <c r="E52" s="10"/>
      <c r="F52" s="10"/>
      <c r="G52" s="10">
        <v>3637254</v>
      </c>
      <c r="H52" s="10"/>
      <c r="I52" s="10"/>
    </row>
    <row r="53" spans="1:9" ht="26.25" thickBot="1">
      <c r="A53" s="7" t="s">
        <v>184</v>
      </c>
      <c r="B53" s="8">
        <v>620</v>
      </c>
      <c r="C53" s="58">
        <f aca="true" t="shared" si="8" ref="C53:H53">SUM(C55:C63)</f>
        <v>0</v>
      </c>
      <c r="D53" s="59">
        <f t="shared" si="8"/>
        <v>0</v>
      </c>
      <c r="E53" s="59">
        <f t="shared" si="8"/>
        <v>0</v>
      </c>
      <c r="F53" s="59">
        <f t="shared" si="8"/>
        <v>0</v>
      </c>
      <c r="G53" s="59">
        <f t="shared" si="8"/>
        <v>0</v>
      </c>
      <c r="H53" s="59">
        <f t="shared" si="8"/>
        <v>0</v>
      </c>
      <c r="I53" s="59">
        <f t="shared" si="5"/>
        <v>0</v>
      </c>
    </row>
    <row r="54" spans="1:9" ht="13.5" thickBot="1">
      <c r="A54" s="7" t="s">
        <v>82</v>
      </c>
      <c r="B54" s="8"/>
      <c r="C54" s="10"/>
      <c r="D54" s="10"/>
      <c r="E54" s="10"/>
      <c r="F54" s="10"/>
      <c r="G54" s="10"/>
      <c r="H54" s="10"/>
      <c r="I54" s="10"/>
    </row>
    <row r="55" spans="1:9" ht="26.25" thickBot="1">
      <c r="A55" s="7" t="s">
        <v>164</v>
      </c>
      <c r="B55" s="8">
        <v>621</v>
      </c>
      <c r="C55" s="10"/>
      <c r="D55" s="10"/>
      <c r="E55" s="10"/>
      <c r="F55" s="10"/>
      <c r="G55" s="10"/>
      <c r="H55" s="10"/>
      <c r="I55" s="10"/>
    </row>
    <row r="56" spans="1:9" ht="26.25" thickBot="1">
      <c r="A56" s="7" t="s">
        <v>165</v>
      </c>
      <c r="B56" s="8">
        <v>622</v>
      </c>
      <c r="C56" s="10"/>
      <c r="D56" s="10"/>
      <c r="E56" s="10"/>
      <c r="F56" s="10"/>
      <c r="G56" s="10"/>
      <c r="H56" s="10"/>
      <c r="I56" s="10"/>
    </row>
    <row r="57" spans="1:9" ht="39" thickBot="1">
      <c r="A57" s="7" t="s">
        <v>166</v>
      </c>
      <c r="B57" s="8">
        <v>623</v>
      </c>
      <c r="C57" s="10"/>
      <c r="D57" s="10"/>
      <c r="E57" s="10"/>
      <c r="F57" s="10"/>
      <c r="G57" s="10"/>
      <c r="H57" s="10"/>
      <c r="I57" s="10"/>
    </row>
    <row r="58" spans="1:9" ht="51.75" thickBot="1">
      <c r="A58" s="7" t="s">
        <v>85</v>
      </c>
      <c r="B58" s="8">
        <v>624</v>
      </c>
      <c r="C58" s="10"/>
      <c r="D58" s="10"/>
      <c r="E58" s="10"/>
      <c r="F58" s="10"/>
      <c r="G58" s="10"/>
      <c r="H58" s="10"/>
      <c r="I58" s="10"/>
    </row>
    <row r="59" spans="1:9" ht="26.25" thickBot="1">
      <c r="A59" s="7" t="s">
        <v>86</v>
      </c>
      <c r="B59" s="8">
        <v>625</v>
      </c>
      <c r="C59" s="10"/>
      <c r="D59" s="10"/>
      <c r="E59" s="10"/>
      <c r="F59" s="10"/>
      <c r="G59" s="10"/>
      <c r="H59" s="10"/>
      <c r="I59" s="10"/>
    </row>
    <row r="60" spans="1:9" ht="26.25" thickBot="1">
      <c r="A60" s="7" t="s">
        <v>185</v>
      </c>
      <c r="B60" s="8">
        <v>626</v>
      </c>
      <c r="C60" s="10"/>
      <c r="D60" s="10"/>
      <c r="E60" s="10"/>
      <c r="F60" s="10"/>
      <c r="G60" s="10"/>
      <c r="H60" s="10"/>
      <c r="I60" s="10"/>
    </row>
    <row r="61" spans="1:9" ht="26.25" thickBot="1">
      <c r="A61" s="7" t="s">
        <v>167</v>
      </c>
      <c r="B61" s="8">
        <v>627</v>
      </c>
      <c r="C61" s="10"/>
      <c r="D61" s="10"/>
      <c r="E61" s="10"/>
      <c r="F61" s="10"/>
      <c r="G61" s="10"/>
      <c r="H61" s="10"/>
      <c r="I61" s="10"/>
    </row>
    <row r="62" spans="1:9" ht="26.25" thickBot="1">
      <c r="A62" s="7" t="s">
        <v>89</v>
      </c>
      <c r="B62" s="8">
        <v>628</v>
      </c>
      <c r="C62" s="10"/>
      <c r="D62" s="10"/>
      <c r="E62" s="10"/>
      <c r="F62" s="10"/>
      <c r="G62" s="10"/>
      <c r="H62" s="10"/>
      <c r="I62" s="10"/>
    </row>
    <row r="63" spans="1:9" ht="26.25" thickBot="1">
      <c r="A63" s="7" t="s">
        <v>90</v>
      </c>
      <c r="B63" s="8">
        <v>629</v>
      </c>
      <c r="C63" s="10"/>
      <c r="D63" s="10"/>
      <c r="E63" s="10"/>
      <c r="F63" s="10"/>
      <c r="G63" s="10"/>
      <c r="H63" s="10"/>
      <c r="I63" s="10"/>
    </row>
    <row r="64" spans="1:9" ht="26.25" thickBot="1">
      <c r="A64" s="7" t="s">
        <v>186</v>
      </c>
      <c r="B64" s="8">
        <v>700</v>
      </c>
      <c r="C64" s="58">
        <f aca="true" t="shared" si="9" ref="C64:H64">SUM(C66:C78)</f>
        <v>0</v>
      </c>
      <c r="D64" s="59">
        <f t="shared" si="9"/>
        <v>0</v>
      </c>
      <c r="E64" s="59">
        <f t="shared" si="9"/>
        <v>0</v>
      </c>
      <c r="F64" s="59">
        <f t="shared" si="9"/>
        <v>0</v>
      </c>
      <c r="G64" s="59">
        <f t="shared" si="9"/>
        <v>-810022</v>
      </c>
      <c r="H64" s="59">
        <f t="shared" si="9"/>
        <v>0</v>
      </c>
      <c r="I64" s="59">
        <f>SUM(C64:H64)</f>
        <v>-810022</v>
      </c>
    </row>
    <row r="65" spans="1:9" ht="13.5" thickBot="1">
      <c r="A65" s="7" t="s">
        <v>82</v>
      </c>
      <c r="B65" s="8"/>
      <c r="C65" s="10"/>
      <c r="D65" s="10"/>
      <c r="E65" s="10"/>
      <c r="F65" s="10"/>
      <c r="G65" s="10"/>
      <c r="H65" s="10"/>
      <c r="I65" s="10"/>
    </row>
    <row r="66" spans="1:9" ht="13.5" thickBot="1">
      <c r="A66" s="7" t="s">
        <v>187</v>
      </c>
      <c r="B66" s="8">
        <v>710</v>
      </c>
      <c r="C66" s="10"/>
      <c r="D66" s="10"/>
      <c r="E66" s="10"/>
      <c r="F66" s="10"/>
      <c r="G66" s="10"/>
      <c r="H66" s="10"/>
      <c r="I66" s="10"/>
    </row>
    <row r="67" spans="1:9" ht="13.5" thickBot="1">
      <c r="A67" s="7" t="s">
        <v>82</v>
      </c>
      <c r="B67" s="8"/>
      <c r="C67" s="10"/>
      <c r="D67" s="10"/>
      <c r="E67" s="10"/>
      <c r="F67" s="10"/>
      <c r="G67" s="10"/>
      <c r="H67" s="10"/>
      <c r="I67" s="10"/>
    </row>
    <row r="68" spans="1:9" ht="13.5" thickBot="1">
      <c r="A68" s="7" t="s">
        <v>170</v>
      </c>
      <c r="B68" s="8"/>
      <c r="C68" s="10"/>
      <c r="D68" s="10"/>
      <c r="E68" s="10"/>
      <c r="F68" s="10"/>
      <c r="G68" s="10"/>
      <c r="H68" s="10"/>
      <c r="I68" s="10"/>
    </row>
    <row r="69" spans="1:9" ht="26.25" thickBot="1">
      <c r="A69" s="7" t="s">
        <v>171</v>
      </c>
      <c r="B69" s="8"/>
      <c r="C69" s="10"/>
      <c r="D69" s="10"/>
      <c r="E69" s="10"/>
      <c r="F69" s="10"/>
      <c r="G69" s="10"/>
      <c r="H69" s="10"/>
      <c r="I69" s="10"/>
    </row>
    <row r="70" spans="1:9" ht="26.25" thickBot="1">
      <c r="A70" s="7" t="s">
        <v>172</v>
      </c>
      <c r="B70" s="8"/>
      <c r="C70" s="10"/>
      <c r="D70" s="10"/>
      <c r="E70" s="10"/>
      <c r="F70" s="10"/>
      <c r="G70" s="10"/>
      <c r="H70" s="10"/>
      <c r="I70" s="10"/>
    </row>
    <row r="71" spans="1:9" ht="13.5" thickBot="1">
      <c r="A71" s="7" t="s">
        <v>173</v>
      </c>
      <c r="B71" s="8">
        <v>711</v>
      </c>
      <c r="C71" s="10"/>
      <c r="D71" s="10"/>
      <c r="E71" s="10"/>
      <c r="F71" s="10"/>
      <c r="G71" s="10"/>
      <c r="H71" s="10"/>
      <c r="I71" s="10"/>
    </row>
    <row r="72" spans="1:9" ht="13.5" thickBot="1">
      <c r="A72" s="7" t="s">
        <v>174</v>
      </c>
      <c r="B72" s="8">
        <v>712</v>
      </c>
      <c r="C72" s="10"/>
      <c r="D72" s="10"/>
      <c r="E72" s="10"/>
      <c r="F72" s="10"/>
      <c r="G72" s="10"/>
      <c r="H72" s="10"/>
      <c r="I72" s="10"/>
    </row>
    <row r="73" spans="1:9" ht="26.25" thickBot="1">
      <c r="A73" s="7" t="s">
        <v>188</v>
      </c>
      <c r="B73" s="8">
        <v>713</v>
      </c>
      <c r="C73" s="10"/>
      <c r="D73" s="10"/>
      <c r="E73" s="10"/>
      <c r="F73" s="10"/>
      <c r="G73" s="10"/>
      <c r="H73" s="10"/>
      <c r="I73" s="10"/>
    </row>
    <row r="74" spans="1:9" ht="26.25" thickBot="1">
      <c r="A74" s="7" t="s">
        <v>176</v>
      </c>
      <c r="B74" s="8">
        <v>714</v>
      </c>
      <c r="C74" s="10"/>
      <c r="D74" s="10"/>
      <c r="E74" s="10"/>
      <c r="F74" s="10"/>
      <c r="G74" s="10"/>
      <c r="H74" s="10"/>
      <c r="I74" s="10"/>
    </row>
    <row r="75" spans="1:9" ht="13.5" thickBot="1">
      <c r="A75" s="7" t="s">
        <v>177</v>
      </c>
      <c r="B75" s="8">
        <v>715</v>
      </c>
      <c r="C75" s="10"/>
      <c r="D75" s="10"/>
      <c r="E75" s="10"/>
      <c r="F75" s="10"/>
      <c r="G75" s="10">
        <v>-810022</v>
      </c>
      <c r="H75" s="10"/>
      <c r="I75" s="10"/>
    </row>
    <row r="76" spans="1:9" ht="13.5" thickBot="1">
      <c r="A76" s="7" t="s">
        <v>178</v>
      </c>
      <c r="B76" s="8">
        <v>716</v>
      </c>
      <c r="C76" s="10"/>
      <c r="D76" s="10"/>
      <c r="E76" s="10"/>
      <c r="F76" s="10"/>
      <c r="G76" s="10"/>
      <c r="H76" s="10"/>
      <c r="I76" s="10"/>
    </row>
    <row r="77" spans="1:9" ht="13.5" thickBot="1">
      <c r="A77" s="7" t="s">
        <v>179</v>
      </c>
      <c r="B77" s="8">
        <v>717</v>
      </c>
      <c r="C77" s="10"/>
      <c r="D77" s="10"/>
      <c r="E77" s="10"/>
      <c r="F77" s="10"/>
      <c r="G77" s="10"/>
      <c r="H77" s="10"/>
      <c r="I77" s="10"/>
    </row>
    <row r="78" spans="1:9" ht="26.25" thickBot="1">
      <c r="A78" s="7" t="s">
        <v>180</v>
      </c>
      <c r="B78" s="8">
        <v>718</v>
      </c>
      <c r="C78" s="10"/>
      <c r="D78" s="10"/>
      <c r="E78" s="10"/>
      <c r="F78" s="10"/>
      <c r="G78" s="10"/>
      <c r="H78" s="10"/>
      <c r="I78" s="10"/>
    </row>
    <row r="79" spans="1:10" ht="26.25" thickBot="1">
      <c r="A79" s="7" t="s">
        <v>218</v>
      </c>
      <c r="B79" s="8">
        <v>800</v>
      </c>
      <c r="C79" s="58">
        <f aca="true" t="shared" si="10" ref="C79:H79">C50+C51+C64</f>
        <v>74004714</v>
      </c>
      <c r="D79" s="59">
        <f t="shared" si="10"/>
        <v>0</v>
      </c>
      <c r="E79" s="59">
        <f t="shared" si="10"/>
        <v>-11669650</v>
      </c>
      <c r="F79" s="59">
        <f t="shared" si="10"/>
        <v>11742</v>
      </c>
      <c r="G79" s="59">
        <f t="shared" si="10"/>
        <v>7104312</v>
      </c>
      <c r="H79" s="59">
        <f t="shared" si="10"/>
        <v>0</v>
      </c>
      <c r="I79" s="59">
        <f>SUM(C79:H79)</f>
        <v>69451118</v>
      </c>
      <c r="J79" s="57">
        <f>I79-'Бухгалтерский баланс'!C75</f>
        <v>0</v>
      </c>
    </row>
    <row r="80" ht="12.75">
      <c r="A80" s="1"/>
    </row>
    <row r="81" spans="1:7" ht="12.75">
      <c r="A81" s="1"/>
      <c r="G81" s="57">
        <f>G79-'Бухгалтерский баланс'!C72</f>
        <v>0</v>
      </c>
    </row>
    <row r="82" spans="1:5" ht="25.5">
      <c r="A82" s="43" t="s">
        <v>206</v>
      </c>
      <c r="B82" s="53" t="s">
        <v>212</v>
      </c>
      <c r="C82" s="43"/>
      <c r="D82" s="43"/>
      <c r="E82" s="43"/>
    </row>
    <row r="83" spans="1:2" ht="15">
      <c r="A83" s="1" t="s">
        <v>207</v>
      </c>
      <c r="B83" s="12"/>
    </row>
    <row r="84" spans="1:2" ht="15">
      <c r="A84" s="1"/>
      <c r="B84" s="12"/>
    </row>
    <row r="85" spans="1:2" ht="15">
      <c r="A85" s="1"/>
      <c r="B85" s="12"/>
    </row>
    <row r="86" spans="1:2" ht="12.75">
      <c r="A86" s="9" t="s">
        <v>213</v>
      </c>
      <c r="B86" s="13"/>
    </row>
    <row r="87" spans="1:2" ht="12.75">
      <c r="A87" s="1" t="s">
        <v>208</v>
      </c>
      <c r="B87" s="13"/>
    </row>
    <row r="88" spans="1:2" ht="12.75">
      <c r="A88" s="1"/>
      <c r="B88" s="13"/>
    </row>
    <row r="89" ht="12.75">
      <c r="A89" s="1"/>
    </row>
  </sheetData>
  <sheetProtection/>
  <mergeCells count="7">
    <mergeCell ref="I15:I16"/>
    <mergeCell ref="A15:A16"/>
    <mergeCell ref="B15:B16"/>
    <mergeCell ref="C15:G15"/>
    <mergeCell ref="H15:H16"/>
    <mergeCell ref="A10:I10"/>
    <mergeCell ref="A11:I11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9" max="65535" man="1"/>
  </colBreaks>
  <ignoredErrors>
    <ignoredError sqref="I17:I18 I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Миленина</dc:creator>
  <cp:keywords/>
  <dc:description/>
  <cp:lastModifiedBy>Кенжегараева Гаухар</cp:lastModifiedBy>
  <cp:lastPrinted>2014-04-11T08:48:00Z</cp:lastPrinted>
  <dcterms:created xsi:type="dcterms:W3CDTF">2011-03-03T09:00:07Z</dcterms:created>
  <dcterms:modified xsi:type="dcterms:W3CDTF">2014-10-15T06:01:08Z</dcterms:modified>
  <cp:category/>
  <cp:version/>
  <cp:contentType/>
  <cp:contentStatus/>
</cp:coreProperties>
</file>