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70" windowWidth="19320" windowHeight="8895"/>
  </bookViews>
  <sheets>
    <sheet name="ф1" sheetId="11" r:id="rId1"/>
    <sheet name="ф2" sheetId="1" r:id="rId2"/>
    <sheet name="Ф.3" sheetId="15" r:id="rId3"/>
    <sheet name="ф.4" sheetId="12" r:id="rId4"/>
    <sheet name="расчет 1 акции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[2]Расчет_Ин!$H$8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[6]Расчет_Ин!$H$8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[6]Расчет_Ин!$H$8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1">#REF!</definedName>
    <definedName name="__5450_01">#REF!</definedName>
    <definedName name="__5456_n" localSheetId="1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[6]Расчет_Ин!$H$8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[8]BS!#REF!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[6]Расчет_Ин!$H$8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[13]DATA!ActualQry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[14]Anlagevermögen!$A$1:$Z$29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[16]Securities!A1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[17]SMSTemp!$B$4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[20]Tabeller!$B$25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[23]База!$A$1:$T$65536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[25]Anlagevermögen!$A$1:$Z$29</definedName>
    <definedName name="ClientName">[17]SMSTemp!$B$3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[26]IS!#REF!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[28]misc!$B$1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[29]ДДС!$E$4</definedName>
    <definedName name="currency">[30]Tabeller!$K$15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[30]Tabeller!$B$22</definedName>
    <definedName name="Entity_name">'[33]std tabel'!$H$4</definedName>
    <definedName name="er" hidden="1">'[9]Prelim Cost'!$B$31:$L$31</definedName>
    <definedName name="Error">[34]Anlagevermögen!$A$1:$Z$29</definedName>
    <definedName name="est">[20]Tabeller!$H$17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[35]ЯНВАРЬ!#REF!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[30]Tabeller!$H$15</definedName>
    <definedName name="Format0Dec">[17]SMSTemp!$B$15</definedName>
    <definedName name="Format2Dec">[17]SMSTemp!$B$13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[26]IS!#REF!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[38]BS!#REF!</definedName>
    <definedName name="Inventory_open">[38]BS!#REF!</definedName>
    <definedName name="ISO">[39]SETUP!$D$11</definedName>
    <definedName name="Iss">[33]Settings!#REF!</definedName>
    <definedName name="item">[40]Статьи!$A$3:$B$55</definedName>
    <definedName name="itemm">[41]Статьи!$A$3:$B$42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[42]Links!$H$1:$H$65536</definedName>
    <definedName name="L_AJE_Tot">[42]Links!$G$1:$G$65536</definedName>
    <definedName name="L_CY_Beg">[42]Links!$F$1:$F$65536</definedName>
    <definedName name="L_CY_End">[42]Links!$J$1:$J$65536</definedName>
    <definedName name="L_PY_End">[42]Links!$K$1:$K$65536</definedName>
    <definedName name="L_RJE_Tot">[42]Links!$I$1:$I$65536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[38]BS!#REF!</definedName>
    <definedName name="Loans_NP">[38]BS!#REF!</definedName>
    <definedName name="log_file_path">#REF!</definedName>
    <definedName name="LP">#REF!</definedName>
    <definedName name="M">[25]Anlagevermögen!$A$1:$Z$29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[39]SETUP!$D$12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[26]IS!#REF!</definedName>
    <definedName name="nter">#REF!</definedName>
    <definedName name="Number_of_payments_during_one_year">#REF!</definedName>
    <definedName name="NYN">'[44]G-60'!$B$1:$B$65536</definedName>
    <definedName name="o">#REF!</definedName>
    <definedName name="Office">#REF!</definedName>
    <definedName name="oi">#REF!</definedName>
    <definedName name="oikjlkj">#REF!</definedName>
    <definedName name="OOE">[32]IS!#REF!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[26]IS!#REF!</definedName>
    <definedName name="p" hidden="1">'[12]Prelim Cost'!$B$31:$L$31</definedName>
    <definedName name="Payables_close">[38]BS!#REF!</definedName>
    <definedName name="Payables_open">[38]BS!#REF!</definedName>
    <definedName name="period">'[33]std tabel'!$C$4</definedName>
    <definedName name="PL_M1">#REF!</definedName>
    <definedName name="PopDate">[17]SMSTemp!$B$7</definedName>
    <definedName name="POURED">'[12]CamKum Prod'!$H$28</definedName>
    <definedName name="pr">[45]Anlagevermögen!$A$1:$Z$29</definedName>
    <definedName name="PrepBy">[17]SMSTemp!$B$6</definedName>
    <definedName name="PreviousPeriod">[29]ДДС!$E$11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[46]PYTB!$A$1:$B$835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eceivables_close">[38]BS!#REF!</definedName>
    <definedName name="Receivables_open">[38]BS!#REF!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[48]Статьи!$A$3:$B$55</definedName>
    <definedName name="Revenue">[26]IS!#REF!</definedName>
    <definedName name="rty" hidden="1">'[9]Prelim Cost'!$B$31:$L$31</definedName>
    <definedName name="RUR">4.97</definedName>
    <definedName name="rus">#REF!</definedName>
    <definedName name="s">#REF!</definedName>
    <definedName name="S_AcctDes">[16]Securities!$A$1:$A$65536</definedName>
    <definedName name="S_Adjust">#REF!</definedName>
    <definedName name="S_Adjust_Data">[42]Lead!$I$1:$I$55</definedName>
    <definedName name="S_Adjust_GT">#REF!</definedName>
    <definedName name="S_AJE_Tot">#REF!</definedName>
    <definedName name="S_AJE_Tot_Data">[42]Lead!$H$1:$H$55</definedName>
    <definedName name="S_AJE_Tot_GT">#REF!</definedName>
    <definedName name="S_CompNum">[16]Securities!#REF!</definedName>
    <definedName name="S_CY_Beg">[16]Securities!$B$1:$B$65536</definedName>
    <definedName name="S_CY_Beg_Data">[42]Lead!$F$1:$F$55</definedName>
    <definedName name="S_CY_Beg_GT">[16]Securities!#REF!</definedName>
    <definedName name="S_CY_End">#REF!</definedName>
    <definedName name="S_CY_End_Data">[42]Lead!$K$1:$K$55</definedName>
    <definedName name="S_CY_End_GT">#REF!</definedName>
    <definedName name="S_Diff_Amt">#REF!</definedName>
    <definedName name="S_Diff_Pct">#REF!</definedName>
    <definedName name="S_GrpNum">[16]Securities!#REF!</definedName>
    <definedName name="S_Headings">#REF!</definedName>
    <definedName name="S_KeyValue">[16]Securities!#REF!</definedName>
    <definedName name="S_PY_End">[16]Securities!$G$1:$G$65536</definedName>
    <definedName name="S_PY_End_Data">[42]Lead!$M$1:$M$55</definedName>
    <definedName name="S_PY_End_GT">[16]Securities!#REF!</definedName>
    <definedName name="S_RJE_Tot">#REF!</definedName>
    <definedName name="S_RJE_Tot_Data">[42]Lead!$J$1:$J$55</definedName>
    <definedName name="S_RJE_Tot_GT">#REF!</definedName>
    <definedName name="S_RowNum">[16]Securities!#REF!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[26]IS!#REF!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1">'[50]C 25'!#REF!</definedName>
    <definedName name="t1c00">'[50]C 25'!#REF!</definedName>
    <definedName name="t1c01">'[50]C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1">'[50]C 25'!#REF!</definedName>
    <definedName name="t2c00">'[50]C 25'!#REF!</definedName>
    <definedName name="t2c01">'[50]C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1">'[49]B 1'!#REF!</definedName>
    <definedName name="t4b">'[49]B 1'!#REF!</definedName>
    <definedName name="t4b00">#REF!</definedName>
    <definedName name="t4b01">#REF!</definedName>
    <definedName name="t4c00" localSheetId="1">'[50]C 25'!#REF!</definedName>
    <definedName name="t4c00">'[50]C 25'!#REF!</definedName>
    <definedName name="t4c01">'[50]C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1">'[49]B 1'!#REF!</definedName>
    <definedName name="t5b">'[49]B 1'!#REF!</definedName>
    <definedName name="t5b00">#REF!</definedName>
    <definedName name="t5b01">#REF!</definedName>
    <definedName name="t5c00" localSheetId="1">'[50]C 25'!#REF!</definedName>
    <definedName name="t5c00">'[50]C 25'!#REF!</definedName>
    <definedName name="t5c01">'[50]C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[17]SMSTemp!$B$5</definedName>
    <definedName name="TESTHKEY">#REF!</definedName>
    <definedName name="TESTKEYS">#REF!</definedName>
    <definedName name="TESTVKEY">#REF!</definedName>
    <definedName name="Text1">#REF!</definedName>
    <definedName name="TextRefCopy1">[52]FS!$D$44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[56]Rollforward!#REF!</definedName>
    <definedName name="TextRefCopy123">[57]Rollforward!#REF!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[55]Provisions!$B$6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[58]Additions!#REF!</definedName>
    <definedName name="TextRefCopy74">[59]breakdown!#REF!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[60]Datasheet!$G$16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[20]Tabeller!$E$17</definedName>
    <definedName name="TONMILL">'[12]CamKum Prod'!$H$21</definedName>
    <definedName name="TONMIN">'[12]CamKum Prod'!$H$15</definedName>
    <definedName name="Total">#REF!</definedName>
    <definedName name="total_1" localSheetId="1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1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[39]SETUP!$D$9</definedName>
    <definedName name="USD">150.2</definedName>
    <definedName name="v">#REF!</definedName>
    <definedName name="valid">#REF!</definedName>
    <definedName name="values">#REF!,#REF!,#REF!</definedName>
    <definedName name="valutac1">[20]Tabeller!$K$17</definedName>
    <definedName name="VAT">16%</definedName>
    <definedName name="version">"v.04.01.LC"</definedName>
    <definedName name="vfhn">[64]Апрель!#REF!</definedName>
    <definedName name="vfhn02u">[65]Март!#REF!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[66]AHEPS!#REF!</definedName>
    <definedName name="XREF_COLUMN_10" hidden="1">[66]AHEPS!#REF!</definedName>
    <definedName name="XREF_COLUMN_2" hidden="1">#REF!</definedName>
    <definedName name="XREF_COLUMN_3" hidden="1">'[67]8250'!$D$1:$D$65536</definedName>
    <definedName name="XREF_COLUMN_4" hidden="1">'[67]8140'!$P$1:$P$65536</definedName>
    <definedName name="XREF_COLUMN_5" hidden="1">'[68]DD Reserve calculation'!#REF!</definedName>
    <definedName name="XREF_COLUMN_6" hidden="1">[66]OshHPP!#REF!</definedName>
    <definedName name="XREF_COLUMN_7" hidden="1">'[67]8145'!$P$1:$P$65536</definedName>
    <definedName name="XREF_COLUMN_8" hidden="1">[66]BHPP!#REF!</definedName>
    <definedName name="XREF_COLUMN_9" hidden="1">'[67]8113'!$P$1:$P$65536</definedName>
    <definedName name="XRefActiveRow" hidden="1">[69]XREF!$A$3</definedName>
    <definedName name="XRefColumnsCount" hidden="1">1</definedName>
    <definedName name="XRefCopy1" hidden="1">'[70]Cust acc 2003'!#REF!</definedName>
    <definedName name="XRefCopy12Row" hidden="1">[66]XREF!#REF!</definedName>
    <definedName name="XRefCopy17Row" hidden="1">[66]XREF!#REF!</definedName>
    <definedName name="XRefCopy1Row" hidden="1">[69]XREF!$A$2:$IV$2</definedName>
    <definedName name="XRefCopy2" hidden="1">#REF!</definedName>
    <definedName name="XRefCopy3Row" hidden="1">#REF!</definedName>
    <definedName name="XRefCopy4" hidden="1">[71]summary!#REF!</definedName>
    <definedName name="XRefCopy5Row" hidden="1">[72]XREF!#REF!</definedName>
    <definedName name="XRefCopy9Row" hidden="1">[66]XREF!#REF!</definedName>
    <definedName name="XRefCopyRangeCount" hidden="1">8</definedName>
    <definedName name="XRefPaste10" hidden="1">'[67]8145'!$O$17</definedName>
    <definedName name="XRefPaste10Row" hidden="1">[67]XREF!$A$11:$IV$11</definedName>
    <definedName name="XRefPaste11" hidden="1">'[67]8200'!$O$17</definedName>
    <definedName name="XRefPaste11Row" hidden="1">[67]XREF!$A$12:$IV$12</definedName>
    <definedName name="XRefPaste12" hidden="1">'[67]8113'!$O$16</definedName>
    <definedName name="XRefPaste12Row" hidden="1">[67]XREF!$A$13:$IV$13</definedName>
    <definedName name="XRefPaste13" hidden="1">'[67]8082'!$O$16</definedName>
    <definedName name="XRefPaste13Row" hidden="1">[67]XREF!$A$14:$IV$14</definedName>
    <definedName name="XRefPaste1Row" hidden="1">#REF!</definedName>
    <definedName name="XRefPaste2Row" hidden="1">[67]XREF!$A$3:$IV$3</definedName>
    <definedName name="XRefPaste3" hidden="1">'[67]8180 (8181,8182)'!$O$20</definedName>
    <definedName name="XRefPaste3Row" hidden="1">[67]XREF!$A$4:$IV$4</definedName>
    <definedName name="XRefPaste4" hidden="1">'[67]8210'!$O$18</definedName>
    <definedName name="XRefPaste4Row" hidden="1">[67]XREF!$A$5:$IV$5</definedName>
    <definedName name="XRefPaste5" hidden="1">'[67]8250'!$C$44</definedName>
    <definedName name="XRefPaste5Row" hidden="1">[67]XREF!$A$6:$IV$6</definedName>
    <definedName name="XRefPaste6" hidden="1">'[67]8140'!$O$16</definedName>
    <definedName name="XRefPaste6Row" hidden="1">[67]XREF!$A$7:$IV$7</definedName>
    <definedName name="XRefPaste7" hidden="1">#REF!</definedName>
    <definedName name="XRefPaste7Row" hidden="1">[67]XREF!$A$8:$IV$8</definedName>
    <definedName name="XRefPaste8" hidden="1">#REF!</definedName>
    <definedName name="XRefPaste8Row" hidden="1">[67]XREF!$A$9:$IV$9</definedName>
    <definedName name="XRefPaste9" hidden="1">'[67]8070'!$O$18</definedName>
    <definedName name="XRefPaste9Row" hidden="1">[67]XREF!$A$10:$IV$10</definedName>
    <definedName name="XRefPasteRangeCount" hidden="1">1</definedName>
    <definedName name="year">[33]Settings!#REF!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[73]ЯНВАРЬ!#REF!</definedName>
    <definedName name="Август">#REF!</definedName>
    <definedName name="август2002г">[65]Сентябрь!#REF!</definedName>
    <definedName name="адмрасходы">[74]Лист2!#REF!</definedName>
    <definedName name="амортизация">[74]Лист2!#REF!</definedName>
    <definedName name="Апрель">[64]Апрель!#REF!</definedName>
    <definedName name="апрель2000">[65]Квартал!#REF!</definedName>
    <definedName name="аренда">[74]Лист2!#REF!</definedName>
    <definedName name="_xlnm.Database">#REF!</definedName>
    <definedName name="баланс">'[75]Актив(1)'!$E$1:$E$65536</definedName>
    <definedName name="биржа">[76]База!$A$1:$T$65536</definedName>
    <definedName name="биржа1">[76]База!$B$1:$T$65536</definedName>
    <definedName name="БЛРаздел1">[77]ОборБалФормОтч!$C$19:$C$24,[77]ОборБалФормОтч!$E$19:$F$24,[77]ОборБалФормОтч!$D$26:$F$31,[77]ОборБалФормОтч!$C$33:$C$38,[77]ОборБалФормОтч!$E$33:$F$38,[77]ОборБалФормОтч!$D$40:$F$43,[77]ОборБалФормОтч!$C$45:$C$48,[77]ОборБалФормОтч!$E$45:$F$48,[77]ОборБалФормОтч!$C$19</definedName>
    <definedName name="БЛРаздел2">[77]ОборБалФормОтч!$C$51:$C$58,[77]ОборБалФормОтч!$E$51:$F$58,[77]ОборБалФормОтч!$C$60:$C$63,[77]ОборБалФормОтч!$E$60:$F$63,[77]ОборБалФормОтч!$C$65:$C$67,[77]ОборБалФормОтч!$E$65:$F$67,[77]ОборБалФормОтч!$C$51</definedName>
    <definedName name="БЛРаздел3">[77]ОборБалФормОтч!$C$70:$C$72,[77]ОборБалФормОтч!$D$73:$F$73,[77]ОборБалФормОтч!$E$70:$F$72,[77]ОборБалФормОтч!$C$75:$C$77,[77]ОборБалФормОтч!$E$75:$F$77,[77]ОборБалФормОтч!$C$79:$C$82,[77]ОборБалФормОтч!$E$79:$F$82,[77]ОборБалФормОтч!$C$84:$C$86,[77]ОборБалФормОтч!$E$84:$F$86,[77]ОборБалФормОтч!$C$88:$C$89,[77]ОборБалФормОтч!$E$88:$F$89,[77]ОборБалФормОтч!$C$70</definedName>
    <definedName name="БЛРаздел4">[77]ОборБалФормОтч!$E$106:$F$107,[77]ОборБалФормОтч!$C$106:$C$107,[77]ОборБалФормОтч!$E$102:$F$104,[77]ОборБалФормОтч!$C$102:$C$104,[77]ОборБалФормОтч!$C$97:$C$100,[77]ОборБалФормОтч!$E$97:$F$100,[77]ОборБалФормОтч!$E$92:$F$95,[77]ОборБалФормОтч!$C$92:$C$95,[77]ОборБалФормОтч!$C$92</definedName>
    <definedName name="БЛРаздел5">[77]ОборБалФормОтч!$C$113:$C$114,[77]ОборБалФормОтч!$D$110:$F$112,[77]ОборБалФормОтч!$E$113:$F$114,[77]ОборБалФормОтч!$D$115:$F$115,[77]ОборБалФормОтч!$D$117:$F$119,[77]ОборБалФормОтч!$D$121:$F$122,[77]ОборБалФормОтч!$D$124:$F$126,[77]ОборБалФормОтч!$D$110</definedName>
    <definedName name="БЛРаздел6">[77]ОборБалФормОтч!$D$129:$F$132,[77]ОборБалФормОтч!$D$134:$F$135,[77]ОборБалФормОтч!$D$137:$F$140,[77]ОборБалФормОтч!$D$142:$F$144,[77]ОборБалФормОтч!$D$146:$F$150,[77]ОборБалФормОтч!$D$152:$F$154,[77]ОборБалФормОтч!$D$156:$F$162,[77]ОборБалФормОтч!$D$129</definedName>
    <definedName name="БЛРаздел7">[77]ОборБалФормОтч!$D$179:$F$185,[77]ОборБалФормОтч!$D$175:$F$177,[77]ОборБалФормОтч!$D$165:$F$173,[77]ОборБалФормОтч!$D$165</definedName>
    <definedName name="БЛРаздел8">[77]ОборБалФормОтч!$E$200:$F$207,[77]ОборБалФормОтч!$C$200:$C$207,[77]ОборБалФормОтч!$E$189:$F$198,[77]ОборБалФормОтч!$C$189:$C$198,[77]ОборБалФормОтч!$E$188:$F$188,[77]ОборБалФормОтч!$C$188</definedName>
    <definedName name="БЛРаздел9">[77]ОборБалФормОтч!$E$234:$F$237,[77]ОборБалФормОтч!$C$234:$C$237,[77]ОборБалФормОтч!$E$224:$F$232,[77]ОборБалФормОтч!$C$224:$C$232,[77]ОборБалФормОтч!$E$223:$F$223,[77]ОборБалФормОтч!$C$223,[77]ОборБалФормОтч!$E$217:$F$221,[77]ОборБалФормОтч!$C$217:$C$221,[77]ОборБалФормОтч!$E$210:$F$215,[77]ОборБалФормОтч!$C$210:$C$215,[77]ОборБалФормОтч!$C$210</definedName>
    <definedName name="БПДанные">[77]ТитулЛистОтч!$C$22:$D$33,[77]ТитулЛистОтч!$C$36:$D$48,[77]ТитулЛистОтч!$C$22</definedName>
    <definedName name="Всего">#REF!</definedName>
    <definedName name="выпуск">[64]Январь!#REF!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[65]Сентябрь!#REF!</definedName>
    <definedName name="дек2002год">[64]Сентябрь!#REF!</definedName>
    <definedName name="Декабрь">[64]Декабрь!#REF!</definedName>
    <definedName name="декабрь2002">[64]Ноябрь!#REF!</definedName>
    <definedName name="доллар">[78]Данные!$A$1:$F$65536</definedName>
    <definedName name="за2002">[64]Январь!#REF!</definedName>
    <definedName name="за4мес">[64]Квартал!#REF!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[74]Лист2!#REF!</definedName>
    <definedName name="зквартал">[65]Январь!#REF!</definedName>
    <definedName name="ИмяФайлаSQL">#REF!</definedName>
    <definedName name="инкассация">[74]Лист2!#REF!</definedName>
    <definedName name="Июль">[64]Июль!#REF!</definedName>
    <definedName name="июль2002">[65]Декабрь!#REF!</definedName>
    <definedName name="Июнь">[64]Июнь!#REF!</definedName>
    <definedName name="йй">[0]!йй</definedName>
    <definedName name="Квартал1">[64]Квартал!#REF!</definedName>
    <definedName name="Квартал2">#REF!</definedName>
    <definedName name="Квартал3">#REF!</definedName>
    <definedName name="Квартал4">#REF!</definedName>
    <definedName name="колич_РКО">[74]Лист2!#REF!</definedName>
    <definedName name="командировки">[74]Лист2!#REF!</definedName>
    <definedName name="лддлд">#REF!</definedName>
    <definedName name="Май">#REF!</definedName>
    <definedName name="Макрос1" localSheetId="1">ф2!Макрос1</definedName>
    <definedName name="Макрос1">#N/A</definedName>
    <definedName name="Март">[64]Март!#REF!</definedName>
    <definedName name="март02г">[64]Январь!#REF!</definedName>
    <definedName name="март2002">[64]Июль!#REF!</definedName>
    <definedName name="матер_содерж_зданий">[74]Лист2!#REF!</definedName>
    <definedName name="материальные_расх">[74]Лист2!#REF!</definedName>
    <definedName name="мрп">[79]справка!$A$4:$B$15</definedName>
    <definedName name="на_нач._года">#REF!,#REF!,#REF!,#REF!,#REF!,#REF!,#REF!,#REF!,#REF!,#REF!,#REF!,#REF!,#REF!,#REF!,#REF!,#REF!,#REF!</definedName>
    <definedName name="налог_имущество">[74]Лист2!#REF!</definedName>
    <definedName name="налог_транспорт">[74]Лист2!#REF!</definedName>
    <definedName name="налог_ЦБ">[74]Лист2!#REF!</definedName>
    <definedName name="налоги">[74]Лист2!#REF!</definedName>
    <definedName name="НДС">[74]Лист2!#REF!</definedName>
    <definedName name="Ноябрь">[64]Ноябрь!#REF!</definedName>
    <definedName name="Нстроки">#REF!</definedName>
    <definedName name="_xlnm.Print_Area" localSheetId="2">Ф.3!$A$1:$C$71</definedName>
    <definedName name="_xlnm.Print_Area" localSheetId="0">ф1!$A$1:$C$41</definedName>
    <definedName name="_xlnm.Print_Area" localSheetId="1">ф2!$A$1:$C$66</definedName>
    <definedName name="_xlnm.Print_Area">#REF!</definedName>
    <definedName name="Область_печати_ИМ">#REF!</definedName>
    <definedName name="обмунд_инкасс">[74]Лист2!#REF!</definedName>
    <definedName name="обмундир_охраны">[74]Лист2!#REF!</definedName>
    <definedName name="обор">[80]ОборБалФормОтч!$C$70:$C$72,[80]ОборБалФормОтч!$D$73:$F$73,[80]ОборБалФормОтч!$E$70:$F$72,[80]ОборБалФормОтч!$C$75:$C$77,[80]ОборБалФормОтч!$E$75:$F$77,[80]ОборБалФормОтч!$C$79:$C$82,[80]ОборБалФормОтч!$E$79:$F$82,[80]ОборБалФормОтч!$C$84:$C$86,[80]ОборБалФормОтч!$E$84:$F$86,[80]ОборБалФормОтч!$C$88:$C$89,[80]ОборБалФормОтч!$E$88:$F$89,[80]ОборБалФормОтч!$C$70</definedName>
    <definedName name="обороты">[80]ОборБалФормОтч!$C$19:$C$24,[80]ОборБалФормОтч!$E$19:$F$24,[80]ОборБалФормОтч!$D$26:$F$31,[80]ОборБалФормОтч!$C$33:$C$38,[80]ОборБалФормОтч!$E$33:$F$38,[80]ОборБалФормОтч!$D$40:$F$43,[80]ОборБалФормОтч!$C$45:$C$48,[80]ОборБалФормОтч!$E$45:$F$48,[80]ОборБалФормОтч!$C$19</definedName>
    <definedName name="Обязательства_по_форфейтинговым_операциям">'[36]31.12.03'!$E$829</definedName>
    <definedName name="окт">[64]Март!#REF!</definedName>
    <definedName name="Октябрь">#REF!</definedName>
    <definedName name="октябрь2002">[64]Январь!#REF!</definedName>
    <definedName name="октябрьуслуги">[64]Сентябрь!#REF!</definedName>
    <definedName name="оол">#REF!</definedName>
    <definedName name="оплата_труда">[74]Лист2!#REF!</definedName>
    <definedName name="охрана">[74]Лист2!#REF!</definedName>
    <definedName name="Период_отгрузки">#REF!</definedName>
    <definedName name="подгот_кадров">[74]Лист2!#REF!</definedName>
    <definedName name="Подготовка_к_печати_и_сохранение0710">[0]!Подготовка_к_печати_и_сохранение0710</definedName>
    <definedName name="подписка">[74]Лист2!#REF!</definedName>
    <definedName name="прил14_нов" localSheetId="1">ф2!прил14_нов</definedName>
    <definedName name="прил14_нов">#N/A</definedName>
    <definedName name="проч_адмрасх">[74]Лист2!#REF!</definedName>
    <definedName name="проч_операц">[74]Лист2!#REF!</definedName>
    <definedName name="прочие_налог">[74]Лист2!#REF!</definedName>
    <definedName name="прочие_общехоз">[74]Лист2!#REF!</definedName>
    <definedName name="прочие_расх">[74]Лист2!#REF!</definedName>
    <definedName name="расх_мат_охраны">[74]Лист2!#REF!</definedName>
    <definedName name="расх_матер_инкасс">[74]Лист2!#REF!</definedName>
    <definedName name="реклама">[74]Лист2!#REF!</definedName>
    <definedName name="_xlnm.Recorder">#REF!</definedName>
    <definedName name="ремонт">[74]Лист2!#REF!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[74]Лист2!#REF!</definedName>
    <definedName name="сент">[64]Июнь!#REF!</definedName>
    <definedName name="сент2002">[65]Январь!#REF!</definedName>
    <definedName name="Сентябрь">[64]Сентябрь!#REF!</definedName>
    <definedName name="сентябрь2000год">[65]Март!#REF!</definedName>
    <definedName name="содерж_помещ">[74]Лист2!#REF!</definedName>
    <definedName name="спец_одежд_обсл_перс">[74]Лист2!#REF!</definedName>
    <definedName name="СТРОИТЕЛЬСТВО">#REF!</definedName>
    <definedName name="Строки">#REF!</definedName>
    <definedName name="счет221">[64]Март!#REF!</definedName>
    <definedName name="сщзн">[0]!сщзн</definedName>
    <definedName name="т">[0]!т</definedName>
    <definedName name="текдепоз">#REF!</definedName>
    <definedName name="техобслуж_ВТ">[74]Лист2!#REF!</definedName>
    <definedName name="техобслуж_ОС">[74]Лист2!#REF!</definedName>
    <definedName name="тов6м">[64]Июль!#REF!</definedName>
    <definedName name="транспорт">[74]Лист2!#REF!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[64]Сентябрь!#REF!</definedName>
    <definedName name="усл2002">[64]Январь!#REF!</definedName>
    <definedName name="услуги">[64]Сентябрь!#REF!</definedName>
    <definedName name="ф77">#REF!</definedName>
    <definedName name="фев02г">[65]Ноябрь!#REF!</definedName>
    <definedName name="февр">[64]Июнь!#REF!</definedName>
    <definedName name="Февраль">#REF!</definedName>
    <definedName name="Флажок16_Щелкнуть">[0]!Флажок16_Щелкнуть</definedName>
    <definedName name="Цена_03">[82]LME_prices!#REF!</definedName>
    <definedName name="Цена_33">[82]LME_prices!#REF!</definedName>
    <definedName name="Цена_34">[82]LME_prices!#REF!</definedName>
    <definedName name="Цена_35">[82]LME_prices!#REF!</definedName>
    <definedName name="Цена_4">#REF!</definedName>
    <definedName name="Цена_5">#REF!</definedName>
    <definedName name="Цена_55">[82]LME_prices!$F$177</definedName>
    <definedName name="Цена_97">#REF!</definedName>
    <definedName name="Цена_переработки">#REF!</definedName>
    <definedName name="ЦенаFCA_53">[82]LME_prices!#REF!</definedName>
    <definedName name="Январь">[64]Январь!#REF!</definedName>
    <definedName name="январь2002">[65]Ноябрь!#REF!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24519"/>
</workbook>
</file>

<file path=xl/calcChain.xml><?xml version="1.0" encoding="utf-8"?>
<calcChain xmlns="http://schemas.openxmlformats.org/spreadsheetml/2006/main">
  <c r="B63" i="15"/>
  <c r="B61"/>
  <c r="C59"/>
  <c r="B57"/>
  <c r="B56"/>
  <c r="B55"/>
  <c r="B59" s="1"/>
  <c r="C50"/>
  <c r="B50"/>
  <c r="B46"/>
  <c r="B42"/>
  <c r="B40"/>
  <c r="B39"/>
  <c r="B38"/>
  <c r="B37"/>
  <c r="B36"/>
  <c r="B31"/>
  <c r="B29"/>
  <c r="F28"/>
  <c r="E28"/>
  <c r="B28"/>
  <c r="B27"/>
  <c r="F24"/>
  <c r="B24"/>
  <c r="C22"/>
  <c r="C41" s="1"/>
  <c r="C43" s="1"/>
  <c r="C62" s="1"/>
  <c r="C64" s="1"/>
  <c r="B21"/>
  <c r="B20"/>
  <c r="B19"/>
  <c r="B18"/>
  <c r="B17"/>
  <c r="B16"/>
  <c r="B15"/>
  <c r="B14" s="1"/>
  <c r="B22" s="1"/>
  <c r="B41" s="1"/>
  <c r="B43" s="1"/>
  <c r="B62" s="1"/>
  <c r="C14"/>
  <c r="B13"/>
  <c r="B12"/>
  <c r="B11"/>
  <c r="B10"/>
  <c r="C9"/>
  <c r="B9"/>
  <c r="B64" l="1"/>
  <c r="D5" i="14"/>
  <c r="C5"/>
  <c r="C29" i="12"/>
  <c r="C16"/>
  <c r="C49" i="1"/>
  <c r="B49"/>
  <c r="B12" i="11" l="1"/>
  <c r="B11"/>
  <c r="B10"/>
  <c r="C7" i="14" l="1"/>
  <c r="K22" l="1"/>
  <c r="K21"/>
  <c r="D7"/>
  <c r="E31" i="11" l="1"/>
  <c r="F31" s="1"/>
  <c r="E34" i="12"/>
  <c r="D31"/>
  <c r="C31"/>
  <c r="C32" s="1"/>
  <c r="C35" s="1"/>
  <c r="B31"/>
  <c r="B32" s="1"/>
  <c r="B35" s="1"/>
  <c r="E30"/>
  <c r="E29"/>
  <c r="E21"/>
  <c r="D18"/>
  <c r="C18"/>
  <c r="C19" s="1"/>
  <c r="C22" s="1"/>
  <c r="B18"/>
  <c r="B19" s="1"/>
  <c r="B22" s="1"/>
  <c r="E17"/>
  <c r="E16"/>
  <c r="E31" l="1"/>
  <c r="E18"/>
  <c r="C58" i="1" l="1"/>
  <c r="C59" s="1"/>
  <c r="B58"/>
  <c r="B59" s="1"/>
  <c r="B41"/>
  <c r="C41"/>
  <c r="C16"/>
  <c r="B16"/>
  <c r="B8"/>
  <c r="C34" i="11"/>
  <c r="C27"/>
  <c r="C18"/>
  <c r="D6" i="14" s="1"/>
  <c r="C35" i="11" l="1"/>
  <c r="D8" i="14"/>
  <c r="D11" s="1"/>
  <c r="D16" s="1"/>
  <c r="C8" i="1"/>
  <c r="C25" s="1"/>
  <c r="C32" s="1"/>
  <c r="C47" s="1"/>
  <c r="C51" s="1"/>
  <c r="B25"/>
  <c r="B32" s="1"/>
  <c r="B47" s="1"/>
  <c r="B51" s="1"/>
  <c r="D26" i="12" s="1"/>
  <c r="B27" i="11"/>
  <c r="C8" i="14" s="1"/>
  <c r="B34" i="11"/>
  <c r="B18"/>
  <c r="C6" i="14" s="1"/>
  <c r="C61" i="1" l="1"/>
  <c r="D13" i="12"/>
  <c r="E26"/>
  <c r="E32" s="1"/>
  <c r="D32"/>
  <c r="C60" i="1"/>
  <c r="B60"/>
  <c r="B61"/>
  <c r="E33" i="11"/>
  <c r="C11" i="14"/>
  <c r="C16" s="1"/>
  <c r="B35" i="11"/>
  <c r="D60" i="1" l="1"/>
  <c r="E13" i="12"/>
  <c r="E19" s="1"/>
  <c r="D19"/>
  <c r="D22" s="1"/>
  <c r="E22" s="1"/>
  <c r="E24" s="1"/>
  <c r="D35"/>
  <c r="D33" i="11"/>
  <c r="D32" l="1"/>
  <c r="E35" i="12"/>
</calcChain>
</file>

<file path=xl/sharedStrings.xml><?xml version="1.0" encoding="utf-8"?>
<sst xmlns="http://schemas.openxmlformats.org/spreadsheetml/2006/main" count="214" uniqueCount="180">
  <si>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</si>
  <si>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</si>
  <si>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</si>
  <si>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</si>
  <si>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</si>
  <si>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</si>
  <si>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</si>
  <si>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</si>
  <si>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</si>
  <si>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</si>
  <si>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</si>
  <si>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</si>
  <si>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</si>
  <si>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</si>
  <si>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</si>
  <si>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</si>
  <si>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Доход/(убыток) от выкупа долговых ценных бумаг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</si>
  <si>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</si>
  <si>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</si>
  <si>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</si>
  <si>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</si>
  <si>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</si>
  <si>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</si>
  <si>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</si>
  <si>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</si>
  <si>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</si>
  <si>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</si>
  <si>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</si>
  <si>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</si>
  <si>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</si>
  <si>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</si>
  <si>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</si>
  <si>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</si>
  <si>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</si>
  <si>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</si>
  <si>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</si>
  <si>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</si>
  <si>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Активы для передачи по договорам финансовой аренды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</si>
  <si>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</si>
  <si>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</si>
  <si>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</si>
  <si>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</si>
  <si>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</si>
  <si>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</si>
  <si>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</si>
  <si>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</si>
  <si>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</si>
  <si>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</si>
  <si>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</si>
  <si>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</si>
  <si>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</si>
  <si>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</si>
  <si>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</si>
  <si>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</si>
  <si>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</si>
  <si>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</si>
  <si>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</si>
  <si>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Авансы, полученные по финансовой аренде</t>
  </si>
  <si>
    <t>Восстановление/(формирование) резерва под обесценение по  активам  для передачи в финансовую аренду</t>
  </si>
  <si>
    <t>Общие административные расходы</t>
  </si>
  <si>
    <t xml:space="preserve"> 31.12.2013</t>
  </si>
  <si>
    <t xml:space="preserve">Отчет о прибыли или убытке и прочем совокупном доходе </t>
  </si>
  <si>
    <t xml:space="preserve">      (в тысячах тенге)</t>
  </si>
  <si>
    <t>Чистый процентный доход</t>
  </si>
  <si>
    <t>Доход/(убыток) от операционной деятельности</t>
  </si>
  <si>
    <t>Прибыль/(убыток) до налогообложения</t>
  </si>
  <si>
    <t>Расход по подоходному налогу</t>
  </si>
  <si>
    <t>Прочий совокупный доход, за вычетом подоходного налога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</si>
  <si>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</si>
  <si>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</si>
  <si>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</si>
  <si>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</si>
  <si>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</si>
  <si>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 за период,за вычетом подоходного налога</t>
  </si>
  <si>
    <t xml:space="preserve">К. Байсанов </t>
  </si>
  <si>
    <t>Отчет об изменениях в капитале</t>
  </si>
  <si>
    <t>Резерв по переоценке активов, имеющихся в наличии для продажи</t>
  </si>
  <si>
    <t>Накопленные убытки</t>
  </si>
  <si>
    <t>Всего</t>
  </si>
  <si>
    <t>Остаток на 01 января 2013 года</t>
  </si>
  <si>
    <t>Итого совокупного дохода</t>
  </si>
  <si>
    <t>Прочий совокупный доход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</si>
  <si>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</si>
  <si>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</si>
  <si>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>Итого прочего совокупного дохода</t>
  </si>
  <si>
    <t xml:space="preserve">Операции с собственниками, отраженные непосредственно в капитале  </t>
  </si>
  <si>
    <t xml:space="preserve">Выпуск акций </t>
  </si>
  <si>
    <t>Остаток на 01 января 2014 года</t>
  </si>
  <si>
    <t>Операции с собственниками, отраженные непосредственно в составе капитала</t>
  </si>
  <si>
    <t>Отчет о движении денежных средств</t>
  </si>
  <si>
    <t>было</t>
  </si>
  <si>
    <t>рекласс 2013г</t>
  </si>
  <si>
    <t>стало</t>
  </si>
  <si>
    <t>ДВИЖЕНИЕ ДЕНЕЖНЫХ СРЕДСТВ ОТ ОПЕРАЦИОННОЙ ДЕЯТЕЛЬНОСТИ</t>
  </si>
  <si>
    <t xml:space="preserve">Процентные доходы </t>
  </si>
  <si>
    <t>Ценные бумаги</t>
  </si>
  <si>
    <t>Финансовая аренда клиентам</t>
  </si>
  <si>
    <t>Средства в финансовых учреждениях</t>
  </si>
  <si>
    <t>Соглашения обратного РЕПО</t>
  </si>
  <si>
    <t xml:space="preserve">Процентные расходы </t>
  </si>
  <si>
    <t>Займы от Материнской компании</t>
  </si>
  <si>
    <t>Расходы от операций прямого РЕПО</t>
  </si>
  <si>
    <t xml:space="preserve">Чистые поступления/(выплаты) от операций с иностранной валютой </t>
  </si>
  <si>
    <t>Чистые поступления/(выплаты) от операций с производными финансовыми инструментами</t>
  </si>
  <si>
    <t xml:space="preserve">Прочий доход/(убыток), нетто </t>
  </si>
  <si>
    <t xml:space="preserve">Общие и административные расходы </t>
  </si>
  <si>
    <t xml:space="preserve">(Увеличение)/уменьшение операционных активов </t>
  </si>
  <si>
    <t>Счета и вклады в банках и других финансовых институтах</t>
  </si>
  <si>
    <t>Дебиторская задолженность по сделкам "обратного РЕПО"</t>
  </si>
  <si>
    <t xml:space="preserve">Займы, выданные клиентам  </t>
  </si>
  <si>
    <t>Дебиторская задолженность по договорам финансовой аренды</t>
  </si>
  <si>
    <t>Авансы по договорам финансовой аренды</t>
  </si>
  <si>
    <t>Активы, подлежащие переводу по договорам финансовой аренды</t>
  </si>
  <si>
    <t xml:space="preserve">Производные финансовые инструменты </t>
  </si>
  <si>
    <t>Увеличение/(уменьшение) операционных обязательств</t>
  </si>
  <si>
    <t>Займы от Правительства Республики Казахстан</t>
  </si>
  <si>
    <t>Займы от банков и прочих финансовых институтов</t>
  </si>
  <si>
    <t>Текущие счета и вклады клиентов</t>
  </si>
  <si>
    <t>Кредиторская задолженность по сделкам "репо"</t>
  </si>
  <si>
    <t>Авансы полученные</t>
  </si>
  <si>
    <t xml:space="preserve">Кредиторская задолженность </t>
  </si>
  <si>
    <t>Чистое выбытие денежных средств от операционной деятельности до уплаты налогов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</si>
  <si>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</si>
  <si>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</si>
  <si>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</si>
  <si>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 xml:space="preserve">Приобретение основных средств и нематериальных активов </t>
  </si>
  <si>
    <t xml:space="preserve">Реализация основных средств и нематериальных активов </t>
  </si>
  <si>
    <t xml:space="preserve">Приобретение активов, имеющихся в наличии для продажи </t>
  </si>
  <si>
    <t xml:space="preserve">Выбытие и погашение активов, имеющихся в наличии для продажи  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</si>
  <si>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</si>
  <si>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</si>
  <si>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Прочие распределения</t>
  </si>
  <si>
    <t>Поступления от размещения долговых ценных бумаг</t>
  </si>
  <si>
    <t>Выкуп и изменения в выпущенных долговых ценных бумагах</t>
  </si>
  <si>
    <t>Займы от Материнского Банка</t>
  </si>
  <si>
    <t>Погашение займов от Материнского Банка</t>
  </si>
  <si>
    <t>Поступления от размещения субординированного долга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</si>
  <si>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</si>
  <si>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</si>
  <si>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 xml:space="preserve">Чистое (уменьшение)/увеличение денежных средств и их эквивалентов </t>
  </si>
  <si>
    <t>К.Байсанов</t>
  </si>
  <si>
    <t>Расчет балансовой стоимости 1 акции</t>
  </si>
  <si>
    <t>на 31.12.13 г.</t>
  </si>
  <si>
    <t>TA</t>
  </si>
  <si>
    <t>Активы по балансу</t>
  </si>
  <si>
    <t>итого активов</t>
  </si>
  <si>
    <t>IA</t>
  </si>
  <si>
    <t>Нематериальные активы</t>
  </si>
  <si>
    <t>TL</t>
  </si>
  <si>
    <t>Обязательства по балансу</t>
  </si>
  <si>
    <t>итого обязательств</t>
  </si>
  <si>
    <t>PS</t>
  </si>
  <si>
    <t>сальдо счета "Уставный капитал, привилегированные акции"</t>
  </si>
  <si>
    <t>NAV</t>
  </si>
  <si>
    <t>Чистые активы для простых акций</t>
  </si>
  <si>
    <t>NOcs</t>
  </si>
  <si>
    <t>Количество простых акций</t>
  </si>
  <si>
    <t>BVcs</t>
  </si>
  <si>
    <t>Балансовая стоимость одной акции (тг.)</t>
  </si>
  <si>
    <t>Прочие нематериальные активы</t>
  </si>
  <si>
    <t>Амортизация и обесценение прочих нематериальных активов</t>
  </si>
  <si>
    <t>Базовая прибыль на одну акцию в тенге</t>
  </si>
  <si>
    <t>Чистая прибыль от операций со встроенными производными финансовыми инструментами</t>
  </si>
  <si>
    <t>Прочие доходы/(расходы), нетто</t>
  </si>
  <si>
    <t xml:space="preserve">Авансы по договорам финансовой аренды </t>
  </si>
  <si>
    <t>по состоянию на 31 декабря 2014 г.</t>
  </si>
  <si>
    <t xml:space="preserve">Остаток на 31 декабря 2013 года </t>
  </si>
  <si>
    <t>на 31.12.14 г.</t>
  </si>
  <si>
    <t xml:space="preserve">Остаток на 31 декабря 2014 года </t>
  </si>
  <si>
    <t xml:space="preserve">                          за год, закончившийся 31.12.2014 г.</t>
  </si>
  <si>
    <t>ПРИБЫЛЬ/(УБЫТОК) ЗА ГОД</t>
  </si>
  <si>
    <t>Итого совокупного дохода за год</t>
  </si>
  <si>
    <t>Прибыль за год</t>
  </si>
  <si>
    <t>Итого совокупного убытка за год</t>
  </si>
  <si>
    <t xml:space="preserve">   за год, закончившийся 31.12.2014 г.</t>
  </si>
  <si>
    <t xml:space="preserve">        за год, закончившийся 31.12.2014 г.</t>
  </si>
  <si>
    <t xml:space="preserve">Денежные средства и их эквиваленты на начало года </t>
  </si>
  <si>
    <t xml:space="preserve">Денежные средства и их эквиваленты на конец года </t>
  </si>
  <si>
    <t>Балансовая стоимость одной простой акции на 31.12.2014 г. составляет 36 243,37 тг., на 31.12.2013 г. 35 789,52 тг.</t>
  </si>
  <si>
    <t xml:space="preserve"> </t>
  </si>
</sst>
</file>

<file path=xl/styles.xml><?xml version="1.0" encoding="utf-8"?>
<styleSheet xmlns="http://schemas.openxmlformats.org/spreadsheetml/2006/main">
  <numFmts count="1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_-* #,##0\ &quot;руб&quot;_-;\-* #,##0\ &quot;руб&quot;_-;_-* &quot;-&quot;\ &quot;руб&quot;_-;_-@_-"/>
    <numFmt numFmtId="166" formatCode="_-&quot;£&quot;* #,##0_-;\-&quot;£&quot;* #,##0_-;_-&quot;£&quot;* &quot;-&quot;_-;_-@_-"/>
    <numFmt numFmtId="167" formatCode="&quot;?.&quot;#,##0_);[Red]\(&quot;?.&quot;#,##0\)"/>
    <numFmt numFmtId="168" formatCode="&quot;?.&quot;#,##0.00_);[Red]\(&quot;?.&quot;#,##0.00\)"/>
    <numFmt numFmtId="169" formatCode="&quot;£&quot;#,##0;\-&quot;£&quot;#,##0"/>
    <numFmt numFmtId="170" formatCode="_(* #,##0.0_);_(* \(#,##0.00\);_(* &quot;-&quot;??_);_(@_)"/>
    <numFmt numFmtId="171" formatCode="#,##0;\-#,##0;&quot;-&quot;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#,##0.000_);\(#,##0.000\)"/>
    <numFmt numFmtId="177" formatCode="_-&quot;$&quot;* #,##0.00_-;\-&quot;$&quot;* #,##0.00_-;_-&quot;$&quot;* &quot;-&quot;??_-;_-@_-"/>
    <numFmt numFmtId="178" formatCode="0.0%;\(0.0%\)"/>
    <numFmt numFmtId="179" formatCode="&quot;£&quot;#,\);\(&quot;£&quot;#,##0\)"/>
    <numFmt numFmtId="180" formatCode="_-* #,##0\ _K_c_-;\-* #,##0\ _K_c_-;_-* &quot;-&quot;\ _K_c_-;_-@_-"/>
    <numFmt numFmtId="181" formatCode="_-* #,##0.00\ _K_c_-;\-* #,##0.00\ _K_c_-;_-* &quot;-&quot;??\ _K_c_-;_-@_-"/>
    <numFmt numFmtId="182" formatCode="_(* #,##0_);_(* \(#,##0\);_(* &quot;-&quot;_);_(@_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 * #,##0.00_)_р_._ ;_ * \(#,##0.00\)_р_._ ;_ * &quot;-&quot;??_)_р_._ ;_ @_ "/>
    <numFmt numFmtId="192" formatCode="_(* #,##0.00_);_(* \(#,##0.00\);_(* &quot;-&quot;??_);_(@_)"/>
    <numFmt numFmtId="193" formatCode="_._.* \(#,##0\)_%;_._.* #,##0_)_%;_._.* 0_)_%;_._.@_)_%"/>
    <numFmt numFmtId="194" formatCode="_._.&quot;£&quot;* \(#,##0\)_%;_._.&quot;£&quot;* #,##0_)_%;_._.&quot;£&quot;* 0_)_%;_._.@_)_%"/>
    <numFmt numFmtId="195" formatCode="* \(#,##0\);* #,##0_);&quot;-&quot;??_);@"/>
    <numFmt numFmtId="196" formatCode="&quot;£&quot;* #,##0_)_%;&quot;£&quot;* \(#,##0\)_%;&quot;£&quot;* &quot;-&quot;??_)_%;@_)_%"/>
    <numFmt numFmtId="197" formatCode="_._.&quot;£&quot;* #,##0.0_)_%;_._.&quot;£&quot;* \(#,##0.0\)_%"/>
    <numFmt numFmtId="198" formatCode="&quot;£&quot;* #,##0.0_)_%;&quot;£&quot;* \(#,##0.0\)_%;&quot;£&quot;* \ .0_)_%"/>
    <numFmt numFmtId="199" formatCode="_._.&quot;$&quot;* #,##0.0_)_%;_._.&quot;$&quot;* \(#,##0.0\)_%"/>
    <numFmt numFmtId="200" formatCode="_._.&quot;£&quot;* #,##0.00_)_%;_._.&quot;£&quot;* \(#,##0.00\)_%"/>
    <numFmt numFmtId="201" formatCode="&quot;£&quot;* #,##0.00_)_%;&quot;£&quot;* \(#,##0.00\)_%;&quot;£&quot;* \ .00_)_%"/>
    <numFmt numFmtId="202" formatCode="_._.&quot;$&quot;* #,##0.00_)_%;_._.&quot;$&quot;* \(#,##0.00\)_%"/>
    <numFmt numFmtId="203" formatCode="_._.&quot;£&quot;* #,##0.000_)_%;_._.&quot;£&quot;* \(#,##0.000\)_%"/>
    <numFmt numFmtId="204" formatCode="&quot;£&quot;* #,##0.000_)_%;&quot;£&quot;* \(#,##0.000\)_%;&quot;£&quot;* \ .000_)_%"/>
    <numFmt numFmtId="205" formatCode="_._.&quot;$&quot;* #,##0.000_)_%;_._.&quot;$&quot;* \(#,##0.000\)_%"/>
    <numFmt numFmtId="206" formatCode="_-&quot;£&quot;* #,##0.00_-;\-&quot;£&quot;* #,##0.00_-;_-&quot;£&quot;* &quot;-&quot;??_-;_-@_-"/>
    <numFmt numFmtId="207" formatCode="[$-409]d\-mmm\-yy;@"/>
    <numFmt numFmtId="208" formatCode="[$-409]d\-mmm;@"/>
    <numFmt numFmtId="209" formatCode="mmmm\ d\,\ yyyy"/>
    <numFmt numFmtId="210" formatCode="_-* #,##0\ _z_3_-;\-* #,##0\ _z_3_-;_-* &quot;-&quot;\ _z_3_-;_-@_-"/>
    <numFmt numFmtId="211" formatCode="_-* #,##0.00\ _z_3_-;\-* #,##0.00\ _z_3_-;_-* &quot;-&quot;??\ _z_3_-;_-@_-"/>
    <numFmt numFmtId="212" formatCode="_-* #,##0.00\ [$€-1]_-;\-* #,##0.00\ [$€-1]_-;_-* &quot;-&quot;??\ [$€-1]_-"/>
    <numFmt numFmtId="213" formatCode="_-* #,##0.00[$€-1]_-;\-* #,##0.00[$€-1]_-;_-* &quot;-&quot;??[$€-1]_-"/>
    <numFmt numFmtId="214" formatCode="#,##0\ \ ;\(#,##0\)\ ;\—\ \ \ \ "/>
    <numFmt numFmtId="215" formatCode="_(#,##0;\(#,##0\);\-;&quot;  &quot;@"/>
    <numFmt numFmtId="216" formatCode="&quot;£&quot;#,##0\ ;\-&quot;£&quot;#,##0"/>
    <numFmt numFmtId="217" formatCode="&quot;£&quot;#,##0.00\ ;\(&quot;£&quot;#,##0.00\)"/>
    <numFmt numFmtId="218" formatCode="_(&quot;R$&quot;* #,##0_);_(&quot;R$&quot;* \(#,##0\);_(&quot;R$&quot;* &quot;-&quot;_);_(@_)"/>
    <numFmt numFmtId="219" formatCode="_(&quot;R$&quot;* #,##0.00_);_(&quot;R$&quot;* \(#,##0.00\);_(&quot;R$&quot;* &quot;-&quot;??_);_(@_)"/>
    <numFmt numFmtId="220" formatCode="#,##0.00&quot; $&quot;;[Red]\-#,##0.00&quot; $&quot;"/>
    <numFmt numFmtId="221" formatCode="0.00_)"/>
    <numFmt numFmtId="222" formatCode="mmm/dd"/>
    <numFmt numFmtId="223" formatCode="#\ ##0;\-#\ ##0"/>
    <numFmt numFmtId="224" formatCode="#\ ##0.0000000000;\-#\ ##0.0000000000"/>
    <numFmt numFmtId="225" formatCode="#\ ##0.0;\-#\ ##0.0"/>
    <numFmt numFmtId="226" formatCode="#\ ##0.00;\-#\ ##0.00"/>
    <numFmt numFmtId="227" formatCode="#\ ##0.000;\-#\ ##0.000"/>
    <numFmt numFmtId="228" formatCode="#\ ##0.0000;\-#\ ##0.0000"/>
    <numFmt numFmtId="229" formatCode="#\ ##0.00000;\-#\ ##0.00000"/>
    <numFmt numFmtId="230" formatCode="#\ ##0.000000;\-#\ ##0.000000"/>
    <numFmt numFmtId="231" formatCode="#\ ##0.0000000;\-#\ ##0.0000000"/>
    <numFmt numFmtId="232" formatCode="#\ ##0.00000000;\-#\ ##0.00000000"/>
    <numFmt numFmtId="233" formatCode="#\ ##0.000000000;\-#\ ##0.000000000"/>
    <numFmt numFmtId="234" formatCode="_(* #,##0,_);_(* \(#,##0,\);_(* &quot;-&quot;_);_(@_)"/>
    <numFmt numFmtId="235" formatCode="_-* #,##0\ _đ_._-;\-* #,##0\ _đ_._-;_-* &quot;-&quot;\ _đ_._-;_-@_-"/>
    <numFmt numFmtId="236" formatCode="_-* #,##0_-;\-* #,##0_-;_-* &quot;-&quot;_-;_-@_-"/>
    <numFmt numFmtId="237" formatCode="\(#,##0.0\)"/>
    <numFmt numFmtId="238" formatCode="#,##0\ &quot;?.&quot;;\-#,##0\ &quot;?.&quot;"/>
    <numFmt numFmtId="239" formatCode="0_)%;\(0\)%"/>
    <numFmt numFmtId="240" formatCode="_._._(* 0_)%;_._.* \(0\)%"/>
    <numFmt numFmtId="241" formatCode="_(0_)%;\(0\)%"/>
    <numFmt numFmtId="242" formatCode="0%_);\(0%\)"/>
    <numFmt numFmtId="243" formatCode="_-* #,##0\ _$_-;\-* #,##0\ _$_-;_-* &quot;-&quot;\ _$_-;_-@_-"/>
    <numFmt numFmtId="244" formatCode="_(0.0_)%;\(0.0\)%"/>
    <numFmt numFmtId="245" formatCode="_._._(* 0.0_)%;_._.* \(0.0\)%"/>
    <numFmt numFmtId="246" formatCode="_(0.00_)%;\(0.00\)%"/>
    <numFmt numFmtId="247" formatCode="_._._(* 0.00_)%;_._.* \(0.00\)%"/>
    <numFmt numFmtId="248" formatCode="_(0.000_)%;\(0.000\)%"/>
    <numFmt numFmtId="249" formatCode="_._._(* 0.000_)%;_._.* \(0.000\)%"/>
    <numFmt numFmtId="250" formatCode="\+0.0;\-0.0"/>
    <numFmt numFmtId="251" formatCode="\+0.0%;\-0.0%"/>
    <numFmt numFmtId="252" formatCode="mm/dd/yy"/>
    <numFmt numFmtId="253" formatCode="\ #,##0;[Red]\-#,##0"/>
    <numFmt numFmtId="254" formatCode="&quot;$&quot;#,##0"/>
    <numFmt numFmtId="255" formatCode="#\ ##0&quot;zі&quot;_.00&quot;gr&quot;;\(#\ ##0.00\z\і\)"/>
    <numFmt numFmtId="256" formatCode="&quot;£&quot;#,\);\(&quot;£&quot;#,\)"/>
    <numFmt numFmtId="257" formatCode="#\ ##0&quot;zі&quot;.00&quot;gr&quot;;\(#\ ##0&quot;zі&quot;.00&quot;gr&quot;\)"/>
    <numFmt numFmtId="258" formatCode="&quot;£&quot;#,;\(&quot;£&quot;#,\)"/>
    <numFmt numFmtId="259" formatCode="#,##0;[Red]&quot;-&quot;#,##0"/>
    <numFmt numFmtId="260" formatCode="#,##0.00;[Red]&quot;-&quot;#,##0.00"/>
    <numFmt numFmtId="261" formatCode="#,##0\ &quot;kr&quot;;[Red]\-#,##0\ &quot;kr&quot;"/>
    <numFmt numFmtId="262" formatCode="#,##0.00\ &quot;kr&quot;;[Red]\-#,##0.00\ &quot;kr&quot;"/>
    <numFmt numFmtId="263" formatCode="_-* #,##0.00\ _T_L_-;\-* #,##0.00\ _T_L_-;_-* &quot;-&quot;??\ _T_L_-;_-@_-"/>
    <numFmt numFmtId="264" formatCode="General_)"/>
    <numFmt numFmtId="265" formatCode="#,##0\т"/>
    <numFmt numFmtId="266" formatCode="#,##0;[Red]\-#,##0"/>
    <numFmt numFmtId="267" formatCode="* #,##0.000_);* \(#,##0.000\);&quot;-&quot;??_);@"/>
    <numFmt numFmtId="268" formatCode="_(* #,##0_);_(* \(#,##0\);_(* &quot;-&quot;??_);_(@_)"/>
    <numFmt numFmtId="269" formatCode="0.00000"/>
    <numFmt numFmtId="270" formatCode="#,##0.00;[Red]\-#,##0.00"/>
    <numFmt numFmtId="271" formatCode="#,##0.00_ ;[Red]\-#,##0.00\ "/>
  </numFmts>
  <fonts count="147"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38"/>
    </font>
    <font>
      <sz val="10"/>
      <name val="Helv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MS Sans Serif"/>
      <family val="2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"/>
      <color indexed="8"/>
      <name val="Calibri"/>
      <family val="2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  <font>
      <sz val="8"/>
      <name val="Univers 45 Light"/>
    </font>
    <font>
      <sz val="8"/>
      <name val="Helv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b/>
      <sz val="14"/>
      <name val="Times New Roman"/>
      <family val="1"/>
    </font>
    <font>
      <sz val="14"/>
      <name val="¾©"/>
      <family val="1"/>
      <charset val="12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</fonts>
  <fills count="3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21">
    <xf numFmtId="0" fontId="0" fillId="0" borderId="0"/>
    <xf numFmtId="0" fontId="1" fillId="0" borderId="0"/>
    <xf numFmtId="0" fontId="5" fillId="0" borderId="0"/>
    <xf numFmtId="168" fontId="8" fillId="0" borderId="0" applyFill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8" fillId="0" borderId="0"/>
    <xf numFmtId="0" fontId="14" fillId="0" borderId="0"/>
    <xf numFmtId="0" fontId="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4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165" fontId="9" fillId="0" borderId="0">
      <alignment horizontal="center"/>
    </xf>
    <xf numFmtId="166" fontId="23" fillId="0" borderId="0" applyFont="0" applyFill="0" applyBorder="0" applyAlignment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0" fontId="26" fillId="2" borderId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69" fontId="36" fillId="0" borderId="5" applyAlignment="0" applyProtection="0"/>
    <xf numFmtId="0" fontId="37" fillId="0" borderId="0" applyFill="0" applyBorder="0" applyAlignment="0"/>
    <xf numFmtId="170" fontId="38" fillId="0" borderId="0" applyFill="0" applyBorder="0" applyAlignment="0"/>
    <xf numFmtId="171" fontId="37" fillId="0" borderId="0" applyFill="0" applyBorder="0" applyAlignment="0"/>
    <xf numFmtId="172" fontId="14" fillId="0" borderId="0" applyFill="0" applyBorder="0" applyAlignment="0"/>
    <xf numFmtId="173" fontId="13" fillId="0" borderId="0" applyFill="0" applyBorder="0" applyAlignment="0"/>
    <xf numFmtId="174" fontId="39" fillId="0" borderId="0" applyFill="0" applyBorder="0" applyAlignment="0"/>
    <xf numFmtId="172" fontId="1" fillId="0" borderId="0" applyFill="0" applyBorder="0" applyAlignment="0"/>
    <xf numFmtId="172" fontId="5" fillId="0" borderId="0" applyFill="0" applyBorder="0" applyAlignment="0"/>
    <xf numFmtId="175" fontId="39" fillId="0" borderId="0" applyFill="0" applyBorder="0" applyAlignment="0"/>
    <xf numFmtId="176" fontId="1" fillId="0" borderId="0" applyFill="0" applyBorder="0" applyAlignment="0"/>
    <xf numFmtId="176" fontId="5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40" fillId="13" borderId="6" applyNumberFormat="0" applyAlignment="0" applyProtection="0"/>
    <xf numFmtId="0" fontId="41" fillId="13" borderId="6" applyNumberForma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42" fillId="0" borderId="0" applyFill="0" applyBorder="0" applyProtection="0">
      <alignment horizontal="center"/>
      <protection locked="0"/>
    </xf>
    <xf numFmtId="182" fontId="18" fillId="23" borderId="7">
      <alignment vertical="center"/>
    </xf>
    <xf numFmtId="0" fontId="43" fillId="24" borderId="8" applyNumberFormat="0" applyAlignment="0" applyProtection="0"/>
    <xf numFmtId="0" fontId="44" fillId="24" borderId="8" applyNumberFormat="0" applyAlignment="0" applyProtection="0"/>
    <xf numFmtId="0" fontId="45" fillId="0" borderId="9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7" fillId="0" borderId="0" applyFont="0" applyFill="0" applyBorder="0" applyAlignment="0" applyProtection="0"/>
    <xf numFmtId="186" fontId="48" fillId="0" borderId="0" applyFont="0" applyFill="0" applyBorder="0" applyAlignment="0" applyProtection="0"/>
    <xf numFmtId="187" fontId="47" fillId="0" borderId="0" applyFont="0" applyFill="0" applyBorder="0" applyAlignment="0" applyProtection="0"/>
    <xf numFmtId="188" fontId="48" fillId="0" borderId="0" applyFont="0" applyFill="0" applyBorder="0" applyAlignment="0" applyProtection="0"/>
    <xf numFmtId="189" fontId="47" fillId="0" borderId="0" applyFont="0" applyFill="0" applyBorder="0" applyAlignment="0" applyProtection="0"/>
    <xf numFmtId="190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13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28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93" fontId="53" fillId="0" borderId="0" applyFill="0" applyBorder="0" applyProtection="0"/>
    <xf numFmtId="194" fontId="46" fillId="0" borderId="0" applyFont="0" applyFill="0" applyBorder="0" applyAlignment="0" applyProtection="0"/>
    <xf numFmtId="195" fontId="54" fillId="0" borderId="0" applyFill="0" applyBorder="0" applyProtection="0"/>
    <xf numFmtId="195" fontId="54" fillId="0" borderId="5" applyFill="0" applyProtection="0"/>
    <xf numFmtId="195" fontId="54" fillId="0" borderId="4" applyFill="0" applyProtection="0"/>
    <xf numFmtId="196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97" fontId="48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8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7" fillId="0" borderId="0" applyFont="0" applyFill="0" applyBorder="0" applyAlignment="0" applyProtection="0"/>
    <xf numFmtId="202" fontId="48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7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13" fillId="0" borderId="0" applyFont="0" applyFill="0" applyBorder="0" applyAlignment="0" applyProtection="0"/>
    <xf numFmtId="37" fontId="55" fillId="0" borderId="10" applyFont="0" applyFill="0" applyBorder="0">
      <protection locked="0"/>
    </xf>
    <xf numFmtId="0" fontId="56" fillId="0" borderId="0" applyFont="0" applyFill="0" applyBorder="0" applyAlignment="0" applyProtection="0"/>
    <xf numFmtId="0" fontId="57" fillId="25" borderId="11" applyNumberFormat="0" applyFont="0" applyBorder="0" applyAlignment="0" applyProtection="0"/>
    <xf numFmtId="207" fontId="13" fillId="26" borderId="0" applyFont="0" applyFill="0" applyBorder="0" applyAlignment="0" applyProtection="0"/>
    <xf numFmtId="14" fontId="37" fillId="0" borderId="0" applyFill="0" applyBorder="0" applyAlignment="0"/>
    <xf numFmtId="208" fontId="13" fillId="26" borderId="0" applyFont="0" applyFill="0" applyBorder="0" applyAlignment="0" applyProtection="0"/>
    <xf numFmtId="209" fontId="13" fillId="0" borderId="0" applyFont="0" applyFill="0" applyBorder="0" applyAlignment="0" applyProtection="0"/>
    <xf numFmtId="164" fontId="54" fillId="0" borderId="5" applyFill="0" applyProtection="0"/>
    <xf numFmtId="164" fontId="54" fillId="0" borderId="4" applyFill="0" applyProtection="0"/>
    <xf numFmtId="164" fontId="54" fillId="0" borderId="0" applyFill="0" applyBorder="0" applyProtection="0"/>
    <xf numFmtId="38" fontId="26" fillId="0" borderId="12">
      <alignment vertical="center"/>
    </xf>
    <xf numFmtId="38" fontId="31" fillId="0" borderId="12">
      <alignment vertical="center"/>
    </xf>
    <xf numFmtId="38" fontId="26" fillId="0" borderId="12">
      <alignment vertical="center"/>
    </xf>
    <xf numFmtId="192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212" fontId="13" fillId="0" borderId="0" applyFont="0" applyFill="0" applyBorder="0" applyAlignment="0" applyProtection="0"/>
    <xf numFmtId="213" fontId="9" fillId="0" borderId="0" applyFont="0" applyFill="0" applyBorder="0" applyAlignment="0" applyProtection="0">
      <alignment horizontal="left" indent="1"/>
    </xf>
    <xf numFmtId="37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4" fontId="46" fillId="0" borderId="0">
      <alignment horizontal="right"/>
    </xf>
    <xf numFmtId="214" fontId="46" fillId="0" borderId="0">
      <alignment horizontal="right"/>
    </xf>
    <xf numFmtId="214" fontId="64" fillId="0" borderId="0">
      <alignment horizontal="right"/>
    </xf>
    <xf numFmtId="10" fontId="65" fillId="27" borderId="2" applyNumberFormat="0" applyFill="0" applyBorder="0" applyAlignment="0" applyProtection="0">
      <protection locked="0"/>
    </xf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10" fillId="0" borderId="0" applyNumberFormat="0" applyFont="0" applyBorder="0" applyAlignment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8" borderId="0" applyNumberFormat="0" applyBorder="0" applyAlignment="0" applyProtection="0"/>
    <xf numFmtId="0" fontId="70" fillId="0" borderId="14" applyNumberFormat="0" applyAlignment="0" applyProtection="0">
      <alignment horizontal="left" vertical="center"/>
    </xf>
    <xf numFmtId="0" fontId="70" fillId="0" borderId="15">
      <alignment horizontal="left" vertical="center"/>
    </xf>
    <xf numFmtId="14" fontId="71" fillId="29" borderId="16">
      <alignment horizontal="center" vertical="center" wrapText="1"/>
    </xf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20" applyFill="0" applyAlignment="0" applyProtection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1" fillId="0" borderId="0"/>
    <xf numFmtId="0" fontId="10" fillId="0" borderId="0"/>
    <xf numFmtId="215" fontId="13" fillId="25" borderId="2" applyNumberFormat="0" applyFont="0" applyAlignment="0">
      <protection locked="0"/>
    </xf>
    <xf numFmtId="10" fontId="69" fillId="30" borderId="2" applyNumberFormat="0" applyBorder="0" applyAlignment="0" applyProtection="0"/>
    <xf numFmtId="0" fontId="79" fillId="8" borderId="6" applyNumberFormat="0" applyAlignment="0" applyProtection="0"/>
    <xf numFmtId="0" fontId="80" fillId="0" borderId="2"/>
    <xf numFmtId="40" fontId="81" fillId="0" borderId="0">
      <protection locked="0"/>
    </xf>
    <xf numFmtId="1" fontId="82" fillId="0" borderId="0">
      <alignment horizontal="center"/>
      <protection locked="0"/>
    </xf>
    <xf numFmtId="216" fontId="83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8" fontId="87" fillId="0" borderId="0"/>
    <xf numFmtId="38" fontId="88" fillId="0" borderId="0"/>
    <xf numFmtId="38" fontId="89" fillId="0" borderId="0"/>
    <xf numFmtId="38" fontId="90" fillId="0" borderId="0"/>
    <xf numFmtId="0" fontId="46" fillId="0" borderId="0"/>
    <xf numFmtId="0" fontId="46" fillId="0" borderId="0"/>
    <xf numFmtId="0" fontId="6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91" fillId="0" borderId="21" applyNumberFormat="0" applyFill="0" applyAlignment="0" applyProtection="0"/>
    <xf numFmtId="0" fontId="92" fillId="0" borderId="21" applyNumberFormat="0" applyFill="0" applyAlignment="0" applyProtection="0"/>
    <xf numFmtId="206" fontId="2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protection locked="0"/>
    </xf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26" fillId="0" borderId="22"/>
    <xf numFmtId="220" fontId="13" fillId="0" borderId="0"/>
    <xf numFmtId="221" fontId="97" fillId="0" borderId="0"/>
    <xf numFmtId="222" fontId="93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99" fillId="0" borderId="0"/>
    <xf numFmtId="0" fontId="100" fillId="0" borderId="0"/>
    <xf numFmtId="0" fontId="69" fillId="0" borderId="0"/>
    <xf numFmtId="0" fontId="101" fillId="0" borderId="0"/>
    <xf numFmtId="0" fontId="2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6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27" fillId="0" borderId="0"/>
    <xf numFmtId="0" fontId="98" fillId="0" borderId="0"/>
    <xf numFmtId="0" fontId="102" fillId="0" borderId="0"/>
    <xf numFmtId="0" fontId="103" fillId="0" borderId="0"/>
    <xf numFmtId="0" fontId="13" fillId="0" borderId="0"/>
    <xf numFmtId="0" fontId="10" fillId="0" borderId="0"/>
    <xf numFmtId="0" fontId="14" fillId="0" borderId="0"/>
    <xf numFmtId="0" fontId="27" fillId="31" borderId="23" applyNumberFormat="0" applyFont="0" applyAlignment="0" applyProtection="0"/>
    <xf numFmtId="0" fontId="2" fillId="31" borderId="23" applyNumberFormat="0" applyFont="0" applyAlignment="0" applyProtection="0"/>
    <xf numFmtId="223" fontId="9" fillId="0" borderId="0"/>
    <xf numFmtId="224" fontId="9" fillId="0" borderId="0"/>
    <xf numFmtId="225" fontId="9" fillId="0" borderId="0"/>
    <xf numFmtId="226" fontId="9" fillId="0" borderId="0"/>
    <xf numFmtId="227" fontId="9" fillId="0" borderId="0"/>
    <xf numFmtId="228" fontId="9" fillId="0" borderId="0"/>
    <xf numFmtId="229" fontId="9" fillId="0" borderId="0"/>
    <xf numFmtId="230" fontId="9" fillId="0" borderId="0"/>
    <xf numFmtId="231" fontId="9" fillId="0" borderId="0"/>
    <xf numFmtId="232" fontId="9" fillId="0" borderId="0"/>
    <xf numFmtId="233" fontId="9" fillId="0" borderId="0"/>
    <xf numFmtId="234" fontId="13" fillId="26" borderId="0"/>
    <xf numFmtId="235" fontId="9" fillId="0" borderId="0" applyFont="0" applyFill="0" applyBorder="0" applyAlignment="0" applyProtection="0"/>
    <xf numFmtId="38" fontId="31" fillId="0" borderId="0" applyFont="0" applyFill="0" applyBorder="0" applyAlignment="0" applyProtection="0"/>
    <xf numFmtId="236" fontId="104" fillId="0" borderId="0" applyFont="0" applyFill="0" applyBorder="0" applyAlignment="0" applyProtection="0"/>
    <xf numFmtId="40" fontId="31" fillId="0" borderId="0" applyFont="0" applyFill="0" applyBorder="0" applyAlignment="0" applyProtection="0"/>
    <xf numFmtId="190" fontId="104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37" fontId="10" fillId="0" borderId="0" applyFont="0" applyFill="0" applyBorder="0" applyAlignment="0" applyProtection="0"/>
    <xf numFmtId="238" fontId="10" fillId="0" borderId="0" applyFont="0" applyFill="0" applyBorder="0" applyAlignment="0" applyProtection="0"/>
    <xf numFmtId="0" fontId="105" fillId="13" borderId="24" applyNumberFormat="0" applyAlignment="0" applyProtection="0"/>
    <xf numFmtId="0" fontId="106" fillId="13" borderId="24" applyNumberFormat="0" applyAlignment="0" applyProtection="0"/>
    <xf numFmtId="0" fontId="107" fillId="0" borderId="0"/>
    <xf numFmtId="0" fontId="108" fillId="26" borderId="0"/>
    <xf numFmtId="239" fontId="42" fillId="0" borderId="0" applyFont="0" applyFill="0" applyBorder="0" applyAlignment="0" applyProtection="0"/>
    <xf numFmtId="240" fontId="46" fillId="0" borderId="0" applyFont="0" applyFill="0" applyBorder="0" applyAlignment="0" applyProtection="0"/>
    <xf numFmtId="241" fontId="48" fillId="0" borderId="0" applyFont="0" applyFill="0" applyBorder="0" applyAlignment="0" applyProtection="0"/>
    <xf numFmtId="242" fontId="13" fillId="0" borderId="0" applyFont="0" applyFill="0" applyBorder="0" applyAlignment="0" applyProtection="0"/>
    <xf numFmtId="242" fontId="10" fillId="0" borderId="0" applyFont="0" applyFill="0" applyBorder="0" applyAlignment="0" applyProtection="0"/>
    <xf numFmtId="175" fontId="39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243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244" fontId="48" fillId="0" borderId="0" applyFont="0" applyFill="0" applyBorder="0" applyAlignment="0" applyProtection="0"/>
    <xf numFmtId="245" fontId="46" fillId="0" borderId="0" applyFont="0" applyFill="0" applyBorder="0" applyAlignment="0" applyProtection="0"/>
    <xf numFmtId="246" fontId="48" fillId="0" borderId="0" applyFont="0" applyFill="0" applyBorder="0" applyAlignment="0" applyProtection="0"/>
    <xf numFmtId="247" fontId="46" fillId="0" borderId="0" applyFont="0" applyFill="0" applyBorder="0" applyAlignment="0" applyProtection="0"/>
    <xf numFmtId="10" fontId="109" fillId="0" borderId="0"/>
    <xf numFmtId="248" fontId="48" fillId="0" borderId="0" applyFont="0" applyFill="0" applyBorder="0" applyAlignment="0" applyProtection="0"/>
    <xf numFmtId="24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50" fontId="14" fillId="0" borderId="0"/>
    <xf numFmtId="251" fontId="14" fillId="0" borderId="0"/>
    <xf numFmtId="177" fontId="14" fillId="0" borderId="0" applyFill="0" applyBorder="0" applyAlignment="0"/>
    <xf numFmtId="172" fontId="14" fillId="0" borderId="0" applyFill="0" applyBorder="0" applyAlignment="0"/>
    <xf numFmtId="177" fontId="14" fillId="0" borderId="0" applyFill="0" applyBorder="0" applyAlignment="0"/>
    <xf numFmtId="178" fontId="14" fillId="0" borderId="0" applyFill="0" applyBorder="0" applyAlignment="0"/>
    <xf numFmtId="179" fontId="1" fillId="0" borderId="0" applyFill="0" applyBorder="0" applyAlignment="0"/>
    <xf numFmtId="179" fontId="5" fillId="0" borderId="0" applyFill="0" applyBorder="0" applyAlignment="0"/>
    <xf numFmtId="172" fontId="14" fillId="0" borderId="0" applyFill="0" applyBorder="0" applyAlignment="0"/>
    <xf numFmtId="0" fontId="110" fillId="0" borderId="0" applyNumberFormat="0">
      <alignment horizontal="left"/>
    </xf>
    <xf numFmtId="0" fontId="107" fillId="0" borderId="0"/>
    <xf numFmtId="0" fontId="111" fillId="32" borderId="25" applyNumberFormat="0" applyFont="0"/>
    <xf numFmtId="252" fontId="110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253" fontId="112" fillId="33" borderId="0">
      <protection locked="0"/>
    </xf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10" fillId="0" borderId="0" applyNumberFormat="0" applyFill="0" applyBorder="0" applyAlignment="0" applyProtection="0">
      <alignment horizontal="center"/>
    </xf>
    <xf numFmtId="254" fontId="113" fillId="0" borderId="2">
      <alignment horizontal="left" vertical="center"/>
      <protection locked="0"/>
    </xf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ont="0" applyFill="0" applyBorder="0" applyAlignment="0" applyProtection="0">
      <alignment vertical="top"/>
    </xf>
    <xf numFmtId="0" fontId="114" fillId="0" borderId="0"/>
    <xf numFmtId="0" fontId="13" fillId="0" borderId="0"/>
    <xf numFmtId="0" fontId="19" fillId="0" borderId="0"/>
    <xf numFmtId="0" fontId="14" fillId="0" borderId="0"/>
    <xf numFmtId="0" fontId="13" fillId="0" borderId="0"/>
    <xf numFmtId="0" fontId="19" fillId="0" borderId="0"/>
    <xf numFmtId="40" fontId="115" fillId="0" borderId="0" applyBorder="0">
      <alignment horizontal="right"/>
    </xf>
    <xf numFmtId="49" fontId="37" fillId="0" borderId="0" applyFill="0" applyBorder="0" applyAlignment="0"/>
    <xf numFmtId="255" fontId="39" fillId="0" borderId="0" applyFill="0" applyBorder="0" applyAlignment="0"/>
    <xf numFmtId="256" fontId="1" fillId="0" borderId="0" applyFill="0" applyBorder="0" applyAlignment="0"/>
    <xf numFmtId="256" fontId="5" fillId="0" borderId="0" applyFill="0" applyBorder="0" applyAlignment="0"/>
    <xf numFmtId="257" fontId="39" fillId="0" borderId="0" applyFill="0" applyBorder="0" applyAlignment="0"/>
    <xf numFmtId="258" fontId="1" fillId="0" borderId="0" applyFill="0" applyBorder="0" applyAlignment="0"/>
    <xf numFmtId="258" fontId="5" fillId="0" borderId="0" applyFill="0" applyBorder="0" applyAlignment="0"/>
    <xf numFmtId="49" fontId="9" fillId="0" borderId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26" applyNumberFormat="0" applyFill="0" applyAlignment="0" applyProtection="0"/>
    <xf numFmtId="0" fontId="123" fillId="0" borderId="26" applyNumberFormat="0" applyFill="0" applyAlignment="0" applyProtection="0"/>
    <xf numFmtId="259" fontId="124" fillId="0" borderId="0" applyFont="0" applyFill="0" applyBorder="0" applyAlignment="0" applyProtection="0"/>
    <xf numFmtId="260" fontId="124" fillId="0" borderId="0" applyFont="0" applyFill="0" applyBorder="0" applyAlignment="0" applyProtection="0"/>
    <xf numFmtId="0" fontId="125" fillId="0" borderId="0"/>
    <xf numFmtId="261" fontId="124" fillId="0" borderId="0" applyFont="0" applyFill="0" applyBorder="0" applyAlignment="0" applyProtection="0"/>
    <xf numFmtId="262" fontId="124" fillId="0" borderId="0" applyFont="0" applyFill="0" applyBorder="0" applyAlignment="0" applyProtection="0"/>
    <xf numFmtId="263" fontId="8" fillId="0" borderId="0" applyFont="0" applyFill="0" applyBorder="0" applyAlignment="0" applyProtection="0"/>
    <xf numFmtId="0" fontId="125" fillId="0" borderId="0"/>
    <xf numFmtId="0" fontId="126" fillId="0" borderId="0"/>
    <xf numFmtId="16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264" fontId="18" fillId="0" borderId="27">
      <protection locked="0"/>
    </xf>
    <xf numFmtId="0" fontId="79" fillId="8" borderId="6" applyNumberFormat="0" applyAlignment="0" applyProtection="0"/>
    <xf numFmtId="0" fontId="106" fillId="13" borderId="24" applyNumberFormat="0" applyAlignment="0" applyProtection="0"/>
    <xf numFmtId="0" fontId="41" fillId="13" borderId="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28" borderId="7"/>
    <xf numFmtId="14" fontId="18" fillId="0" borderId="0">
      <alignment horizontal="right"/>
    </xf>
    <xf numFmtId="0" fontId="73" fillId="0" borderId="17" applyNumberFormat="0" applyFill="0" applyAlignment="0" applyProtection="0"/>
    <xf numFmtId="0" fontId="75" fillId="0" borderId="18" applyNumberFormat="0" applyFill="0" applyAlignment="0" applyProtection="0"/>
    <xf numFmtId="0" fontId="77" fillId="0" borderId="19" applyNumberFormat="0" applyFill="0" applyAlignment="0" applyProtection="0"/>
    <xf numFmtId="0" fontId="77" fillId="0" borderId="0" applyNumberFormat="0" applyFill="0" applyBorder="0" applyAlignment="0" applyProtection="0"/>
    <xf numFmtId="264" fontId="131" fillId="29" borderId="27"/>
    <xf numFmtId="0" fontId="13" fillId="0" borderId="2">
      <alignment horizontal="right"/>
    </xf>
    <xf numFmtId="0" fontId="123" fillId="0" borderId="26" applyNumberFormat="0" applyFill="0" applyAlignment="0" applyProtection="0"/>
    <xf numFmtId="0" fontId="13" fillId="0" borderId="0"/>
    <xf numFmtId="0" fontId="44" fillId="24" borderId="8" applyNumberFormat="0" applyAlignment="0" applyProtection="0"/>
    <xf numFmtId="3" fontId="9" fillId="0" borderId="0"/>
    <xf numFmtId="0" fontId="13" fillId="0" borderId="2"/>
    <xf numFmtId="0" fontId="96" fillId="18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13" fillId="0" borderId="0"/>
    <xf numFmtId="0" fontId="9" fillId="0" borderId="0"/>
    <xf numFmtId="0" fontId="5" fillId="0" borderId="0"/>
    <xf numFmtId="0" fontId="13" fillId="0" borderId="0"/>
    <xf numFmtId="0" fontId="28" fillId="0" borderId="0"/>
    <xf numFmtId="0" fontId="9" fillId="0" borderId="0"/>
    <xf numFmtId="0" fontId="28" fillId="0" borderId="0"/>
    <xf numFmtId="0" fontId="5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3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23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1" applyNumberFormat="0" applyFill="0" applyAlignment="0" applyProtection="0"/>
    <xf numFmtId="0" fontId="14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49" fontId="18" fillId="0" borderId="2" applyNumberFormat="0" applyFill="0" applyAlignment="0" applyProtection="0"/>
    <xf numFmtId="0" fontId="128" fillId="0" borderId="0" applyNumberFormat="0" applyFill="0" applyBorder="0" applyAlignment="0" applyProtection="0"/>
    <xf numFmtId="49" fontId="18" fillId="0" borderId="0"/>
    <xf numFmtId="265" fontId="132" fillId="0" borderId="0"/>
    <xf numFmtId="266" fontId="9" fillId="0" borderId="0" applyFont="0" applyFill="0" applyBorder="0" applyAlignment="0" applyProtection="0"/>
    <xf numFmtId="3" fontId="133" fillId="0" borderId="28" applyFont="0" applyBorder="0">
      <alignment horizontal="right"/>
      <protection locked="0"/>
    </xf>
    <xf numFmtId="44" fontId="13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68" fillId="5" borderId="0" applyNumberFormat="0" applyBorder="0" applyAlignment="0" applyProtection="0"/>
    <xf numFmtId="4" fontId="13" fillId="0" borderId="2"/>
    <xf numFmtId="37" fontId="9" fillId="0" borderId="0" applyFont="0" applyBorder="0" applyAlignment="0" applyProtection="0"/>
    <xf numFmtId="44" fontId="20" fillId="0" borderId="0">
      <protection locked="0"/>
    </xf>
    <xf numFmtId="0" fontId="1" fillId="0" borderId="0"/>
    <xf numFmtId="0" fontId="9" fillId="0" borderId="0"/>
    <xf numFmtId="0" fontId="14" fillId="0" borderId="0"/>
    <xf numFmtId="0" fontId="145" fillId="0" borderId="0"/>
    <xf numFmtId="0" fontId="145" fillId="0" borderId="0"/>
  </cellStyleXfs>
  <cellXfs count="216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6" fillId="0" borderId="1" xfId="1" applyNumberFormat="1" applyFont="1" applyFill="1" applyBorder="1" applyAlignment="1" applyProtection="1">
      <alignment vertical="center" wrapText="1"/>
    </xf>
    <xf numFmtId="0" fontId="7" fillId="0" borderId="1" xfId="1" applyNumberFormat="1" applyFont="1" applyFill="1" applyBorder="1" applyAlignment="1" applyProtection="1">
      <alignment vertical="center"/>
    </xf>
    <xf numFmtId="0" fontId="1" fillId="0" borderId="1" xfId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</xf>
    <xf numFmtId="164" fontId="2" fillId="0" borderId="2" xfId="3" applyNumberFormat="1" applyFont="1" applyFill="1" applyBorder="1" applyAlignment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 wrapText="1" indent="2"/>
    </xf>
    <xf numFmtId="0" fontId="6" fillId="0" borderId="1" xfId="4" applyNumberFormat="1" applyFont="1" applyFill="1" applyBorder="1" applyAlignment="1" applyProtection="1">
      <alignment vertical="top" wrapText="1"/>
    </xf>
    <xf numFmtId="0" fontId="2" fillId="0" borderId="1" xfId="4" applyFont="1" applyFill="1" applyBorder="1" applyAlignment="1">
      <alignment vertical="top" wrapText="1"/>
    </xf>
    <xf numFmtId="0" fontId="6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Border="1" applyAlignment="1">
      <alignment vertical="top" wrapText="1"/>
    </xf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>
      <alignment vertical="center"/>
    </xf>
    <xf numFmtId="164" fontId="2" fillId="0" borderId="3" xfId="1" applyNumberFormat="1" applyFont="1" applyFill="1" applyBorder="1" applyAlignment="1" applyProtection="1">
      <alignment vertical="center"/>
    </xf>
    <xf numFmtId="164" fontId="2" fillId="0" borderId="3" xfId="3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Fill="1" applyBorder="1" applyAlignment="1"/>
    <xf numFmtId="164" fontId="2" fillId="0" borderId="3" xfId="1" applyNumberFormat="1" applyFont="1" applyFill="1" applyBorder="1" applyAlignment="1"/>
    <xf numFmtId="0" fontId="2" fillId="0" borderId="32" xfId="1" applyFont="1" applyBorder="1"/>
    <xf numFmtId="0" fontId="6" fillId="0" borderId="0" xfId="716" applyNumberFormat="1" applyFont="1" applyFill="1" applyBorder="1" applyAlignment="1" applyProtection="1">
      <alignment vertical="center" wrapText="1"/>
    </xf>
    <xf numFmtId="267" fontId="4" fillId="0" borderId="0" xfId="716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/>
    </xf>
    <xf numFmtId="0" fontId="2" fillId="0" borderId="0" xfId="716" applyFont="1"/>
    <xf numFmtId="0" fontId="4" fillId="0" borderId="33" xfId="716" applyFont="1" applyBorder="1"/>
    <xf numFmtId="14" fontId="4" fillId="0" borderId="7" xfId="716" applyNumberFormat="1" applyFont="1" applyBorder="1" applyAlignment="1">
      <alignment horizontal="right" vertical="center" wrapText="1"/>
    </xf>
    <xf numFmtId="0" fontId="4" fillId="0" borderId="29" xfId="716" applyFont="1" applyBorder="1"/>
    <xf numFmtId="0" fontId="4" fillId="0" borderId="30" xfId="716" applyFont="1" applyBorder="1"/>
    <xf numFmtId="0" fontId="4" fillId="0" borderId="31" xfId="716" applyFont="1" applyBorder="1"/>
    <xf numFmtId="0" fontId="135" fillId="0" borderId="1" xfId="716" applyNumberFormat="1" applyFont="1" applyFill="1" applyBorder="1" applyAlignment="1" applyProtection="1">
      <alignment vertical="center" wrapText="1"/>
    </xf>
    <xf numFmtId="0" fontId="4" fillId="0" borderId="2" xfId="716" applyFont="1" applyBorder="1"/>
    <xf numFmtId="182" fontId="4" fillId="0" borderId="3" xfId="716" applyNumberFormat="1" applyFont="1" applyBorder="1"/>
    <xf numFmtId="0" fontId="136" fillId="0" borderId="1" xfId="716" applyNumberFormat="1" applyFont="1" applyFill="1" applyBorder="1" applyAlignment="1" applyProtection="1">
      <alignment vertical="center" wrapText="1"/>
    </xf>
    <xf numFmtId="182" fontId="2" fillId="0" borderId="3" xfId="716" applyNumberFormat="1" applyFont="1" applyBorder="1"/>
    <xf numFmtId="164" fontId="2" fillId="0" borderId="2" xfId="716" applyNumberFormat="1" applyFont="1" applyFill="1" applyBorder="1" applyAlignment="1" applyProtection="1">
      <alignment horizontal="right" vertical="top"/>
    </xf>
    <xf numFmtId="0" fontId="64" fillId="0" borderId="1" xfId="716" applyNumberFormat="1" applyFont="1" applyFill="1" applyBorder="1" applyAlignment="1" applyProtection="1">
      <alignment vertical="center" wrapText="1"/>
    </xf>
    <xf numFmtId="0" fontId="136" fillId="0" borderId="35" xfId="716" applyNumberFormat="1" applyFont="1" applyFill="1" applyBorder="1" applyAlignment="1" applyProtection="1">
      <alignment vertical="center" wrapText="1"/>
    </xf>
    <xf numFmtId="0" fontId="135" fillId="0" borderId="33" xfId="716" applyNumberFormat="1" applyFont="1" applyFill="1" applyBorder="1" applyAlignment="1" applyProtection="1">
      <alignment vertical="center" wrapText="1"/>
    </xf>
    <xf numFmtId="182" fontId="4" fillId="0" borderId="34" xfId="716" applyNumberFormat="1" applyFont="1" applyBorder="1"/>
    <xf numFmtId="0" fontId="137" fillId="0" borderId="29" xfId="716" applyFont="1" applyBorder="1" applyAlignment="1">
      <alignment vertical="center"/>
    </xf>
    <xf numFmtId="164" fontId="2" fillId="0" borderId="30" xfId="716" applyNumberFormat="1" applyFont="1" applyBorder="1"/>
    <xf numFmtId="182" fontId="2" fillId="0" borderId="31" xfId="716" applyNumberFormat="1" applyFont="1" applyBorder="1"/>
    <xf numFmtId="164" fontId="2" fillId="0" borderId="2" xfId="716" applyNumberFormat="1" applyFont="1" applyBorder="1"/>
    <xf numFmtId="164" fontId="4" fillId="0" borderId="7" xfId="716" applyNumberFormat="1" applyFont="1" applyBorder="1" applyAlignment="1">
      <alignment vertical="top" wrapText="1"/>
    </xf>
    <xf numFmtId="164" fontId="2" fillId="0" borderId="30" xfId="716" applyNumberFormat="1" applyFont="1" applyFill="1" applyBorder="1" applyAlignment="1" applyProtection="1">
      <alignment horizontal="right" vertical="top"/>
    </xf>
    <xf numFmtId="182" fontId="2" fillId="0" borderId="2" xfId="716" applyNumberFormat="1" applyFont="1" applyBorder="1"/>
    <xf numFmtId="0" fontId="135" fillId="0" borderId="36" xfId="716" applyNumberFormat="1" applyFont="1" applyFill="1" applyBorder="1" applyAlignment="1" applyProtection="1">
      <alignment vertical="center" wrapText="1"/>
    </xf>
    <xf numFmtId="164" fontId="4" fillId="0" borderId="37" xfId="716" applyNumberFormat="1" applyFont="1" applyBorder="1" applyAlignment="1">
      <alignment vertical="top" wrapText="1"/>
    </xf>
    <xf numFmtId="0" fontId="135" fillId="0" borderId="0" xfId="716" applyNumberFormat="1" applyFont="1" applyFill="1" applyBorder="1" applyAlignment="1" applyProtection="1">
      <alignment vertical="center" wrapText="1"/>
    </xf>
    <xf numFmtId="164" fontId="4" fillId="0" borderId="0" xfId="716" applyNumberFormat="1" applyFont="1" applyBorder="1" applyAlignment="1">
      <alignment vertical="top" wrapText="1"/>
    </xf>
    <xf numFmtId="0" fontId="134" fillId="0" borderId="0" xfId="716" applyFont="1" applyAlignment="1">
      <alignment horizontal="right"/>
    </xf>
    <xf numFmtId="0" fontId="4" fillId="0" borderId="0" xfId="716" applyFont="1" applyAlignment="1">
      <alignment horizontal="center" vertical="justify"/>
    </xf>
    <xf numFmtId="0" fontId="2" fillId="0" borderId="0" xfId="1" applyFont="1" applyBorder="1" applyAlignment="1"/>
    <xf numFmtId="0" fontId="3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 vertical="justify"/>
    </xf>
    <xf numFmtId="0" fontId="2" fillId="0" borderId="0" xfId="1" applyFont="1" applyBorder="1" applyAlignment="1">
      <alignment vertical="justify"/>
    </xf>
    <xf numFmtId="0" fontId="4" fillId="0" borderId="0" xfId="1" applyFont="1" applyBorder="1" applyAlignment="1">
      <alignment horizontal="center"/>
    </xf>
    <xf numFmtId="0" fontId="6" fillId="0" borderId="40" xfId="1" applyNumberFormat="1" applyFont="1" applyFill="1" applyBorder="1" applyAlignment="1" applyProtection="1">
      <alignment vertical="center" wrapText="1"/>
    </xf>
    <xf numFmtId="164" fontId="4" fillId="0" borderId="39" xfId="1" applyNumberFormat="1" applyFont="1" applyFill="1" applyBorder="1" applyAlignment="1" applyProtection="1"/>
    <xf numFmtId="164" fontId="4" fillId="0" borderId="38" xfId="1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vertical="center" wrapText="1"/>
    </xf>
    <xf numFmtId="164" fontId="2" fillId="0" borderId="3" xfId="1" applyNumberFormat="1" applyFont="1" applyBorder="1" applyAlignment="1">
      <alignment horizontal="center"/>
    </xf>
    <xf numFmtId="182" fontId="2" fillId="0" borderId="3" xfId="716" applyNumberFormat="1" applyFont="1" applyBorder="1" applyAlignment="1"/>
    <xf numFmtId="164" fontId="2" fillId="0" borderId="0" xfId="1" applyNumberFormat="1" applyFont="1"/>
    <xf numFmtId="164" fontId="0" fillId="0" borderId="0" xfId="0" applyNumberFormat="1"/>
    <xf numFmtId="14" fontId="4" fillId="0" borderId="41" xfId="1" applyNumberFormat="1" applyFont="1" applyBorder="1" applyAlignment="1">
      <alignment vertical="center" wrapText="1"/>
    </xf>
    <xf numFmtId="0" fontId="138" fillId="0" borderId="1" xfId="4" applyNumberFormat="1" applyFont="1" applyFill="1" applyBorder="1" applyAlignment="1" applyProtection="1">
      <alignment vertical="top" wrapText="1"/>
    </xf>
    <xf numFmtId="49" fontId="2" fillId="0" borderId="1" xfId="4" applyNumberFormat="1" applyFont="1" applyFill="1" applyBorder="1" applyAlignment="1">
      <alignment vertical="top" wrapText="1"/>
    </xf>
    <xf numFmtId="182" fontId="4" fillId="0" borderId="0" xfId="716" applyNumberFormat="1" applyFont="1" applyBorder="1"/>
    <xf numFmtId="0" fontId="6" fillId="0" borderId="35" xfId="4" applyNumberFormat="1" applyFont="1" applyFill="1" applyBorder="1" applyAlignment="1" applyProtection="1">
      <alignment vertical="top" wrapText="1"/>
    </xf>
    <xf numFmtId="164" fontId="4" fillId="0" borderId="9" xfId="1" applyNumberFormat="1" applyFont="1" applyFill="1" applyBorder="1" applyAlignment="1"/>
    <xf numFmtId="0" fontId="6" fillId="0" borderId="42" xfId="4" applyNumberFormat="1" applyFont="1" applyFill="1" applyBorder="1" applyAlignment="1" applyProtection="1">
      <alignment vertical="top" wrapText="1"/>
    </xf>
    <xf numFmtId="164" fontId="4" fillId="0" borderId="43" xfId="1" applyNumberFormat="1" applyFont="1" applyFill="1" applyBorder="1" applyAlignment="1"/>
    <xf numFmtId="164" fontId="2" fillId="0" borderId="0" xfId="1" applyNumberFormat="1" applyFont="1" applyAlignment="1"/>
    <xf numFmtId="0" fontId="2" fillId="0" borderId="0" xfId="636" applyFont="1" applyAlignment="1">
      <alignment wrapText="1"/>
    </xf>
    <xf numFmtId="0" fontId="2" fillId="0" borderId="0" xfId="636" applyFont="1" applyAlignment="1">
      <alignment horizontal="center" wrapText="1"/>
    </xf>
    <xf numFmtId="0" fontId="4" fillId="0" borderId="0" xfId="636" applyFont="1" applyAlignment="1">
      <alignment horizontal="center" vertical="justify" wrapText="1"/>
    </xf>
    <xf numFmtId="0" fontId="4" fillId="0" borderId="0" xfId="641" applyFont="1" applyAlignment="1">
      <alignment horizontal="center" wrapText="1"/>
    </xf>
    <xf numFmtId="0" fontId="2" fillId="0" borderId="1" xfId="636" applyFont="1" applyBorder="1" applyAlignment="1">
      <alignment wrapText="1"/>
    </xf>
    <xf numFmtId="0" fontId="4" fillId="0" borderId="2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4" fillId="0" borderId="1" xfId="632" applyFont="1" applyBorder="1" applyAlignment="1">
      <alignment wrapText="1"/>
    </xf>
    <xf numFmtId="268" fontId="4" fillId="0" borderId="2" xfId="636" applyNumberFormat="1" applyFont="1" applyFill="1" applyBorder="1" applyAlignment="1" applyProtection="1">
      <alignment horizontal="center" wrapText="1"/>
    </xf>
    <xf numFmtId="268" fontId="4" fillId="0" borderId="3" xfId="636" applyNumberFormat="1" applyFont="1" applyFill="1" applyBorder="1" applyAlignment="1" applyProtection="1">
      <alignment horizontal="center" wrapText="1"/>
    </xf>
    <xf numFmtId="0" fontId="4" fillId="0" borderId="1" xfId="636" applyFont="1" applyBorder="1" applyAlignment="1">
      <alignment wrapText="1"/>
    </xf>
    <xf numFmtId="268" fontId="2" fillId="0" borderId="2" xfId="636" applyNumberFormat="1" applyFont="1" applyFill="1" applyBorder="1" applyAlignment="1" applyProtection="1">
      <alignment horizontal="center" wrapText="1"/>
    </xf>
    <xf numFmtId="268" fontId="2" fillId="0" borderId="3" xfId="636" applyNumberFormat="1" applyFont="1" applyFill="1" applyBorder="1" applyAlignment="1" applyProtection="1">
      <alignment horizontal="center" wrapText="1"/>
    </xf>
    <xf numFmtId="0" fontId="2" fillId="0" borderId="1" xfId="636" applyFont="1" applyFill="1" applyBorder="1" applyAlignment="1">
      <alignment wrapText="1"/>
    </xf>
    <xf numFmtId="0" fontId="139" fillId="0" borderId="1" xfId="636" applyFont="1" applyBorder="1" applyAlignment="1">
      <alignment wrapText="1"/>
    </xf>
    <xf numFmtId="268" fontId="2" fillId="0" borderId="2" xfId="636" applyNumberFormat="1" applyFont="1" applyBorder="1" applyAlignment="1">
      <alignment horizontal="center" wrapText="1"/>
    </xf>
    <xf numFmtId="0" fontId="2" fillId="26" borderId="35" xfId="636" applyFont="1" applyFill="1" applyBorder="1" applyAlignment="1">
      <alignment wrapText="1"/>
    </xf>
    <xf numFmtId="268" fontId="2" fillId="26" borderId="9" xfId="636" applyNumberFormat="1" applyFont="1" applyFill="1" applyBorder="1" applyAlignment="1" applyProtection="1">
      <alignment horizontal="center" wrapText="1"/>
    </xf>
    <xf numFmtId="268" fontId="4" fillId="26" borderId="9" xfId="636" applyNumberFormat="1" applyFont="1" applyFill="1" applyBorder="1" applyAlignment="1" applyProtection="1">
      <alignment horizontal="center" wrapText="1"/>
    </xf>
    <xf numFmtId="268" fontId="4" fillId="26" borderId="44" xfId="636" applyNumberFormat="1" applyFont="1" applyFill="1" applyBorder="1" applyAlignment="1" applyProtection="1">
      <alignment horizontal="center" wrapText="1"/>
    </xf>
    <xf numFmtId="0" fontId="2" fillId="26" borderId="0" xfId="636" applyFont="1" applyFill="1" applyAlignment="1">
      <alignment wrapText="1"/>
    </xf>
    <xf numFmtId="0" fontId="4" fillId="0" borderId="32" xfId="636" applyFont="1" applyBorder="1" applyAlignment="1">
      <alignment wrapText="1"/>
    </xf>
    <xf numFmtId="268" fontId="4" fillId="0" borderId="45" xfId="636" applyNumberFormat="1" applyFont="1" applyBorder="1" applyAlignment="1">
      <alignment horizontal="center" wrapText="1"/>
    </xf>
    <xf numFmtId="268" fontId="4" fillId="0" borderId="45" xfId="636" applyNumberFormat="1" applyFont="1" applyFill="1" applyBorder="1" applyAlignment="1" applyProtection="1">
      <alignment horizontal="center" wrapText="1"/>
    </xf>
    <xf numFmtId="268" fontId="4" fillId="0" borderId="41" xfId="636" applyNumberFormat="1" applyFont="1" applyBorder="1" applyAlignment="1">
      <alignment horizontal="center" wrapText="1"/>
    </xf>
    <xf numFmtId="0" fontId="4" fillId="0" borderId="29" xfId="636" applyFont="1" applyBorder="1" applyAlignment="1">
      <alignment wrapText="1"/>
    </xf>
    <xf numFmtId="268" fontId="4" fillId="0" borderId="30" xfId="636" applyNumberFormat="1" applyFont="1" applyFill="1" applyBorder="1" applyAlignment="1" applyProtection="1">
      <alignment horizontal="center" wrapText="1"/>
    </xf>
    <xf numFmtId="268" fontId="4" fillId="0" borderId="31" xfId="636" applyNumberFormat="1" applyFont="1" applyFill="1" applyBorder="1" applyAlignment="1" applyProtection="1">
      <alignment horizontal="center" wrapText="1"/>
    </xf>
    <xf numFmtId="268" fontId="2" fillId="0" borderId="2" xfId="1" applyNumberFormat="1" applyFont="1" applyBorder="1" applyAlignment="1">
      <alignment horizontal="center"/>
    </xf>
    <xf numFmtId="268" fontId="4" fillId="0" borderId="2" xfId="636" applyNumberFormat="1" applyFont="1" applyBorder="1" applyAlignment="1">
      <alignment horizontal="center" wrapText="1"/>
    </xf>
    <xf numFmtId="268" fontId="2" fillId="0" borderId="3" xfId="636" applyNumberFormat="1" applyFont="1" applyBorder="1" applyAlignment="1">
      <alignment horizontal="center" wrapText="1"/>
    </xf>
    <xf numFmtId="268" fontId="2" fillId="0" borderId="9" xfId="636" applyNumberFormat="1" applyFont="1" applyBorder="1" applyAlignment="1">
      <alignment horizontal="center" wrapText="1"/>
    </xf>
    <xf numFmtId="268" fontId="2" fillId="0" borderId="44" xfId="636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2" fillId="0" borderId="0" xfId="636" applyFont="1" applyAlignment="1">
      <alignment horizontal="left" wrapText="1"/>
    </xf>
    <xf numFmtId="164" fontId="140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4" fillId="0" borderId="0" xfId="636" applyFont="1" applyAlignment="1">
      <alignment wrapText="1"/>
    </xf>
    <xf numFmtId="0" fontId="4" fillId="0" borderId="0" xfId="0" applyFont="1" applyAlignment="1">
      <alignment horizontal="center" wrapText="1"/>
    </xf>
    <xf numFmtId="182" fontId="0" fillId="0" borderId="0" xfId="0" applyNumberFormat="1"/>
    <xf numFmtId="0" fontId="2" fillId="0" borderId="0" xfId="2" applyFont="1"/>
    <xf numFmtId="0" fontId="4" fillId="0" borderId="0" xfId="2" applyFont="1" applyAlignment="1">
      <alignment horizontal="right"/>
    </xf>
    <xf numFmtId="0" fontId="2" fillId="0" borderId="40" xfId="2" applyFont="1" applyBorder="1"/>
    <xf numFmtId="14" fontId="4" fillId="0" borderId="39" xfId="2" applyNumberFormat="1" applyFont="1" applyBorder="1" applyAlignment="1">
      <alignment horizontal="right" vertical="top" wrapText="1"/>
    </xf>
    <xf numFmtId="14" fontId="4" fillId="0" borderId="38" xfId="2" applyNumberFormat="1" applyFont="1" applyBorder="1" applyAlignment="1">
      <alignment horizontal="right" vertical="top" wrapText="1"/>
    </xf>
    <xf numFmtId="0" fontId="4" fillId="0" borderId="1" xfId="2" applyFont="1" applyBorder="1" applyAlignment="1"/>
    <xf numFmtId="0" fontId="2" fillId="0" borderId="2" xfId="2" applyFont="1" applyBorder="1"/>
    <xf numFmtId="0" fontId="2" fillId="0" borderId="3" xfId="2" applyFont="1" applyBorder="1"/>
    <xf numFmtId="0" fontId="2" fillId="0" borderId="1" xfId="2" applyFont="1" applyBorder="1"/>
    <xf numFmtId="164" fontId="7" fillId="0" borderId="2" xfId="717" applyNumberFormat="1" applyFont="1" applyFill="1" applyBorder="1" applyAlignment="1" applyProtection="1">
      <alignment horizontal="right"/>
    </xf>
    <xf numFmtId="164" fontId="7" fillId="0" borderId="3" xfId="717" applyNumberFormat="1" applyFont="1" applyFill="1" applyBorder="1" applyAlignment="1" applyProtection="1">
      <alignment horizontal="right"/>
    </xf>
    <xf numFmtId="0" fontId="141" fillId="0" borderId="1" xfId="718" applyFont="1" applyFill="1" applyBorder="1" applyAlignment="1">
      <alignment horizontal="left" indent="3"/>
    </xf>
    <xf numFmtId="164" fontId="142" fillId="0" borderId="2" xfId="717" applyNumberFormat="1" applyFont="1" applyFill="1" applyBorder="1" applyAlignment="1" applyProtection="1">
      <alignment horizontal="right"/>
    </xf>
    <xf numFmtId="164" fontId="142" fillId="0" borderId="3" xfId="717" applyNumberFormat="1" applyFont="1" applyFill="1" applyBorder="1" applyAlignment="1" applyProtection="1">
      <alignment horizontal="right"/>
    </xf>
    <xf numFmtId="0" fontId="2" fillId="0" borderId="1" xfId="2" applyFont="1" applyBorder="1" applyAlignment="1">
      <alignment wrapText="1"/>
    </xf>
    <xf numFmtId="164" fontId="6" fillId="0" borderId="2" xfId="717" applyNumberFormat="1" applyFont="1" applyFill="1" applyBorder="1" applyAlignment="1" applyProtection="1">
      <alignment horizontal="right"/>
    </xf>
    <xf numFmtId="164" fontId="6" fillId="0" borderId="3" xfId="717" applyNumberFormat="1" applyFont="1" applyFill="1" applyBorder="1" applyAlignment="1" applyProtection="1">
      <alignment horizontal="right"/>
    </xf>
    <xf numFmtId="0" fontId="4" fillId="0" borderId="1" xfId="2" applyFont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164" fontId="4" fillId="0" borderId="3" xfId="2" applyNumberFormat="1" applyFont="1" applyBorder="1" applyAlignment="1">
      <alignment wrapText="1"/>
    </xf>
    <xf numFmtId="164" fontId="2" fillId="0" borderId="0" xfId="2" applyNumberFormat="1" applyFont="1"/>
    <xf numFmtId="0" fontId="4" fillId="0" borderId="1" xfId="717" applyFont="1" applyBorder="1" applyAlignment="1">
      <alignment wrapText="1"/>
    </xf>
    <xf numFmtId="164" fontId="2" fillId="0" borderId="2" xfId="2" applyNumberFormat="1" applyFont="1" applyFill="1" applyBorder="1" applyAlignment="1" applyProtection="1">
      <alignment horizontal="right"/>
    </xf>
    <xf numFmtId="164" fontId="2" fillId="0" borderId="3" xfId="2" applyNumberFormat="1" applyFont="1" applyFill="1" applyBorder="1" applyAlignment="1" applyProtection="1">
      <alignment horizontal="right"/>
    </xf>
    <xf numFmtId="0" fontId="4" fillId="0" borderId="1" xfId="717" applyFont="1" applyBorder="1"/>
    <xf numFmtId="0" fontId="4" fillId="0" borderId="42" xfId="2" applyFont="1" applyBorder="1" applyAlignment="1">
      <alignment wrapText="1"/>
    </xf>
    <xf numFmtId="164" fontId="6" fillId="0" borderId="43" xfId="717" applyNumberFormat="1" applyFont="1" applyFill="1" applyBorder="1" applyAlignment="1" applyProtection="1">
      <alignment horizontal="right"/>
    </xf>
    <xf numFmtId="164" fontId="6" fillId="0" borderId="46" xfId="717" applyNumberFormat="1" applyFont="1" applyFill="1" applyBorder="1" applyAlignment="1" applyProtection="1">
      <alignment horizontal="right"/>
    </xf>
    <xf numFmtId="0" fontId="4" fillId="0" borderId="0" xfId="2" applyFont="1" applyAlignment="1">
      <alignment wrapText="1"/>
    </xf>
    <xf numFmtId="37" fontId="6" fillId="0" borderId="0" xfId="717" applyNumberFormat="1" applyFont="1" applyFill="1" applyBorder="1" applyAlignment="1" applyProtection="1">
      <alignment horizontal="right"/>
    </xf>
    <xf numFmtId="0" fontId="4" fillId="0" borderId="0" xfId="2" applyFont="1"/>
    <xf numFmtId="3" fontId="4" fillId="0" borderId="0" xfId="2" applyNumberFormat="1" applyFont="1"/>
    <xf numFmtId="0" fontId="14" fillId="0" borderId="0" xfId="653"/>
    <xf numFmtId="0" fontId="143" fillId="0" borderId="0" xfId="653" applyFont="1"/>
    <xf numFmtId="14" fontId="14" fillId="0" borderId="0" xfId="653" applyNumberFormat="1"/>
    <xf numFmtId="4" fontId="14" fillId="0" borderId="0" xfId="653" applyNumberFormat="1"/>
    <xf numFmtId="3" fontId="14" fillId="0" borderId="0" xfId="653" applyNumberFormat="1"/>
    <xf numFmtId="4" fontId="144" fillId="0" borderId="0" xfId="653" applyNumberFormat="1" applyFont="1"/>
    <xf numFmtId="3" fontId="99" fillId="30" borderId="47" xfId="719" applyNumberFormat="1" applyFont="1" applyFill="1" applyBorder="1" applyAlignment="1">
      <alignment horizontal="right" vertical="top" wrapText="1"/>
    </xf>
    <xf numFmtId="0" fontId="14" fillId="0" borderId="0" xfId="653" applyAlignment="1">
      <alignment wrapText="1"/>
    </xf>
    <xf numFmtId="4" fontId="14" fillId="0" borderId="0" xfId="653" applyNumberFormat="1" applyAlignment="1">
      <alignment wrapText="1"/>
    </xf>
    <xf numFmtId="0" fontId="14" fillId="0" borderId="0" xfId="653" applyFont="1"/>
    <xf numFmtId="269" fontId="14" fillId="0" borderId="0" xfId="653" applyNumberFormat="1"/>
    <xf numFmtId="0" fontId="144" fillId="0" borderId="0" xfId="653" applyFont="1"/>
    <xf numFmtId="270" fontId="146" fillId="0" borderId="49" xfId="720" applyNumberFormat="1" applyFont="1" applyBorder="1" applyAlignment="1">
      <alignment horizontal="right" vertical="top" wrapText="1"/>
    </xf>
    <xf numFmtId="271" fontId="14" fillId="0" borderId="0" xfId="653" applyNumberFormat="1"/>
    <xf numFmtId="270" fontId="146" fillId="0" borderId="50" xfId="720" applyNumberFormat="1" applyFont="1" applyBorder="1" applyAlignment="1">
      <alignment horizontal="right" vertical="top" wrapText="1"/>
    </xf>
    <xf numFmtId="1" fontId="145" fillId="30" borderId="35" xfId="719" applyNumberFormat="1" applyFont="1" applyFill="1" applyBorder="1" applyAlignment="1">
      <alignment horizontal="left" vertical="top" wrapText="1"/>
    </xf>
    <xf numFmtId="270" fontId="145" fillId="30" borderId="47" xfId="719" applyNumberFormat="1" applyFont="1" applyFill="1" applyBorder="1" applyAlignment="1">
      <alignment horizontal="right" vertical="top" wrapText="1"/>
    </xf>
    <xf numFmtId="0" fontId="145" fillId="30" borderId="47" xfId="719" applyNumberFormat="1" applyFont="1" applyFill="1" applyBorder="1" applyAlignment="1">
      <alignment horizontal="right" vertical="top" wrapText="1"/>
    </xf>
    <xf numFmtId="0" fontId="145" fillId="30" borderId="48" xfId="719" applyNumberFormat="1" applyFont="1" applyFill="1" applyBorder="1" applyAlignment="1">
      <alignment horizontal="right" vertical="top" wrapText="1"/>
    </xf>
    <xf numFmtId="1" fontId="145" fillId="0" borderId="35" xfId="719" applyNumberFormat="1" applyFont="1" applyBorder="1" applyAlignment="1">
      <alignment horizontal="left" vertical="top" wrapText="1"/>
    </xf>
    <xf numFmtId="270" fontId="145" fillId="0" borderId="47" xfId="719" applyNumberFormat="1" applyFont="1" applyBorder="1" applyAlignment="1">
      <alignment horizontal="right" vertical="top" wrapText="1"/>
    </xf>
    <xf numFmtId="0" fontId="145" fillId="0" borderId="47" xfId="719" applyNumberFormat="1" applyFont="1" applyBorder="1" applyAlignment="1">
      <alignment horizontal="right" vertical="top" wrapText="1"/>
    </xf>
    <xf numFmtId="0" fontId="145" fillId="0" borderId="48" xfId="719" applyNumberFormat="1" applyFont="1" applyBorder="1" applyAlignment="1">
      <alignment horizontal="right" vertical="top" wrapText="1"/>
    </xf>
    <xf numFmtId="270" fontId="145" fillId="0" borderId="48" xfId="719" applyNumberFormat="1" applyFont="1" applyBorder="1" applyAlignment="1">
      <alignment horizontal="right" vertical="top" wrapText="1"/>
    </xf>
    <xf numFmtId="0" fontId="136" fillId="0" borderId="0" xfId="716" applyNumberFormat="1" applyFont="1" applyFill="1" applyBorder="1" applyAlignment="1" applyProtection="1">
      <alignment vertical="center"/>
    </xf>
    <xf numFmtId="0" fontId="2" fillId="0" borderId="2" xfId="1" applyFont="1" applyBorder="1" applyAlignment="1"/>
    <xf numFmtId="4" fontId="2" fillId="0" borderId="2" xfId="1" applyNumberFormat="1" applyFont="1" applyBorder="1" applyAlignment="1"/>
    <xf numFmtId="4" fontId="2" fillId="0" borderId="0" xfId="1" applyNumberFormat="1" applyFont="1" applyBorder="1" applyAlignment="1"/>
    <xf numFmtId="1" fontId="145" fillId="30" borderId="35" xfId="720" applyNumberFormat="1" applyFont="1" applyFill="1" applyBorder="1" applyAlignment="1">
      <alignment horizontal="left" vertical="top" wrapText="1"/>
    </xf>
    <xf numFmtId="270" fontId="145" fillId="30" borderId="47" xfId="720" applyNumberFormat="1" applyFont="1" applyFill="1" applyBorder="1" applyAlignment="1">
      <alignment horizontal="right" vertical="top" wrapText="1"/>
    </xf>
    <xf numFmtId="0" fontId="145" fillId="30" borderId="47" xfId="720" applyNumberFormat="1" applyFont="1" applyFill="1" applyBorder="1" applyAlignment="1">
      <alignment horizontal="right" vertical="top" wrapText="1"/>
    </xf>
    <xf numFmtId="0" fontId="145" fillId="30" borderId="48" xfId="720" applyNumberFormat="1" applyFont="1" applyFill="1" applyBorder="1" applyAlignment="1">
      <alignment horizontal="right" vertical="top" wrapText="1"/>
    </xf>
    <xf numFmtId="1" fontId="145" fillId="0" borderId="35" xfId="720" applyNumberFormat="1" applyFont="1" applyBorder="1" applyAlignment="1">
      <alignment horizontal="left" vertical="top" wrapText="1"/>
    </xf>
    <xf numFmtId="270" fontId="145" fillId="0" borderId="47" xfId="720" applyNumberFormat="1" applyFont="1" applyBorder="1" applyAlignment="1">
      <alignment horizontal="right" vertical="top" wrapText="1"/>
    </xf>
    <xf numFmtId="0" fontId="145" fillId="0" borderId="47" xfId="720" applyNumberFormat="1" applyFont="1" applyBorder="1" applyAlignment="1">
      <alignment horizontal="right" vertical="top" wrapText="1"/>
    </xf>
    <xf numFmtId="0" fontId="145" fillId="0" borderId="48" xfId="720" applyNumberFormat="1" applyFont="1" applyBorder="1" applyAlignment="1">
      <alignment horizontal="right" vertical="top" wrapText="1"/>
    </xf>
    <xf numFmtId="270" fontId="145" fillId="0" borderId="48" xfId="720" applyNumberFormat="1" applyFont="1" applyBorder="1" applyAlignment="1">
      <alignment horizontal="right" vertical="top" wrapText="1"/>
    </xf>
    <xf numFmtId="14" fontId="144" fillId="0" borderId="0" xfId="653" applyNumberFormat="1" applyFont="1" applyAlignment="1">
      <alignment horizontal="right"/>
    </xf>
    <xf numFmtId="0" fontId="2" fillId="0" borderId="1" xfId="636" applyFont="1" applyBorder="1" applyAlignment="1">
      <alignment wrapText="1"/>
    </xf>
    <xf numFmtId="4" fontId="0" fillId="0" borderId="0" xfId="0" applyNumberFormat="1"/>
    <xf numFmtId="0" fontId="2" fillId="0" borderId="0" xfId="716" applyFont="1" applyAlignment="1">
      <alignment horizontal="center" wrapText="1"/>
    </xf>
    <xf numFmtId="0" fontId="4" fillId="0" borderId="0" xfId="716" applyFont="1" applyAlignment="1">
      <alignment horizontal="center" vertical="justify" wrapText="1"/>
    </xf>
    <xf numFmtId="0" fontId="4" fillId="0" borderId="0" xfId="716" applyFont="1" applyFill="1" applyAlignment="1">
      <alignment horizontal="center" vertical="justify"/>
    </xf>
    <xf numFmtId="0" fontId="2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justify" wrapText="1"/>
    </xf>
    <xf numFmtId="0" fontId="2" fillId="0" borderId="0" xfId="2" applyFont="1" applyAlignment="1">
      <alignment horizontal="center" wrapText="1"/>
    </xf>
    <xf numFmtId="0" fontId="3" fillId="0" borderId="0" xfId="2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0" fontId="2" fillId="0" borderId="0" xfId="636" applyFont="1" applyAlignment="1">
      <alignment horizontal="center" wrapText="1"/>
    </xf>
    <xf numFmtId="0" fontId="3" fillId="0" borderId="0" xfId="636" applyFont="1" applyAlignment="1">
      <alignment horizontal="center" vertical="justify" wrapText="1"/>
    </xf>
    <xf numFmtId="0" fontId="2" fillId="0" borderId="40" xfId="636" applyFont="1" applyBorder="1" applyAlignment="1">
      <alignment wrapText="1"/>
    </xf>
    <xf numFmtId="0" fontId="2" fillId="0" borderId="1" xfId="636" applyFont="1" applyBorder="1" applyAlignment="1">
      <alignment wrapText="1"/>
    </xf>
    <xf numFmtId="0" fontId="4" fillId="0" borderId="39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38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145" fillId="0" borderId="47" xfId="720" applyNumberFormat="1" applyFont="1" applyBorder="1" applyAlignment="1">
      <alignment horizontal="left" vertical="top" wrapText="1" indent="2"/>
    </xf>
    <xf numFmtId="0" fontId="145" fillId="30" borderId="47" xfId="719" applyNumberFormat="1" applyFont="1" applyFill="1" applyBorder="1" applyAlignment="1">
      <alignment horizontal="left" vertical="top" wrapText="1"/>
    </xf>
    <xf numFmtId="0" fontId="145" fillId="0" borderId="47" xfId="719" applyNumberFormat="1" applyFont="1" applyBorder="1" applyAlignment="1">
      <alignment horizontal="left" vertical="top" wrapText="1" indent="2"/>
    </xf>
    <xf numFmtId="0" fontId="145" fillId="30" borderId="47" xfId="720" applyNumberFormat="1" applyFont="1" applyFill="1" applyBorder="1" applyAlignment="1">
      <alignment horizontal="left" vertical="top" wrapText="1"/>
    </xf>
  </cellXfs>
  <cellStyles count="721">
    <cellStyle name="_x0005__x001c_" xfId="5"/>
    <cellStyle name="_x0005__x001c_ 2" xfId="6"/>
    <cellStyle name="_x000d_&#10;JournalTemplate=C:\COMFO\CTALK\JOURSTD.TPL_x000d_&#10;LbStateAddress=3 3 0 251 1 89 2 311_x000d_&#10;LbStateJou" xfId="7"/>
    <cellStyle name="???????_Income Statement" xfId="8"/>
    <cellStyle name="__08_X_PL items" xfId="9"/>
    <cellStyle name="_2010" xfId="10"/>
    <cellStyle name="_Book1" xfId="11"/>
    <cellStyle name="_Book2" xfId="12"/>
    <cellStyle name="_x0005__x001c__Book3" xfId="13"/>
    <cellStyle name="_Copy of G DBKL_08_Treasury" xfId="14"/>
    <cellStyle name="_Copy of P DBKL_08_Due to parent company" xfId="15"/>
    <cellStyle name="_DBKL_08_TB" xfId="16"/>
    <cellStyle name="_DBSK_07_SAD" xfId="17"/>
    <cellStyle name="_EB_06_G_Treasury_Interbank" xfId="18"/>
    <cellStyle name="_EB_06_G_Treasury_KTE" xfId="19"/>
    <cellStyle name="_EI G_Securities 07" xfId="20"/>
    <cellStyle name="_F.21_BS_disclosures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for Anna" xfId="44"/>
    <cellStyle name="_G_07_Securities and reverse REPO" xfId="45"/>
    <cellStyle name="_G_DBKL_08_ReverseREPO" xfId="46"/>
    <cellStyle name="_Gold Production" xfId="47"/>
    <cellStyle name="_Kumtor 2008_J_Inventories" xfId="48"/>
    <cellStyle name="_New_Sofi" xfId="49"/>
    <cellStyle name="_New_Sofi_FFF" xfId="50"/>
    <cellStyle name="_New_Sofi_New Form10_2" xfId="51"/>
    <cellStyle name="_New_Sofi_Nsi" xfId="52"/>
    <cellStyle name="_New_Sofi_Nsi_1" xfId="53"/>
    <cellStyle name="_New_Sofi_Nsi_139" xfId="54"/>
    <cellStyle name="_New_Sofi_Nsi_140" xfId="55"/>
    <cellStyle name="_New_Sofi_Nsi_140(Зах)" xfId="56"/>
    <cellStyle name="_New_Sofi_Nsi_140_mod" xfId="57"/>
    <cellStyle name="_New_Sofi_Summary" xfId="58"/>
    <cellStyle name="_New_Sofi_Tax_form_1кв_3" xfId="59"/>
    <cellStyle name="_New_Sofi_БКЭ" xfId="60"/>
    <cellStyle name="_Nsi" xfId="61"/>
    <cellStyle name="_PERSONAL" xfId="62"/>
    <cellStyle name="_PERSONAL_1" xfId="63"/>
    <cellStyle name="_PRICE_1C" xfId="64"/>
    <cellStyle name="_Review file_Interim Review Working Papers_FS" xfId="65"/>
    <cellStyle name="_Salary" xfId="66"/>
    <cellStyle name="_TSB _3m09_G_treasury_ATA(2)_190509" xfId="67"/>
    <cellStyle name="_TSB_06_G_Tresury_Ali_Zha_Final" xfId="68"/>
    <cellStyle name="_VC_9m08_V_G&amp;A_ATA" xfId="69"/>
    <cellStyle name="_X_DBKL_08_Interest expense on loans from banks" xfId="70"/>
    <cellStyle name="_X_DBKL_08_Interest expense on loans from banks (2)" xfId="71"/>
    <cellStyle name="_X_DBKL_08_Interest income on deposits" xfId="72"/>
    <cellStyle name="_X_DBKL_08_Interest on due to parent company" xfId="73"/>
    <cellStyle name="_X_DBKL_08_PL items_Akzhan (2)" xfId="74"/>
    <cellStyle name="_X_P&amp;L_DeltaBank_Emplotee_Compensation_YerAb" xfId="75"/>
    <cellStyle name="_X_P&amp;L_DeltaBank_Forex_gain_loss_YerAb" xfId="76"/>
    <cellStyle name="_X_P&amp;L_DeltaBank_FOREX_revaluation_YerAb" xfId="77"/>
    <cellStyle name="_X_PL_RLKZ_WP_ATA_Sharip.D" xfId="78"/>
    <cellStyle name="_X50 GNPF_9m2008_G&amp;A_BKM" xfId="79"/>
    <cellStyle name="_АДМИНИСТРАТИВНЫЕ РАСХОДЫ" xfId="80"/>
    <cellStyle name="_Алюком Тайшет" xfId="81"/>
    <cellStyle name="_БК Отчет по ценам за октябрь-май (2)" xfId="82"/>
    <cellStyle name="_Дозакл 5 мес.2000" xfId="83"/>
    <cellStyle name="_Инвест_2008_дек" xfId="84"/>
    <cellStyle name="_ИТЦ ППП план сентябрь 2003 версия 250803" xfId="85"/>
    <cellStyle name="_Книга3" xfId="86"/>
    <cellStyle name="_Книга3_New Form10_2" xfId="87"/>
    <cellStyle name="_Книга3_Nsi" xfId="88"/>
    <cellStyle name="_Книга3_Nsi_1" xfId="89"/>
    <cellStyle name="_Книга3_Nsi_139" xfId="90"/>
    <cellStyle name="_Книга3_Nsi_140" xfId="91"/>
    <cellStyle name="_Книга3_Nsi_140(Зах)" xfId="92"/>
    <cellStyle name="_Книга3_Nsi_140_mod" xfId="93"/>
    <cellStyle name="_Книга3_Summary" xfId="94"/>
    <cellStyle name="_Книга3_Tax_form_1кв_3" xfId="95"/>
    <cellStyle name="_Книга3_БКЭ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КПН 2011 НР и расчет" xfId="108"/>
    <cellStyle name="_мебель, оборудование инвентарь1207" xfId="109"/>
    <cellStyle name="_ОТЧЕТ для ДКФ    06 04 05  (6)" xfId="110"/>
    <cellStyle name="_План развития ПТС на 2005-2010 (связи станционной части)" xfId="111"/>
    <cellStyle name="_произв.цели - приложение к СНР_айгерим_09.11" xfId="112"/>
    <cellStyle name="_Расчет отлож 2011 с стоим.бал" xfId="113"/>
    <cellStyle name="_Расшифровки_1кв_2002" xfId="114"/>
    <cellStyle name="_САЗ ИБ 2003 урезанный (29.11.02) Мусаелян" xfId="115"/>
    <cellStyle name="_САЗ ИБ 2003 урезанный1" xfId="116"/>
    <cellStyle name="_Утв СД Бюджет расшиф 29 12 05" xfId="117"/>
    <cellStyle name="_Финплан_короткий" xfId="118"/>
    <cellStyle name="_Форма 2 ОПиУ 2011г" xfId="119"/>
    <cellStyle name="_Цены окт-май" xfId="120"/>
    <cellStyle name="’ћѓћ‚›‰" xfId="121"/>
    <cellStyle name="”ќђќ‘ћ‚›‰" xfId="122"/>
    <cellStyle name="”љ‘ђћ‚ђќќ›‰" xfId="123"/>
    <cellStyle name="„…ќ…†ќ›‰" xfId="124"/>
    <cellStyle name="‡ђѓћ‹ћ‚ћљ1" xfId="125"/>
    <cellStyle name="‡ђѓћ‹ћ‚ћљ2" xfId="126"/>
    <cellStyle name="•WЏЂ_ЉO‰?—a‹?" xfId="127"/>
    <cellStyle name="0,00;0;" xfId="128"/>
    <cellStyle name="1 000 Kc_List1" xfId="129"/>
    <cellStyle name="1.0 TITLE" xfId="130"/>
    <cellStyle name="1.1 TITLE" xfId="131"/>
    <cellStyle name="1Normal" xfId="132"/>
    <cellStyle name="20% - Accent1" xfId="133"/>
    <cellStyle name="20% - Accent1 2" xfId="134"/>
    <cellStyle name="20% - Accent2" xfId="135"/>
    <cellStyle name="20% - Accent2 2" xfId="136"/>
    <cellStyle name="20% - Accent3" xfId="137"/>
    <cellStyle name="20% - Accent3 2" xfId="138"/>
    <cellStyle name="20% - Accent4" xfId="139"/>
    <cellStyle name="20% - Accent4 2" xfId="140"/>
    <cellStyle name="20% - Accent5" xfId="141"/>
    <cellStyle name="20% - Accent5 2" xfId="142"/>
    <cellStyle name="20% - Accent6" xfId="143"/>
    <cellStyle name="20% - Accent6 2" xfId="144"/>
    <cellStyle name="20% - Акцент1 2" xfId="145"/>
    <cellStyle name="20% - Акцент2 2" xfId="146"/>
    <cellStyle name="20% - Акцент3 2" xfId="147"/>
    <cellStyle name="20% - Акцент4 2" xfId="148"/>
    <cellStyle name="20% - Акцент5 2" xfId="149"/>
    <cellStyle name="20% - Акцент6 2" xfId="150"/>
    <cellStyle name="40% - Accent1" xfId="151"/>
    <cellStyle name="40% - Accent1 2" xfId="152"/>
    <cellStyle name="40% - Accent2" xfId="153"/>
    <cellStyle name="40% - Accent2 2" xfId="154"/>
    <cellStyle name="40% - Accent3" xfId="155"/>
    <cellStyle name="40% - Accent3 2" xfId="156"/>
    <cellStyle name="40% - Accent4" xfId="157"/>
    <cellStyle name="40% - Accent4 2" xfId="158"/>
    <cellStyle name="40% - Accent5" xfId="159"/>
    <cellStyle name="40% - Accent5 2" xfId="160"/>
    <cellStyle name="40% - Accent6" xfId="161"/>
    <cellStyle name="40% - Accent6 2" xfId="162"/>
    <cellStyle name="40% - Акцент1 2" xfId="163"/>
    <cellStyle name="40% - Акцент2 2" xfId="164"/>
    <cellStyle name="40% - Акцент3 2" xfId="165"/>
    <cellStyle name="40% - Акцент4 2" xfId="166"/>
    <cellStyle name="40% - Акцент5 2" xfId="167"/>
    <cellStyle name="40% - Акцент6 2" xfId="168"/>
    <cellStyle name="60% - Accent1" xfId="169"/>
    <cellStyle name="60% - Accent1 2" xfId="170"/>
    <cellStyle name="60% - Accent2" xfId="171"/>
    <cellStyle name="60% - Accent2 2" xfId="172"/>
    <cellStyle name="60% - Accent3" xfId="173"/>
    <cellStyle name="60% - Accent3 2" xfId="174"/>
    <cellStyle name="60% - Accent4" xfId="175"/>
    <cellStyle name="60% - Accent4 2" xfId="176"/>
    <cellStyle name="60% - Accent5" xfId="177"/>
    <cellStyle name="60% - Accent5 2" xfId="178"/>
    <cellStyle name="60% - Accent6" xfId="179"/>
    <cellStyle name="60% - Accent6 2" xfId="180"/>
    <cellStyle name="60% - Акцент1 2" xfId="181"/>
    <cellStyle name="60% - Акцент2 2" xfId="182"/>
    <cellStyle name="60% - Акцент3 2" xfId="183"/>
    <cellStyle name="60% - Акцент4 2" xfId="184"/>
    <cellStyle name="60% - Акцент5 2" xfId="185"/>
    <cellStyle name="60% - Акцент6 2" xfId="186"/>
    <cellStyle name="Aaia?iue [0]_?anoiau" xfId="187"/>
    <cellStyle name="Aaia?iue_?anoiau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Aeia?nnueea" xfId="201"/>
    <cellStyle name="Bad" xfId="202"/>
    <cellStyle name="Bad 2" xfId="203"/>
    <cellStyle name="Body" xfId="204"/>
    <cellStyle name="Border" xfId="205"/>
    <cellStyle name="Calc Currency (0)" xfId="206"/>
    <cellStyle name="Calc Currency (0) 2" xfId="207"/>
    <cellStyle name="Calc Currency (0)_Book3" xfId="208"/>
    <cellStyle name="Calc Currency (2)" xfId="209"/>
    <cellStyle name="Calc Percent (0)" xfId="210"/>
    <cellStyle name="Calc Percent (1)" xfId="211"/>
    <cellStyle name="Calc Percent (1) 2" xfId="212"/>
    <cellStyle name="Calc Percent (1)_Book3" xfId="213"/>
    <cellStyle name="Calc Percent (2)" xfId="214"/>
    <cellStyle name="Calc Percent (2) 2" xfId="215"/>
    <cellStyle name="Calc Percent (2)_Book3" xfId="216"/>
    <cellStyle name="Calc Units (0)" xfId="217"/>
    <cellStyle name="Calc Units (1)" xfId="218"/>
    <cellStyle name="Calc Units (1) 2" xfId="219"/>
    <cellStyle name="Calc Units (1)_Book3" xfId="220"/>
    <cellStyle name="Calc Units (2)" xfId="221"/>
    <cellStyle name="Calculation" xfId="222"/>
    <cellStyle name="Calculation 2" xfId="223"/>
    <cellStyle name="carky [0]_List1" xfId="224"/>
    <cellStyle name="carky_List1" xfId="225"/>
    <cellStyle name="Centered Heading" xfId="226"/>
    <cellStyle name="Check" xfId="227"/>
    <cellStyle name="Check Cell" xfId="228"/>
    <cellStyle name="Check Cell 2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] 2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2 2" xfId="246"/>
    <cellStyle name="Comma 2 2 2" xfId="247"/>
    <cellStyle name="Comma 2 2 3" xfId="248"/>
    <cellStyle name="Comma 2 2 4" xfId="249"/>
    <cellStyle name="Comma 2 2 5" xfId="250"/>
    <cellStyle name="Comma 2 2 6" xfId="251"/>
    <cellStyle name="Comma 2 2_Book3" xfId="252"/>
    <cellStyle name="Comma 2 3" xfId="253"/>
    <cellStyle name="Comma 2 3 2" xfId="254"/>
    <cellStyle name="Comma 2 3 3" xfId="255"/>
    <cellStyle name="Comma 2 3 4" xfId="256"/>
    <cellStyle name="Comma 2 3 5" xfId="257"/>
    <cellStyle name="Comma 2 3 6" xfId="258"/>
    <cellStyle name="Comma 2 4" xfId="259"/>
    <cellStyle name="Comma 2 4 2" xfId="260"/>
    <cellStyle name="Comma 2 4 3" xfId="261"/>
    <cellStyle name="Comma 2 4 4" xfId="262"/>
    <cellStyle name="Comma 2 4 5" xfId="263"/>
    <cellStyle name="Comma 2 4 6" xfId="264"/>
    <cellStyle name="Comma 2_Book3" xfId="265"/>
    <cellStyle name="Comma 3" xfId="266"/>
    <cellStyle name="Comma 3 2" xfId="267"/>
    <cellStyle name="Comma 4" xfId="268"/>
    <cellStyle name="Comma 4 2" xfId="269"/>
    <cellStyle name="Comma 4_Book3" xfId="270"/>
    <cellStyle name="Comma 5" xfId="271"/>
    <cellStyle name="Comma 6" xfId="272"/>
    <cellStyle name="Comma 7" xfId="273"/>
    <cellStyle name="Comma0" xfId="274"/>
    <cellStyle name="Company Name" xfId="275"/>
    <cellStyle name="Copied" xfId="276"/>
    <cellStyle name="Copied 2" xfId="277"/>
    <cellStyle name="Copied_Book3" xfId="278"/>
    <cellStyle name="CR Comma" xfId="279"/>
    <cellStyle name="CR Currency" xfId="280"/>
    <cellStyle name="Credit" xfId="281"/>
    <cellStyle name="Credit subtotal" xfId="282"/>
    <cellStyle name="Credit Total" xfId="283"/>
    <cellStyle name="Currency %" xfId="284"/>
    <cellStyle name="Currency [00]" xfId="285"/>
    <cellStyle name="Currency 0.0" xfId="286"/>
    <cellStyle name="Currency 0.0%" xfId="287"/>
    <cellStyle name="Currency 0.0_Copy of G DBKL_08_Treasury" xfId="288"/>
    <cellStyle name="Currency 0.00" xfId="289"/>
    <cellStyle name="Currency 0.00%" xfId="290"/>
    <cellStyle name="Currency 0.00_Copy of G DBKL_08_Treasury" xfId="291"/>
    <cellStyle name="Currency 0.000" xfId="292"/>
    <cellStyle name="Currency 0.000%" xfId="293"/>
    <cellStyle name="Currency 0.000_Copy of G DBKL_08_Treasury" xfId="294"/>
    <cellStyle name="Currency 2" xfId="295"/>
    <cellStyle name="Currency RU" xfId="296"/>
    <cellStyle name="Currency0" xfId="297"/>
    <cellStyle name="d" xfId="298"/>
    <cellStyle name="Date" xfId="299"/>
    <cellStyle name="Date Short" xfId="300"/>
    <cellStyle name="Date without year" xfId="301"/>
    <cellStyle name="Date_ЕССО полуг 2012" xfId="302"/>
    <cellStyle name="Debit" xfId="3"/>
    <cellStyle name="Debit subtotal" xfId="303"/>
    <cellStyle name="Debit Total" xfId="304"/>
    <cellStyle name="Debit_ЕССО полуг 2012" xfId="305"/>
    <cellStyle name="DELTA" xfId="306"/>
    <cellStyle name="DELTA 2" xfId="307"/>
    <cellStyle name="DELTA_Book3" xfId="308"/>
    <cellStyle name="Dezimal__Utopia Index Index und Guidance (Deutsch)" xfId="309"/>
    <cellStyle name="Dziesietny [0]_GR (2)" xfId="310"/>
    <cellStyle name="Dziesietny_GR (2)" xfId="311"/>
    <cellStyle name="E&amp;Y House" xfId="312"/>
    <cellStyle name="Enter Currency (0)" xfId="313"/>
    <cellStyle name="Enter Currency (2)" xfId="314"/>
    <cellStyle name="Enter Units (0)" xfId="315"/>
    <cellStyle name="Enter Units (1)" xfId="316"/>
    <cellStyle name="Enter Units (1) 2" xfId="317"/>
    <cellStyle name="Enter Units (1)_Book3" xfId="318"/>
    <cellStyle name="Enter Units (2)" xfId="319"/>
    <cellStyle name="Entered" xfId="320"/>
    <cellStyle name="Entered 2" xfId="321"/>
    <cellStyle name="Entered_Book3" xfId="322"/>
    <cellStyle name="Euro" xfId="323"/>
    <cellStyle name="Euro 2" xfId="324"/>
    <cellStyle name="ew" xfId="325"/>
    <cellStyle name="Explanatory Text" xfId="326"/>
    <cellStyle name="Explanatory Text 2" xfId="327"/>
    <cellStyle name="Fixed" xfId="328"/>
    <cellStyle name="Följde hyperlänken_F-reports" xfId="329"/>
    <cellStyle name="Format Number Column" xfId="330"/>
    <cellStyle name="Format Number Column 2" xfId="331"/>
    <cellStyle name="Format Number Column_Book3" xfId="332"/>
    <cellStyle name="From" xfId="333"/>
    <cellStyle name="g" xfId="334"/>
    <cellStyle name="g_Invoice GI" xfId="335"/>
    <cellStyle name="general" xfId="336"/>
    <cellStyle name="Good" xfId="337"/>
    <cellStyle name="Good 2" xfId="338"/>
    <cellStyle name="Grey" xfId="339"/>
    <cellStyle name="Header1" xfId="340"/>
    <cellStyle name="Header2" xfId="341"/>
    <cellStyle name="Heading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Heading No Underline" xfId="351"/>
    <cellStyle name="Heading With Underline" xfId="352"/>
    <cellStyle name="Hyperlänk_F-reports" xfId="353"/>
    <cellStyle name="I0Normal" xfId="354"/>
    <cellStyle name="I1Normal" xfId="355"/>
    <cellStyle name="Iau?iue_?anoiau" xfId="356"/>
    <cellStyle name="Îáû÷íûé_Adv Reconc_1" xfId="357"/>
    <cellStyle name="Input" xfId="358"/>
    <cellStyle name="Input [yellow]" xfId="359"/>
    <cellStyle name="Input 2" xfId="360"/>
    <cellStyle name="Input Box" xfId="361"/>
    <cellStyle name="Inputnumbaccid" xfId="362"/>
    <cellStyle name="Inpyear" xfId="363"/>
    <cellStyle name="International" xfId="364"/>
    <cellStyle name="International1" xfId="365"/>
    <cellStyle name="Ioe?uaaaoayny aeia?nnueea" xfId="366"/>
    <cellStyle name="ISO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KPMG Normal_Cash_flow_consol_05.04" xfId="374"/>
    <cellStyle name="Link Currency (0)" xfId="375"/>
    <cellStyle name="Link Currency (2)" xfId="376"/>
    <cellStyle name="Link Units (0)" xfId="377"/>
    <cellStyle name="Link Units (1)" xfId="378"/>
    <cellStyle name="Link Units (1) 2" xfId="379"/>
    <cellStyle name="Link Units (1)_Book3" xfId="380"/>
    <cellStyle name="Link Units (2)" xfId="381"/>
    <cellStyle name="Linked Cell" xfId="382"/>
    <cellStyle name="Linked Cell 2" xfId="383"/>
    <cellStyle name="meny_List1" xfId="384"/>
    <cellStyle name="Millares [0]_pldt" xfId="385"/>
    <cellStyle name="Millares_pldt" xfId="386"/>
    <cellStyle name="Milliers [0]_EDYAN" xfId="387"/>
    <cellStyle name="Milliers_EDYAN" xfId="388"/>
    <cellStyle name="Moeda [0]_PERSONAL" xfId="389"/>
    <cellStyle name="Moeda_PERSONAL" xfId="390"/>
    <cellStyle name="Moneda [0]_pldt" xfId="391"/>
    <cellStyle name="Moneda_pldt" xfId="392"/>
    <cellStyle name="Monétaire [0]_EDYAN" xfId="393"/>
    <cellStyle name="Monétaire_EDYAN" xfId="394"/>
    <cellStyle name="Nameenter" xfId="395"/>
    <cellStyle name="Neutral" xfId="396"/>
    <cellStyle name="Neutral 2" xfId="397"/>
    <cellStyle name="Norma11l" xfId="398"/>
    <cellStyle name="Normal - Style1" xfId="399"/>
    <cellStyle name="Normal - Style1 2" xfId="400"/>
    <cellStyle name="Normal - Style1_Book3" xfId="401"/>
    <cellStyle name="Normal 10" xfId="402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7 2" xfId="410"/>
    <cellStyle name="Normal 17 3" xfId="411"/>
    <cellStyle name="Normal 17 4" xfId="412"/>
    <cellStyle name="Normal 17 5" xfId="413"/>
    <cellStyle name="Normal 17 6" xfId="414"/>
    <cellStyle name="Normal 17_Book3" xfId="415"/>
    <cellStyle name="Normal 18" xfId="416"/>
    <cellStyle name="Normal 19" xfId="417"/>
    <cellStyle name="Normal 2" xfId="418"/>
    <cellStyle name="Normal 2 2" xfId="419"/>
    <cellStyle name="Normal 2 2 2" xfId="420"/>
    <cellStyle name="Normal 2 2 3" xfId="421"/>
    <cellStyle name="Normal 2 2 4" xfId="422"/>
    <cellStyle name="Normal 2 2 5" xfId="423"/>
    <cellStyle name="Normal 2 2 6" xfId="424"/>
    <cellStyle name="Normal 2 2_Book3" xfId="425"/>
    <cellStyle name="Normal 2 3" xfId="426"/>
    <cellStyle name="Normal 2 3 2" xfId="427"/>
    <cellStyle name="Normal 2 3 3" xfId="428"/>
    <cellStyle name="Normal 2 3 4" xfId="429"/>
    <cellStyle name="Normal 2 3 5" xfId="430"/>
    <cellStyle name="Normal 2 3 6" xfId="431"/>
    <cellStyle name="Normal 2 3_Book3" xfId="432"/>
    <cellStyle name="Normal 2 4" xfId="433"/>
    <cellStyle name="Normal 2 4 2" xfId="434"/>
    <cellStyle name="Normal 2 4 3" xfId="435"/>
    <cellStyle name="Normal 2 4 4" xfId="436"/>
    <cellStyle name="Normal 2 4 5" xfId="437"/>
    <cellStyle name="Normal 2 4 6" xfId="438"/>
    <cellStyle name="Normal 2 4_Book3" xfId="439"/>
    <cellStyle name="Normal 2 5" xfId="440"/>
    <cellStyle name="Normal 2 6" xfId="441"/>
    <cellStyle name="Normal 2 7" xfId="442"/>
    <cellStyle name="Normal 2_~8049519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453"/>
    <cellStyle name="Normal 3" xfId="454"/>
    <cellStyle name="Normal 3 11 2" xfId="455"/>
    <cellStyle name="Normal 3 2" xfId="456"/>
    <cellStyle name="Normal 3_Book3" xfId="457"/>
    <cellStyle name="Normal 30" xfId="458"/>
    <cellStyle name="Normal 31" xfId="459"/>
    <cellStyle name="Normal 32" xfId="460"/>
    <cellStyle name="Normal 33" xfId="461"/>
    <cellStyle name="Normal 4" xfId="462"/>
    <cellStyle name="Normal 4 2" xfId="463"/>
    <cellStyle name="Normal 4_Book3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_Book3" xfId="471"/>
    <cellStyle name="Normal 6" xfId="472"/>
    <cellStyle name="Normal 6 2" xfId="473"/>
    <cellStyle name="Normal 6_Book3" xfId="474"/>
    <cellStyle name="Normal 7" xfId="475"/>
    <cellStyle name="Normal 7 2" xfId="476"/>
    <cellStyle name="Normal 7_Book3" xfId="477"/>
    <cellStyle name="Normal 8" xfId="478"/>
    <cellStyle name="Normal 8 2" xfId="479"/>
    <cellStyle name="Normal 8_Book3" xfId="480"/>
    <cellStyle name="Normal 9" xfId="481"/>
    <cellStyle name="Normal_download.asp?objectid=18424_Отчет о движении ДС 1кв11г." xfId="482"/>
    <cellStyle name="Normal1" xfId="483"/>
    <cellStyle name="normalni_laroux" xfId="484"/>
    <cellStyle name="Normalny_24. 02. 97." xfId="485"/>
    <cellStyle name="normбlnм_laroux" xfId="486"/>
    <cellStyle name="Note" xfId="487"/>
    <cellStyle name="Note 2" xfId="488"/>
    <cellStyle name="Number0DecimalStyle" xfId="489"/>
    <cellStyle name="Number10DecimalStyle" xfId="490"/>
    <cellStyle name="Number1DecimalStyle" xfId="491"/>
    <cellStyle name="Number2DecimalStyle" xfId="492"/>
    <cellStyle name="Number3DecimalStyle" xfId="493"/>
    <cellStyle name="Number4DecimalStyle" xfId="494"/>
    <cellStyle name="Number5DecimalStyle" xfId="495"/>
    <cellStyle name="Number6DecimalStyle" xfId="496"/>
    <cellStyle name="Number7DecimalStyle" xfId="497"/>
    <cellStyle name="Number8DecimalStyle" xfId="498"/>
    <cellStyle name="Number9DecimalStyle" xfId="499"/>
    <cellStyle name="numbers" xfId="500"/>
    <cellStyle name="Ôčíŕíńîâűé [0]_ďđĺäďđ-110_ďđĺäďđ-110 (2)" xfId="501"/>
    <cellStyle name="Oeiainiaue [0]_?anoiau" xfId="502"/>
    <cellStyle name="Ôèíàíñîâûé [0]_Ëèñò1" xfId="503"/>
    <cellStyle name="Oeiainiaue_?anoiau" xfId="504"/>
    <cellStyle name="Ôèíàíñîâûé_Ëèñò1" xfId="505"/>
    <cellStyle name="Ouny?e [0]_?anoiau" xfId="506"/>
    <cellStyle name="Ouny?e_?anoiau" xfId="507"/>
    <cellStyle name="Òûñÿ÷è [0]_cogs" xfId="508"/>
    <cellStyle name="Òûñÿ÷è_cogs" xfId="509"/>
    <cellStyle name="Output" xfId="510"/>
    <cellStyle name="Output 2" xfId="511"/>
    <cellStyle name="Paaotsikko" xfId="512"/>
    <cellStyle name="paint" xfId="513"/>
    <cellStyle name="Percent %" xfId="514"/>
    <cellStyle name="Percent % Long Underline" xfId="515"/>
    <cellStyle name="Percent %_Worksheet in  US Financial Statements Ref. Workbook - Single Co" xfId="516"/>
    <cellStyle name="Percent (0)" xfId="517"/>
    <cellStyle name="Percent (0) 2" xfId="518"/>
    <cellStyle name="Percent [0]" xfId="519"/>
    <cellStyle name="Percent [0] 2" xfId="520"/>
    <cellStyle name="Percent [0]_Ф. 3 ДДС на 30.09.2012" xfId="521"/>
    <cellStyle name="Percent [00]" xfId="522"/>
    <cellStyle name="Percent [2]" xfId="523"/>
    <cellStyle name="Percent [2] 2" xfId="524"/>
    <cellStyle name="Percent 0.0%" xfId="525"/>
    <cellStyle name="Percent 0.0% Long Underline" xfId="526"/>
    <cellStyle name="Percent 0.00%" xfId="527"/>
    <cellStyle name="Percent 0.00% Long Underline" xfId="528"/>
    <cellStyle name="Percent 0.00%_5690 Ceiling test for client KZ (1)" xfId="529"/>
    <cellStyle name="Percent 0.000%" xfId="530"/>
    <cellStyle name="Percent 0.000% Long Underline" xfId="531"/>
    <cellStyle name="Percent 2" xfId="532"/>
    <cellStyle name="Percent 2 2" xfId="533"/>
    <cellStyle name="Percent 2 2 2" xfId="534"/>
    <cellStyle name="Percent 2 2 3" xfId="535"/>
    <cellStyle name="Percent 2 2 4" xfId="536"/>
    <cellStyle name="Percent 2 2 5" xfId="537"/>
    <cellStyle name="Percent 2 2 6" xfId="538"/>
    <cellStyle name="Percent 2 3" xfId="539"/>
    <cellStyle name="Percent 3" xfId="540"/>
    <cellStyle name="Percent 4" xfId="541"/>
    <cellStyle name="Percent 4 2" xfId="542"/>
    <cellStyle name="piw#" xfId="543"/>
    <cellStyle name="piw%" xfId="544"/>
    <cellStyle name="PrePop Currency (0)" xfId="545"/>
    <cellStyle name="PrePop Currency (2)" xfId="546"/>
    <cellStyle name="PrePop Units (0)" xfId="547"/>
    <cellStyle name="PrePop Units (1)" xfId="548"/>
    <cellStyle name="PrePop Units (1) 2" xfId="549"/>
    <cellStyle name="PrePop Units (1)_Book3" xfId="550"/>
    <cellStyle name="PrePop Units (2)" xfId="551"/>
    <cellStyle name="Price_Body" xfId="552"/>
    <cellStyle name="Pддotsikko" xfId="553"/>
    <cellStyle name="qq" xfId="554"/>
    <cellStyle name="RevList" xfId="555"/>
    <cellStyle name="Rubles" xfId="556"/>
    <cellStyle name="SEEntry" xfId="557"/>
    <cellStyle name="Separador de milhares [0]_PERSONAL" xfId="558"/>
    <cellStyle name="Separador de milhares_PERSONAL" xfId="559"/>
    <cellStyle name="small" xfId="560"/>
    <cellStyle name="stand_bord" xfId="561"/>
    <cellStyle name="Standard__Utopia Index Index und Guidance (Deutsch)" xfId="562"/>
    <cellStyle name="Style 1" xfId="563"/>
    <cellStyle name="Style 1 2" xfId="564"/>
    <cellStyle name="Style 1 3" xfId="565"/>
    <cellStyle name="Style 1 4" xfId="566"/>
    <cellStyle name="Style 1_~8049519" xfId="567"/>
    <cellStyle name="Style 2" xfId="568"/>
    <cellStyle name="Style 3" xfId="569"/>
    <cellStyle name="Style 4" xfId="570"/>
    <cellStyle name="Style 5" xfId="571"/>
    <cellStyle name="Style 6" xfId="572"/>
    <cellStyle name="Style 7" xfId="573"/>
    <cellStyle name="Style 8" xfId="574"/>
    <cellStyle name="Subtotal" xfId="575"/>
    <cellStyle name="Text Indent A" xfId="576"/>
    <cellStyle name="Text Indent B" xfId="577"/>
    <cellStyle name="Text Indent B 2" xfId="578"/>
    <cellStyle name="Text Indent B_Book3" xfId="579"/>
    <cellStyle name="Text Indent C" xfId="580"/>
    <cellStyle name="Text Indent C 2" xfId="581"/>
    <cellStyle name="Text Indent C_Book3" xfId="582"/>
    <cellStyle name="TextStyle" xfId="583"/>
    <cellStyle name="Tickmark" xfId="584"/>
    <cellStyle name="Title" xfId="585"/>
    <cellStyle name="Title 1.0" xfId="586"/>
    <cellStyle name="Title 1.1" xfId="587"/>
    <cellStyle name="Title 1.1.1" xfId="588"/>
    <cellStyle name="Title 2" xfId="589"/>
    <cellStyle name="Total" xfId="590"/>
    <cellStyle name="Total 2" xfId="591"/>
    <cellStyle name="Tusental (0)_E3 short" xfId="592"/>
    <cellStyle name="Tusental_E3 short" xfId="593"/>
    <cellStyle name="Valiotsikko" xfId="594"/>
    <cellStyle name="Valuta (0)_E3 short" xfId="595"/>
    <cellStyle name="Valuta_E3 short" xfId="596"/>
    <cellStyle name="Virgül_BİLANÇO" xfId="597"/>
    <cellStyle name="Vдliotsikko" xfId="598"/>
    <cellStyle name="W_OÝaà" xfId="599"/>
    <cellStyle name="Walutowy [0]_GR (2)" xfId="600"/>
    <cellStyle name="Walutowy_GR (2)" xfId="601"/>
    <cellStyle name="Warning Text" xfId="602"/>
    <cellStyle name="Warning Text 2" xfId="603"/>
    <cellStyle name="Акцент1 2" xfId="604"/>
    <cellStyle name="Акцент2 2" xfId="605"/>
    <cellStyle name="Акцент3 2" xfId="606"/>
    <cellStyle name="Акцент4 2" xfId="607"/>
    <cellStyle name="Акцент5 2" xfId="608"/>
    <cellStyle name="Акцент6 2" xfId="609"/>
    <cellStyle name="Беззащитный" xfId="610"/>
    <cellStyle name="Ввод  2" xfId="611"/>
    <cellStyle name="Вывод 2" xfId="612"/>
    <cellStyle name="Вычисление 2" xfId="613"/>
    <cellStyle name="Гиперссылка 2" xfId="614"/>
    <cellStyle name="Гиперссылка 3" xfId="615"/>
    <cellStyle name="Гиперссылка 4" xfId="616"/>
    <cellStyle name="Группа" xfId="617"/>
    <cellStyle name="Дата" xfId="618"/>
    <cellStyle name="Заголовок 1 2" xfId="619"/>
    <cellStyle name="Заголовок 2 2" xfId="620"/>
    <cellStyle name="Заголовок 3 2" xfId="621"/>
    <cellStyle name="Заголовок 4 2" xfId="622"/>
    <cellStyle name="Защитный" xfId="623"/>
    <cellStyle name="Звезды" xfId="624"/>
    <cellStyle name="Итог 2" xfId="625"/>
    <cellStyle name="КАНДАГАЧ тел3-33-96" xfId="626"/>
    <cellStyle name="Контрольная ячейка 2" xfId="627"/>
    <cellStyle name="Мой" xfId="628"/>
    <cellStyle name="Название 2" xfId="629"/>
    <cellStyle name="Нейтральный 2" xfId="630"/>
    <cellStyle name="Обычный" xfId="0" builtinId="0"/>
    <cellStyle name="Обычный 12" xfId="631"/>
    <cellStyle name="Обычный 2" xfId="632"/>
    <cellStyle name="Обычный 2 2" xfId="633"/>
    <cellStyle name="Обычный 2 3" xfId="634"/>
    <cellStyle name="Обычный 2_17 ВСДС на 30.09.12г." xfId="635"/>
    <cellStyle name="Обычный 2_Ф.1 и Ф.2 пак.отч.БРК по 30.09.2012г." xfId="717"/>
    <cellStyle name="Обычный 2_Формы 1,2 в БРК за 11 мес2012г" xfId="4"/>
    <cellStyle name="Обычный 3" xfId="636"/>
    <cellStyle name="Обычный 3 2" xfId="637"/>
    <cellStyle name="Обычный 3 2 2" xfId="638"/>
    <cellStyle name="Обычный 3 2_Ф.1 Баланс за 9 мес.12г" xfId="639"/>
    <cellStyle name="Обычный 3_17 ВСДС на 30.09.12г." xfId="640"/>
    <cellStyle name="Обычный 4" xfId="641"/>
    <cellStyle name="Обычный 4 2" xfId="2"/>
    <cellStyle name="Обычный 4 3" xfId="642"/>
    <cellStyle name="Обычный 4_17 ВСДС на 30.09.12г." xfId="643"/>
    <cellStyle name="Обычный 5" xfId="644"/>
    <cellStyle name="Обычный 6" xfId="645"/>
    <cellStyle name="Обычный 7" xfId="646"/>
    <cellStyle name="Обычный_ДДС12" xfId="716"/>
    <cellStyle name="Обычный_Лист1" xfId="719"/>
    <cellStyle name="Обычный_Отчет о движении ДС 2кв2011г." xfId="718"/>
    <cellStyle name="Обычный_Расчет 1 акции" xfId="720"/>
    <cellStyle name="Обычный_Ф.1 и Ф.2 пак.отч.БРК по 30.09.2012г." xfId="1"/>
    <cellStyle name="Плохой 2" xfId="647"/>
    <cellStyle name="Пояснение 2" xfId="648"/>
    <cellStyle name="Примечание 2" xfId="649"/>
    <cellStyle name="Процентный 2" xfId="650"/>
    <cellStyle name="Процентный 3" xfId="651"/>
    <cellStyle name="Связанная ячейка 2" xfId="652"/>
    <cellStyle name="Стиль 1" xfId="653"/>
    <cellStyle name="Стиль 2" xfId="654"/>
    <cellStyle name="Стиль 3" xfId="655"/>
    <cellStyle name="Стиль_названий" xfId="656"/>
    <cellStyle name="Субсчет" xfId="657"/>
    <cellStyle name="Текст предупреждения 2" xfId="658"/>
    <cellStyle name="Текстовый" xfId="659"/>
    <cellStyle name="тонны" xfId="660"/>
    <cellStyle name="Тысячи [0]" xfId="661"/>
    <cellStyle name="Тысячи [а]" xfId="662"/>
    <cellStyle name="Тысячи_010SN05" xfId="663"/>
    <cellStyle name="Финансовый [0] 2" xfId="664"/>
    <cellStyle name="Финансовый 2" xfId="665"/>
    <cellStyle name="Финансовый 2 2" xfId="666"/>
    <cellStyle name="Финансовый 2_Разбивка баланса 30.06.2012г. аудит" xfId="667"/>
    <cellStyle name="Финансовый 3" xfId="668"/>
    <cellStyle name="Финансовый 3 10" xfId="669"/>
    <cellStyle name="Финансовый 3 11" xfId="670"/>
    <cellStyle name="Финансовый 3 12" xfId="671"/>
    <cellStyle name="Финансовый 3 13" xfId="672"/>
    <cellStyle name="Финансовый 3 14" xfId="673"/>
    <cellStyle name="Финансовый 3 15" xfId="674"/>
    <cellStyle name="Финансовый 3 16" xfId="675"/>
    <cellStyle name="Финансовый 3 17" xfId="676"/>
    <cellStyle name="Финансовый 3 18" xfId="677"/>
    <cellStyle name="Финансовый 3 19" xfId="678"/>
    <cellStyle name="Финансовый 3 2" xfId="679"/>
    <cellStyle name="Финансовый 3 20" xfId="680"/>
    <cellStyle name="Финансовый 3 21" xfId="681"/>
    <cellStyle name="Финансовый 3 22" xfId="682"/>
    <cellStyle name="Финансовый 3 23" xfId="683"/>
    <cellStyle name="Финансовый 3 24" xfId="684"/>
    <cellStyle name="Финансовый 3 25" xfId="685"/>
    <cellStyle name="Финансовый 3 26" xfId="686"/>
    <cellStyle name="Финансовый 3 27" xfId="687"/>
    <cellStyle name="Финансовый 3 28" xfId="688"/>
    <cellStyle name="Финансовый 3 29" xfId="689"/>
    <cellStyle name="Финансовый 3 3" xfId="690"/>
    <cellStyle name="Финансовый 3 30" xfId="691"/>
    <cellStyle name="Финансовый 3 31" xfId="692"/>
    <cellStyle name="Финансовый 3 32" xfId="693"/>
    <cellStyle name="Финансовый 3 33" xfId="694"/>
    <cellStyle name="Финансовый 3 34" xfId="695"/>
    <cellStyle name="Финансовый 3 35" xfId="696"/>
    <cellStyle name="Финансовый 3 36" xfId="697"/>
    <cellStyle name="Финансовый 3 37" xfId="698"/>
    <cellStyle name="Финансовый 3 38" xfId="699"/>
    <cellStyle name="Финансовый 3 39" xfId="700"/>
    <cellStyle name="Финансовый 3 4" xfId="701"/>
    <cellStyle name="Финансовый 3 40" xfId="702"/>
    <cellStyle name="Финансовый 3 41" xfId="703"/>
    <cellStyle name="Финансовый 3 5" xfId="704"/>
    <cellStyle name="Финансовый 3 6" xfId="705"/>
    <cellStyle name="Финансовый 3 7" xfId="706"/>
    <cellStyle name="Финансовый 3 8" xfId="707"/>
    <cellStyle name="Финансовый 3 9" xfId="708"/>
    <cellStyle name="Финансовый 3_2010" xfId="709"/>
    <cellStyle name="Финансовый 4" xfId="710"/>
    <cellStyle name="Финансовый 5" xfId="711"/>
    <cellStyle name="Хороший 2" xfId="712"/>
    <cellStyle name="Цена" xfId="713"/>
    <cellStyle name="Числовой" xfId="714"/>
    <cellStyle name="Џђћ–…ќ’ќ›‰" xfId="7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calcChain" Target="calcChain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~1\EYeguy\LOCALS~1\Temp\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RAZALIYEVDA\aws\Documents%20and%20Settings\orazaliyevda\My%20Documents\SHARED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JUSUP~1\LOCALS~1\Temp\&#1087;&#1086;&#1076;&#1086;&#1093;%20&#1089;%20&#1092;&#1080;&#1079;.&#1083;&#1080;&#1094;-&#1051;&#1072;&#1088;&#1080;&#107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%20Bulk%20Folder\TexakaBank\TXB_WP_0226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33.587\Updated%20Templates\Business%2021.08.02\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ding_06_J\Lariba_05_J_Lend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Other's\TSB%20Alibek_GZ\TSB_06_G_Tresury_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yrgstan\New%20Reports\New%20Report%20Apr%2011\New%20Report%20MP%20jan.feb%20Ver%203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My%20Documents\0_PROJECTS\09_Scala_01_12\2_Scala_01_12_wp\Scala_12_01_WP\Scala_01_12_WP_I-sec_Treas&amp;Proper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YULIYA~1\LOCALS~1\Temp\Rar$DI01.901\EurasianBank_2005%20Tres_%20Mngmt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5_Apogey_Bank_2001_6\Apogei_2001_6_AP_PAD\Apogei_2001_6_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tursumbekov\Local%20Settings\Temporary%20Internet%20Files\OLK7C\KTGD_03_B-1_KAS_FS%20disclosu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CHET2000\jule-september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kineyev\My%20Documents\Damn%20it\Audit%20File\5000%20Sustantive%20testing%20-%20Assets\5012%20FA%20Combined%20Leadshe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rmatov\My%20Documents\Ravshan\1_Projects\Ordabasy\Audit%202004\Reporting\Current\240506\Ordabasy_04_KAS_B-2_FS%20check%20240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zhakupova\My%20Documents\Projects\DBK%20Leasing\WP\from%20guys\Dina\DBKL\Final%20wps\DBK\Key%20Process\Review%20file_Interim%20Review%20Working%20Papers_F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WORK\Finca\Kyr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aikhman\My%20Documents\BS\OTHER\Pack\Workpapers\06%20Fixed%20Assets\5651%20Property%20Testin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AJUSUP~1\LOCALS~1\Temp\&#1087;&#1086;&#1076;&#1086;&#1093;%20&#1089;%20&#1092;&#1080;&#1079;.&#1083;&#1080;&#1094;-&#1051;&#1072;&#1088;&#1080;&#1073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2%20Salary%20and%20social%20contributions%20testing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fsr02\temp\Documents%20and%20Settings\sdementyev\Local%20Settings\Temporary%20Internet%20Files\OLK3\Texaka_TrialFS_2002_LS_3112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AliyaTanabergenova\My%20projects\PNKhZ\tovarNH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1%20Accounts%20Receivable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2%20Fees%20and%20commissions%20expense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at\&#1076;&#1091;&#1083;&#1072;&#1090;\&#1052;&#1086;&#1080;%20&#1076;&#1086;&#1082;&#1091;&#1084;&#1077;&#1085;&#1090;&#1099;\BALANC\&#1041;&#1072;&#1083;&#1072;&#1085;&#1089;%20&#1076;&#1083;&#1103;%20&#1053;&#1050;&#1062;&#104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WINDOWS\Desktop\TAX%20legislation\Turgai%20Documents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apak\My%20Documents\1_PROJECTS\PAST%20PROJECTS\16_KIK\KMC_07_Materialit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LME_PRIC_200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4/&#1076;&#1077;&#1082;&#1072;&#1073;&#1088;&#1100;%20%202014/&#1054;&#1090;&#1095;&#1077;&#1090;%20&#1086;%20&#1092;&#1080;&#1085;.%20&#1087;&#1086;&#1083;&#1086;&#1078;&#1077;&#1085;&#1080;&#1080;%20-%2001.01.2015%20&#1075;.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4/&#1076;&#1077;&#1082;&#1072;&#1073;&#1088;&#1100;%20%202014/&#1054;&#1090;&#1095;&#1077;&#1090;%20&#1086;%20&#1087;&#1088;&#1080;&#1073;&#1099;&#1083;&#1080;%20&#1080;&#1083;&#1080;%20&#1091;&#1073;&#1099;&#1090;&#1082;&#1077;%20&#1080;%20&#1087;&#1088;&#1086;&#1095;&#1077;&#1084;%20&#1089;&#1086;&#1074;%20&#1076;&#1086;&#1093;&#1086;&#1076;&#1077;%20%20&#1085;&#1072;%2001.01.2015%20&#1089;%20&#1091;&#1095;&#1077;&#1090;&#1086;&#1084;%20&#1072;&#1076;&#1084;%20&#1088;&#1072;&#1089;&#1093;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44;&#1057;%2012&#1084;&#1077;&#1089;2014&#1075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4/&#1080;&#1102;&#1085;&#1100;%202014/&#1044;&#1044;&#1057;%206&#1084;&#1077;&#1089;2014&#107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  <sheetName val="Anlageverm?gen"/>
    </sheetNames>
    <sheetDataSet>
      <sheetData sheetId="0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  <sheetName val="Anlagevermögen"/>
      <sheetName val="Movements"/>
      <sheetName val="Собственный капитал"/>
      <sheetName val="9-1"/>
      <sheetName val="4"/>
      <sheetName val="1-1"/>
      <sheetName val="1"/>
      <sheetName val="P&amp;L"/>
      <sheetName val="Provisions"/>
      <sheetName val="PP&amp;E mvt for 2003"/>
      <sheetName val="Форма2"/>
      <sheetName val="breakdown"/>
      <sheetName val="FA depreciation"/>
      <sheetName val="Sheet1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TB"/>
      <sheetName val="PR CN"/>
      <sheetName val="FES"/>
      <sheetName val="CASH"/>
      <sheetName val="Info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Selection"/>
      <sheetName val="fish"/>
      <sheetName val="Anlagevermögen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  <sheetName val="#REF"/>
      <sheetName val="Sony"/>
      <sheetName val="Assumptions"/>
      <sheetName val="д.7.001"/>
      <sheetName val="KONSOLID"/>
      <sheetName val="Aug"/>
      <sheetName val="July"/>
      <sheetName val="June"/>
      <sheetName val="May"/>
      <sheetName val="Sept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</sheetNames>
    <sheetDataSet>
      <sheetData sheetId="0">
        <row r="8">
          <cell r="H8">
            <v>9876</v>
          </cell>
        </row>
      </sheetData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  <sheetName val="Tabeller"/>
      <sheetName val="title"/>
      <sheetName val="profit &amp; loss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Сводная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0" refreshError="1"/>
      <sheetData sheetId="1" refreshError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Threshold Table"/>
      <sheetName val="Hidden"/>
      <sheetName val="д.7.001"/>
      <sheetName val="Links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  <sheetName val="Const"/>
      <sheetName val="Dep_OpEx"/>
      <sheetName val="New Report MP 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e">
            <v>#NAME?</v>
          </cell>
        </row>
        <row r="11">
          <cell r="E11" t="e">
            <v>#NAME?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N48">
            <v>36819</v>
          </cell>
        </row>
      </sheetData>
      <sheetData sheetId="15"/>
      <sheetData sheetId="16"/>
      <sheetData sheetId="17"/>
      <sheetData sheetId="18">
        <row r="24">
          <cell r="O24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Anlageverm?gen"/>
      <sheetName val="std tabel"/>
      <sheetName val="Settings"/>
      <sheetName val="XLR_NoRangeSheet"/>
      <sheetName val="п 15"/>
      <sheetName val="Threshold Table"/>
      <sheetName val="tr"/>
      <sheetName val="Anlageverm_gen"/>
      <sheetName val="FS-97"/>
      <sheetName val="Rollforward {pbe}"/>
      <sheetName val="Allow - SR&amp;D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PYTB"/>
      <sheetName val="справка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  <sheetName val="t0_name"/>
      <sheetName val="GAAP TB 30.08.01  detail p&amp;l"/>
      <sheetName val="ремонт 25"/>
      <sheetName val="TB"/>
      <sheetName val="PR CN"/>
      <sheetName val="K_760"/>
      <sheetName val="L&amp;E"/>
      <sheetName val="Assumption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</sheetNames>
    <sheetDataSet>
      <sheetData sheetId="0"/>
      <sheetData sheetId="1"/>
      <sheetData sheetId="2"/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  <sheetName val="std tabel"/>
      <sheetName val="Anlagevermögen"/>
    </sheetNames>
    <sheetDataSet>
      <sheetData sheetId="0">
        <row r="41">
          <cell r="B41" t="str">
            <v>Loss from purchase-sale of securities with fixed income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  <sheetName val="general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  <sheetName val="std tab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  <sheetName val="Grouplist"/>
      <sheetName val="Ввод"/>
      <sheetName val="ЯНВАРЬ"/>
      <sheetName val="US Dollar 2003"/>
      <sheetName val="SDR 2003"/>
      <sheetName val="hiddenА"/>
      <sheetName val="Captions"/>
      <sheetName val="K31X"/>
      <sheetName val="jule-september2000"/>
      <sheetName val="Consolidator Inputs"/>
      <sheetName val="Control"/>
      <sheetName val="Language"/>
      <sheetName val="Configuration"/>
      <sheetName val="Lists"/>
      <sheetName val="Checks"/>
      <sheetName val="Hidden"/>
      <sheetName val="B-4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0">
        <row r="10">
          <cell r="K10">
            <v>-532221</v>
          </cell>
        </row>
      </sheetData>
      <sheetData sheetId="1">
        <row r="14">
          <cell r="C14">
            <v>946741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>
        <row r="28">
          <cell r="C28">
            <v>-435345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  <sheetData sheetId="1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PIT&amp;PP(2)"/>
      <sheetName val="fish"/>
      <sheetName val="Планы"/>
      <sheetName val="D_Opex"/>
      <sheetName val="Anlageverm?gen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Anlageverm_gen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  <sheetName val="PYTB"/>
      <sheetName val="W-60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  <sheetName val="SMSTemp"/>
      <sheetName val="o"/>
      <sheetName val="Production_Ref Q-1-3"/>
      <sheetName val="Production_ref_Q4"/>
      <sheetName val="Resources"/>
      <sheetName val="A3-100"/>
      <sheetName val="Все виды материалов D`1-18"/>
      <sheetName val="Cost 99v98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Income tax summary"/>
      <sheetName val="Статьи"/>
      <sheetName val="SETUP"/>
      <sheetName val="I-Index"/>
      <sheetName val="PYTB"/>
      <sheetName val="DBK_2001_Trial Balance_22 01 02"/>
      <sheetName val="WCS BS"/>
      <sheetName val="Лист3"/>
      <sheetName val="Форма2"/>
      <sheetName val="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  <sheetName val="PIT&amp;PP(2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Intercompany transactions"/>
      <sheetName val="- 1 -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Breakdown of guarantees"/>
      <sheetName val="% threshhold(salary)"/>
      <sheetName val="Статьи"/>
      <sheetName val="GAAP TB 31.12.01  detail p&amp;l"/>
      <sheetName val="summary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Capex"/>
      <sheetName val="Balance Sheet"/>
      <sheetName val="П_макросы"/>
      <sheetName val="База"/>
      <sheetName val="material realised"/>
      <sheetName val="breakdown"/>
      <sheetName val="FA depreciation"/>
      <sheetName val="electric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FA Rollforward"/>
      <sheetName val="adds"/>
      <sheetName val="1651 "/>
      <sheetName val="FA UZ"/>
      <sheetName val="Disposals"/>
      <sheetName val="FA Movement "/>
      <sheetName val="LME_prices"/>
      <sheetName val="Movement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GH_612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  <sheetName val="L-1"/>
      <sheetName val="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писокТЭП"/>
      <sheetName val="ОТиТБ"/>
      <sheetName val="элементы"/>
      <sheetName val="Worksheet in 5640 FA roll-forwa"/>
      <sheetName val="GAAP TB 31.12.01  detail p&amp;l"/>
      <sheetName val="services.01"/>
      <sheetName val="breakdown"/>
      <sheetName val="Threshold Calc"/>
      <sheetName val="FA depreciation"/>
      <sheetName val="utilities.0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>
        <row r="6">
          <cell r="B6">
            <v>38666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Worksheet in 5610 Fixed Assets "/>
      <sheetName val="VLOOKUP"/>
      <sheetName val="INPUTMASTER"/>
      <sheetName val="AS_622"/>
      <sheetName val="GH_611"/>
      <sheetName val="GH_612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  <sheetName val="PL Charge"/>
      <sheetName val="RAS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Spreadsheet # 2"/>
      <sheetName val="FAR 04"/>
      <sheetName val="Additions testing"/>
      <sheetName val="Movement schedule"/>
      <sheetName val="depreciation testing"/>
      <sheetName val="sonde_ 31-12-2006"/>
      <sheetName val="Rollforward"/>
      <sheetName val="FA Movement "/>
      <sheetName val="B"/>
      <sheetName val="Transformation table  2002"/>
      <sheetName val="FS"/>
      <sheetName val="material realised"/>
      <sheetName val="electricity"/>
      <sheetName val="9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L-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  <sheetName val="Links"/>
      <sheetName val="Lead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P&amp;L"/>
      <sheetName val="Provisions"/>
      <sheetName val="breakdown"/>
      <sheetName val="Test of FA Installation"/>
      <sheetName val="Additions"/>
      <sheetName val="% threshhold(salary)"/>
      <sheetName val="Rollforward"/>
      <sheetName val="FAR 04"/>
      <sheetName val="PP&amp;E mvt for 2003"/>
      <sheetName val="COS calculation"/>
      <sheetName val="Spreadsheet # 2"/>
      <sheetName val="misc"/>
      <sheetName val="Info"/>
      <sheetName val="Movements"/>
      <sheetName val="Disclosure"/>
      <sheetName val="Anlagevermögen"/>
      <sheetName val="П_макросы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HideSheet"/>
      <sheetName val="База"/>
    </sheetNames>
    <sheetDataSet>
      <sheetData sheetId="0" refreshError="1">
        <row r="16">
          <cell r="G16">
            <v>4073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Additions_Disposals"/>
      <sheetName val="Лист6 (2)"/>
      <sheetName val="XREF"/>
      <sheetName val="FA depreciation"/>
    </sheetNames>
    <sheetDataSet>
      <sheetData sheetId="0">
        <row r="5">
          <cell r="B5">
            <v>20064.667000000001</v>
          </cell>
        </row>
      </sheetData>
      <sheetData sheetId="1" refreshError="1"/>
      <sheetData sheetId="2" refreshError="1"/>
      <sheetData sheetId="3" refreshError="1"/>
      <sheetData sheetId="4" refreshError="1">
        <row r="5">
          <cell r="B5">
            <v>20064.667000000001</v>
          </cell>
        </row>
        <row r="6">
          <cell r="C6">
            <v>85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FA Movement Kyrg"/>
      <sheetName val="Datasheet"/>
      <sheetName val="Additions_Disposals"/>
      <sheetName val="Лист6 (2)"/>
      <sheetName val="Def"/>
      <sheetName val="Additions testing"/>
      <sheetName val="Movement schedule"/>
      <sheetName val="FAR 04"/>
      <sheetName val="Current part"/>
      <sheetName val="Movement"/>
      <sheetName val="Worksheet in 5612 FA movement, "/>
      <sheetName val="Movements"/>
      <sheetName val="ВСДС_1 (MAIN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Rollforward"/>
      <sheetName val="XLR_NoRangeSheet"/>
      <sheetName val="Test of FA Installation"/>
      <sheetName val="Additions"/>
      <sheetName val="Balance Sheet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Production Data Input"/>
      <sheetName val="FA Movement "/>
      <sheetName val="Balance Sheet"/>
      <sheetName val="Hidden"/>
      <sheetName val="9"/>
      <sheetName val="Summary"/>
      <sheetName val="GAAP TB 31.12.01  detail p&amp;l"/>
      <sheetName val="Capex"/>
      <sheetName val="LME_prices"/>
      <sheetName val="breakdown"/>
      <sheetName val="FA depreciation"/>
      <sheetName val="Форма2"/>
      <sheetName val="services.01"/>
      <sheetName val="Threshold Calc"/>
      <sheetName val="utilities.01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17">
          <cell r="P17" t="str">
            <v>GL</v>
          </cell>
        </row>
        <row r="20">
          <cell r="O20">
            <v>119927.58</v>
          </cell>
        </row>
      </sheetData>
      <sheetData sheetId="2" refreshError="1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 refreshError="1">
        <row r="18">
          <cell r="O18">
            <v>369779.94</v>
          </cell>
        </row>
      </sheetData>
      <sheetData sheetId="4" refreshError="1"/>
      <sheetData sheetId="5" refreshError="1">
        <row r="17">
          <cell r="O17">
            <v>674792.71000000008</v>
          </cell>
        </row>
        <row r="18">
          <cell r="O18">
            <v>1413898.9800000002</v>
          </cell>
        </row>
      </sheetData>
      <sheetData sheetId="6" refreshError="1">
        <row r="15">
          <cell r="P15" t="str">
            <v>GL</v>
          </cell>
        </row>
        <row r="17">
          <cell r="O17">
            <v>674792.71000000008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 refreshError="1">
        <row r="3">
          <cell r="A3">
            <v>25461.85</v>
          </cell>
        </row>
        <row r="16">
          <cell r="O16">
            <v>210157.7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0" refreshError="1"/>
      <sheetData sheetId="1" refreshError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A-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DD Reserve calculation"/>
      <sheetName val="Апрель"/>
      <sheetName val="Июль"/>
      <sheetName val="Июнь"/>
      <sheetName val="Balance Sheet"/>
      <sheetName val="Бонды стр.341"/>
      <sheetName val="Hidden"/>
      <sheetName val="Mvnt"/>
      <sheetName val="Disclosure"/>
      <sheetName val="ТМЗ-6"/>
      <sheetName val="Head Count Planning"/>
      <sheetName val="Movement"/>
      <sheetName val="Datasheet"/>
      <sheetName val="Movements"/>
      <sheetName val="ВСДС_1 (MAIN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  <sheetName val="ТМЗ-6"/>
      <sheetName val="Datashe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0">
        <row r="1">
          <cell r="E1" t="str">
            <v>На отчетную дату</v>
          </cell>
        </row>
      </sheetData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53.856000000000002</v>
          </cell>
        </row>
        <row r="6">
          <cell r="E6">
            <v>19.527999999999999</v>
          </cell>
        </row>
        <row r="7">
          <cell r="E7">
            <v>34.328000000000003</v>
          </cell>
        </row>
        <row r="9">
          <cell r="E9">
            <v>8060.7470000000003</v>
          </cell>
        </row>
        <row r="10">
          <cell r="E10">
            <v>2091.2350000000001</v>
          </cell>
        </row>
        <row r="11">
          <cell r="E11">
            <v>5969.5120000000006</v>
          </cell>
        </row>
        <row r="13">
          <cell r="E13">
            <v>0</v>
          </cell>
        </row>
        <row r="18">
          <cell r="E18">
            <v>6003.8400000000011</v>
          </cell>
        </row>
        <row r="21">
          <cell r="E21">
            <v>151.53899999999999</v>
          </cell>
        </row>
        <row r="29">
          <cell r="E29">
            <v>2826.4879999999998</v>
          </cell>
        </row>
        <row r="31">
          <cell r="E31">
            <v>5.1820000000000004</v>
          </cell>
        </row>
        <row r="32">
          <cell r="E32">
            <v>0</v>
          </cell>
        </row>
        <row r="33">
          <cell r="E33">
            <v>334.01900000000001</v>
          </cell>
        </row>
        <row r="34">
          <cell r="E34">
            <v>325.89</v>
          </cell>
        </row>
        <row r="35">
          <cell r="E35">
            <v>186059.27100000001</v>
          </cell>
        </row>
        <row r="36">
          <cell r="E36">
            <v>10347.741</v>
          </cell>
        </row>
        <row r="38">
          <cell r="E38">
            <v>1447.9359999999999</v>
          </cell>
        </row>
        <row r="39">
          <cell r="E39">
            <v>8868.1280000000006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справка"/>
      <sheetName val="комплекс работ калькуляции  2"/>
      <sheetName val="комплекс работ калькуляции 1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Лист3"/>
      <sheetName val="Памятка_по_заполнению"/>
      <sheetName val="МО_0012"/>
      <sheetName val="Cost_99v98"/>
      <sheetName val="12_из_57_АЗС"/>
      <sheetName val="ведомость"/>
      <sheetName val="База"/>
      <sheetName val="OS01_6OZ"/>
      <sheetName val="СПгнг"/>
      <sheetName val="Дт-Кт"/>
      <sheetName val="Sheet1"/>
      <sheetName val="НДПИ"/>
      <sheetName val="  2.3.2"/>
      <sheetName val="FES"/>
      <sheetName val="Счет-ф"/>
      <sheetName val="Лист1"/>
      <sheetName val="GAAP TB 31.12.01  detail p&amp;l"/>
      <sheetName val="общ.фонд  "/>
      <sheetName val="объем работ"/>
      <sheetName val="УРНОиТК,УПТОК"/>
      <sheetName val="ОТиТБ"/>
      <sheetName val="SMSTemp"/>
      <sheetName val="FA movement schedule"/>
      <sheetName val="FA_summary"/>
      <sheetName val="опер.1.1.-Сырье имат."/>
      <sheetName val="опер.1.6. Топливо и ГСМ"/>
      <sheetName val="опер1.7.-Энергия"/>
      <sheetName val="опер.2.2.3.-Рем.зд. и сооруж."/>
      <sheetName val="опер.2.2.5.-Рем.нефт.обор."/>
      <sheetName val="опер.2.4.4.-Трансп.расх."/>
      <sheetName val="опер.2.4.4.2.-Перев.пасаж"/>
      <sheetName val="опер.2.4.4.3.-спецразр"/>
      <sheetName val="опер.2.5.1.1.-Дезинфекция"/>
      <sheetName val="опер.2.5.1.2.-Ком.усл."/>
      <sheetName val="опер.2.5.2.4.-Тех.дефект"/>
      <sheetName val="опер.2.5.2.5.-техобсл трансп"/>
      <sheetName val="опер.2.5.2.6.-Тех.обсл.оргтех."/>
      <sheetName val="опер.2.5.2.7-обслуж ав-ки"/>
      <sheetName val="опер.2.5.2.11.-Обсл.кондиц.хол."/>
      <sheetName val="опер.2.5.2.22тех осм"/>
      <sheetName val="опер.2.5.2.25.-Освид рем бал"/>
      <sheetName val="опер.2.5.3.-стандартизация"/>
      <sheetName val="опер.2.6.1.-Охрана объекта"/>
      <sheetName val="опер.2.7.-Охрана труда"/>
      <sheetName val="опер.2.10.2.-Связь"/>
      <sheetName val="опер.2.12.-Страхование"/>
      <sheetName val="опер.2.13.7.-Прочие услуги"/>
      <sheetName val="опер.2.13.8.-Стирка спецодежды"/>
      <sheetName val="опер.2.15.-Усл.по хранению"/>
      <sheetName val="опер.3.1.-Оплата труда и премии"/>
      <sheetName val="опер.3.1.5-6 Опл.труда -мат.п"/>
      <sheetName val="опер.3.2.-Отчисление"/>
      <sheetName val="опер.3.3.13.-Питание"/>
      <sheetName val="опер.3.4-Путевки"/>
      <sheetName val="опер.4-Амортизация"/>
      <sheetName val="опер.5-Расх.по налогам"/>
      <sheetName val="опер.6.2.-Командировочные"/>
      <sheetName val="Общ.и адм.затр.2.9.17.-Усл.тип."/>
      <sheetName val="3.5.1"/>
      <sheetName val="Об.и адм.6.7.7 подпис.на газеты"/>
      <sheetName val="нояб 08"/>
    </sheetNames>
    <sheetDataSet>
      <sheetData sheetId="0">
        <row r="48">
          <cell r="C48">
            <v>0</v>
          </cell>
        </row>
      </sheetData>
      <sheetData sheetId="1"/>
      <sheetData sheetId="2" refreshError="1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ф.1-"/>
      <sheetName val="расшифровка"/>
      <sheetName val="1030"/>
      <sheetName val="1271"/>
      <sheetName val="ОСВ"/>
      <sheetName val="ф1 - 1С"/>
    </sheetNames>
    <sheetDataSet>
      <sheetData sheetId="0">
        <row r="10">
          <cell r="A10" t="str">
            <v>Денежные средства и их эквиваленты</v>
          </cell>
        </row>
      </sheetData>
      <sheetData sheetId="1">
        <row r="5">
          <cell r="G5">
            <v>15885.171</v>
          </cell>
        </row>
        <row r="29">
          <cell r="G29">
            <v>25388142.883930001</v>
          </cell>
        </row>
        <row r="78">
          <cell r="G78">
            <v>23794207.699999999</v>
          </cell>
        </row>
      </sheetData>
      <sheetData sheetId="2">
        <row r="9">
          <cell r="A9" t="str">
            <v>Альфа-Банк KZ259470398000039742 KZT</v>
          </cell>
        </row>
      </sheetData>
      <sheetData sheetId="3">
        <row r="472">
          <cell r="F472">
            <v>49958.43</v>
          </cell>
        </row>
      </sheetData>
      <sheetData sheetId="4"/>
      <sheetData sheetId="5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ф.2"/>
      <sheetName val="расшиф- декабрь 2014"/>
      <sheetName val="5440"/>
      <sheetName val="7210 - 2014"/>
      <sheetName val="ОСВ -2014"/>
      <sheetName val="ОСВ-2013"/>
      <sheetName val="капитал 2014"/>
    </sheetNames>
    <sheetDataSet>
      <sheetData sheetId="0"/>
      <sheetData sheetId="1">
        <row r="112">
          <cell r="D112">
            <v>-89019</v>
          </cell>
          <cell r="E112">
            <v>-50917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Лист1"/>
      <sheetName val="ДДС"/>
      <sheetName val="Лист11"/>
      <sheetName val="12мес"/>
      <sheetName val="к Ф1_14"/>
      <sheetName val="Лист9"/>
      <sheetName val="всп"/>
      <sheetName val="ОСВ14"/>
      <sheetName val="к Ф1"/>
      <sheetName val="ОСВ"/>
      <sheetName val="Лист7"/>
      <sheetName val="Лист8"/>
      <sheetName val="свод"/>
      <sheetName val="Байтерек"/>
      <sheetName val="Лист2"/>
      <sheetName val="Лист3"/>
      <sheetName val="Лист4"/>
    </sheetNames>
    <sheetDataSet>
      <sheetData sheetId="0"/>
      <sheetData sheetId="1"/>
      <sheetData sheetId="2"/>
      <sheetData sheetId="3">
        <row r="12">
          <cell r="C12">
            <v>285190</v>
          </cell>
        </row>
        <row r="13">
          <cell r="C13">
            <v>1012085</v>
          </cell>
        </row>
        <row r="15">
          <cell r="C15">
            <v>590751</v>
          </cell>
        </row>
        <row r="16">
          <cell r="C16">
            <v>19730</v>
          </cell>
        </row>
        <row r="18">
          <cell r="C18">
            <v>-398521</v>
          </cell>
        </row>
        <row r="19">
          <cell r="C19">
            <v>-409373</v>
          </cell>
        </row>
        <row r="20">
          <cell r="C20">
            <v>-7660</v>
          </cell>
        </row>
        <row r="22">
          <cell r="C22">
            <v>-63328</v>
          </cell>
        </row>
        <row r="23">
          <cell r="C23">
            <v>360724</v>
          </cell>
        </row>
        <row r="24">
          <cell r="C24">
            <v>56615</v>
          </cell>
        </row>
        <row r="25">
          <cell r="C25">
            <v>-722630</v>
          </cell>
        </row>
        <row r="28">
          <cell r="C28">
            <v>-16324152</v>
          </cell>
        </row>
        <row r="30">
          <cell r="C30">
            <v>2968061</v>
          </cell>
        </row>
        <row r="31">
          <cell r="C31">
            <v>-1120945</v>
          </cell>
        </row>
        <row r="32">
          <cell r="C32">
            <v>0</v>
          </cell>
        </row>
        <row r="33">
          <cell r="C33">
            <v>-8616</v>
          </cell>
        </row>
        <row r="35">
          <cell r="C35">
            <v>163668</v>
          </cell>
        </row>
        <row r="36">
          <cell r="C36">
            <v>-2</v>
          </cell>
        </row>
        <row r="37">
          <cell r="C37">
            <v>-775335</v>
          </cell>
        </row>
        <row r="38">
          <cell r="C38">
            <v>0</v>
          </cell>
        </row>
        <row r="39">
          <cell r="C39">
            <v>-21594</v>
          </cell>
        </row>
        <row r="41">
          <cell r="C41">
            <v>-89019</v>
          </cell>
        </row>
        <row r="49">
          <cell r="C49">
            <v>-7937</v>
          </cell>
        </row>
        <row r="54">
          <cell r="C54">
            <v>-2075786</v>
          </cell>
        </row>
        <row r="55">
          <cell r="C55">
            <v>15100237</v>
          </cell>
        </row>
        <row r="57">
          <cell r="C57">
            <v>-29778</v>
          </cell>
        </row>
        <row r="61">
          <cell r="C61">
            <v>76828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ф.2"/>
      <sheetName val="расшиф- июнь 2014"/>
      <sheetName val="расшифровка июнь 2013"/>
      <sheetName val="ф.1-"/>
      <sheetName val="расшифровка"/>
      <sheetName val="Лист4"/>
      <sheetName val="свод"/>
      <sheetName val="ДДС2014"/>
      <sheetName val="всп"/>
      <sheetName val="Лист2"/>
      <sheetName val="Лист1"/>
      <sheetName val="Байтере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>
            <v>73644</v>
          </cell>
        </row>
        <row r="62">
          <cell r="C62">
            <v>1436672</v>
          </cell>
        </row>
      </sheetData>
      <sheetData sheetId="8">
        <row r="62">
          <cell r="C62">
            <v>1436672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modaj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48 "/>
    </sheetNames>
    <sheetDataSet>
      <sheetData sheetId="0">
        <row r="11">
          <cell r="H11">
            <v>15750000</v>
          </cell>
        </row>
      </sheetData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topLeftCell="A22" zoomScaleSheetLayoutView="100" workbookViewId="0">
      <selection activeCell="B43" sqref="B43"/>
    </sheetView>
  </sheetViews>
  <sheetFormatPr defaultColWidth="10.28515625" defaultRowHeight="15"/>
  <cols>
    <col min="1" max="1" width="70.28515625" customWidth="1"/>
    <col min="2" max="2" width="18.28515625" customWidth="1"/>
    <col min="3" max="3" width="20.85546875" customWidth="1"/>
  </cols>
  <sheetData>
    <row r="1" spans="1:5" ht="15.75">
      <c r="A1" s="32"/>
      <c r="B1" s="196"/>
      <c r="C1" s="196"/>
    </row>
    <row r="2" spans="1:5" ht="15.75">
      <c r="A2" s="197" t="s">
        <v>30</v>
      </c>
      <c r="B2" s="197"/>
      <c r="C2" s="197"/>
    </row>
    <row r="3" spans="1:5" ht="15.75" customHeight="1">
      <c r="A3" s="197" t="s">
        <v>31</v>
      </c>
      <c r="B3" s="197"/>
      <c r="C3" s="197"/>
    </row>
    <row r="4" spans="1:5" ht="15.75">
      <c r="A4" s="198" t="s">
        <v>165</v>
      </c>
      <c r="B4" s="198"/>
      <c r="C4" s="198"/>
    </row>
    <row r="5" spans="1:5" ht="15.75">
      <c r="A5" s="60"/>
      <c r="B5" s="60"/>
      <c r="C5" s="60"/>
    </row>
    <row r="6" spans="1:5" ht="16.5" thickBot="1">
      <c r="A6" s="32"/>
      <c r="B6" s="32"/>
      <c r="C6" s="59" t="s">
        <v>0</v>
      </c>
    </row>
    <row r="7" spans="1:5" ht="16.5" thickBot="1">
      <c r="A7" s="33"/>
      <c r="B7" s="34">
        <v>42004</v>
      </c>
      <c r="C7" s="34" t="s">
        <v>60</v>
      </c>
    </row>
    <row r="8" spans="1:5" ht="15.75">
      <c r="A8" s="35"/>
      <c r="B8" s="36"/>
      <c r="C8" s="37"/>
    </row>
    <row r="9" spans="1:5" ht="15.75">
      <c r="A9" s="38" t="s">
        <v>32</v>
      </c>
      <c r="B9" s="39"/>
      <c r="C9" s="40"/>
    </row>
    <row r="10" spans="1:5" ht="15.75">
      <c r="A10" s="41" t="s">
        <v>33</v>
      </c>
      <c r="B10" s="54">
        <f>ROUND([83]расшифровка!G5,)</f>
        <v>15885</v>
      </c>
      <c r="C10" s="42">
        <v>1436672</v>
      </c>
      <c r="E10" s="123"/>
    </row>
    <row r="11" spans="1:5" ht="15.75">
      <c r="A11" s="41" t="s">
        <v>34</v>
      </c>
      <c r="B11" s="54">
        <f>ROUND([83]расшифровка!G29,)</f>
        <v>25388143</v>
      </c>
      <c r="C11" s="42">
        <v>8924847</v>
      </c>
    </row>
    <row r="12" spans="1:5" ht="15.75">
      <c r="A12" s="44" t="s">
        <v>35</v>
      </c>
      <c r="B12" s="54">
        <f>ROUND([83]расшифровка!G78,)</f>
        <v>23794208</v>
      </c>
      <c r="C12" s="42">
        <v>16149962</v>
      </c>
    </row>
    <row r="13" spans="1:5" ht="15.75">
      <c r="A13" s="41" t="s">
        <v>36</v>
      </c>
      <c r="B13" s="54">
        <v>4046254</v>
      </c>
      <c r="C13" s="42">
        <v>4071493</v>
      </c>
    </row>
    <row r="14" spans="1:5" ht="15.75">
      <c r="A14" s="44" t="s">
        <v>164</v>
      </c>
      <c r="B14" s="54">
        <v>767174</v>
      </c>
      <c r="C14" s="42">
        <v>1078732</v>
      </c>
    </row>
    <row r="15" spans="1:5" ht="15.75">
      <c r="A15" s="44" t="s">
        <v>37</v>
      </c>
      <c r="B15" s="54">
        <v>527613</v>
      </c>
      <c r="C15" s="42">
        <v>11308334</v>
      </c>
    </row>
    <row r="16" spans="1:5" ht="15.75">
      <c r="A16" s="41" t="s">
        <v>38</v>
      </c>
      <c r="B16" s="54">
        <v>16716</v>
      </c>
      <c r="C16" s="42">
        <v>15596</v>
      </c>
    </row>
    <row r="17" spans="1:6" ht="16.5" thickBot="1">
      <c r="A17" s="41" t="s">
        <v>39</v>
      </c>
      <c r="B17" s="54">
        <v>469171</v>
      </c>
      <c r="C17" s="42">
        <v>245458</v>
      </c>
    </row>
    <row r="18" spans="1:6" ht="16.5" thickBot="1">
      <c r="A18" s="46" t="s">
        <v>40</v>
      </c>
      <c r="B18" s="47">
        <f>SUM(B10:B17)</f>
        <v>55025164</v>
      </c>
      <c r="C18" s="47">
        <f>SUM(C10:C17)</f>
        <v>43231094</v>
      </c>
    </row>
    <row r="19" spans="1:6" ht="15.75">
      <c r="A19" s="48"/>
      <c r="B19" s="49"/>
      <c r="C19" s="50"/>
    </row>
    <row r="20" spans="1:6" ht="15.75">
      <c r="A20" s="38" t="s">
        <v>41</v>
      </c>
      <c r="B20" s="51"/>
      <c r="C20" s="42"/>
    </row>
    <row r="21" spans="1:6" ht="15.75">
      <c r="A21" s="41" t="s">
        <v>134</v>
      </c>
      <c r="B21" s="54">
        <v>22747071</v>
      </c>
      <c r="C21" s="42">
        <v>15597580</v>
      </c>
    </row>
    <row r="22" spans="1:6" ht="15.75">
      <c r="A22" s="41" t="s">
        <v>42</v>
      </c>
      <c r="B22" s="54">
        <v>5134865</v>
      </c>
      <c r="C22" s="42">
        <v>5184610</v>
      </c>
    </row>
    <row r="23" spans="1:6" ht="15.75">
      <c r="A23" s="44" t="s">
        <v>57</v>
      </c>
      <c r="B23" s="54">
        <v>496933</v>
      </c>
      <c r="C23" s="42">
        <v>2132952</v>
      </c>
    </row>
    <row r="24" spans="1:6" ht="15.75">
      <c r="A24" s="44" t="s">
        <v>44</v>
      </c>
      <c r="B24" s="54">
        <v>58339</v>
      </c>
      <c r="C24" s="42">
        <v>647200</v>
      </c>
    </row>
    <row r="25" spans="1:6" ht="15.75">
      <c r="A25" s="44" t="s">
        <v>45</v>
      </c>
      <c r="B25" s="54">
        <v>11869285</v>
      </c>
      <c r="C25" s="42">
        <v>5229745</v>
      </c>
    </row>
    <row r="26" spans="1:6" ht="16.5" thickBot="1">
      <c r="A26" s="41" t="s">
        <v>46</v>
      </c>
      <c r="B26" s="54">
        <v>219339</v>
      </c>
      <c r="C26" s="42">
        <v>122394</v>
      </c>
    </row>
    <row r="27" spans="1:6" ht="16.5" thickBot="1">
      <c r="A27" s="46" t="s">
        <v>47</v>
      </c>
      <c r="B27" s="52">
        <f>SUM(B21:B26)</f>
        <v>40525832</v>
      </c>
      <c r="C27" s="52">
        <f>SUM(C21:C26)</f>
        <v>28914481</v>
      </c>
    </row>
    <row r="28" spans="1:6" ht="15.75">
      <c r="A28" s="48"/>
      <c r="B28" s="53"/>
      <c r="C28" s="50"/>
    </row>
    <row r="29" spans="1:6" ht="15.75">
      <c r="A29" s="38" t="s">
        <v>48</v>
      </c>
      <c r="B29" s="43"/>
      <c r="C29" s="42"/>
    </row>
    <row r="30" spans="1:6" ht="15.75">
      <c r="A30" s="41" t="s">
        <v>49</v>
      </c>
      <c r="B30" s="54">
        <v>22129658</v>
      </c>
      <c r="C30" s="42">
        <v>22129658</v>
      </c>
    </row>
    <row r="31" spans="1:6" ht="30">
      <c r="A31" s="41" t="s">
        <v>50</v>
      </c>
      <c r="B31" s="54">
        <v>-296393</v>
      </c>
      <c r="C31" s="42">
        <v>-313283</v>
      </c>
      <c r="E31" s="123">
        <f>B31-C31</f>
        <v>16890</v>
      </c>
      <c r="F31" s="123">
        <f>E31-ф2!B56</f>
        <v>0</v>
      </c>
    </row>
    <row r="32" spans="1:6" ht="15.75">
      <c r="A32" s="41" t="s">
        <v>51</v>
      </c>
      <c r="B32" s="54">
        <v>-7499762</v>
      </c>
      <c r="C32" s="71">
        <v>-2657881</v>
      </c>
      <c r="D32" s="123">
        <f>B32+B33-ф.4!D35</f>
        <v>0</v>
      </c>
    </row>
    <row r="33" spans="1:5" ht="16.5" thickBot="1">
      <c r="A33" s="45" t="s">
        <v>52</v>
      </c>
      <c r="B33" s="54">
        <v>165829</v>
      </c>
      <c r="C33" s="71">
        <v>-4841881</v>
      </c>
      <c r="D33" s="123">
        <f>B33-ф.4!D32</f>
        <v>0</v>
      </c>
      <c r="E33" s="123">
        <f>B33-ф2!B51</f>
        <v>0</v>
      </c>
    </row>
    <row r="34" spans="1:5" ht="16.5" thickBot="1">
      <c r="A34" s="55" t="s">
        <v>53</v>
      </c>
      <c r="B34" s="56">
        <f>SUM(B30:B33)</f>
        <v>14499332</v>
      </c>
      <c r="C34" s="56">
        <f>SUM(C30:C33)</f>
        <v>14316613</v>
      </c>
    </row>
    <row r="35" spans="1:5" ht="16.5" thickBot="1">
      <c r="A35" s="46" t="s">
        <v>54</v>
      </c>
      <c r="B35" s="52">
        <f>B27+B34</f>
        <v>55025164</v>
      </c>
      <c r="C35" s="52">
        <f>C27+C34</f>
        <v>43231094</v>
      </c>
    </row>
    <row r="36" spans="1:5" ht="15.75">
      <c r="A36" s="180" t="s">
        <v>178</v>
      </c>
      <c r="B36" s="58"/>
      <c r="C36" s="77"/>
    </row>
    <row r="37" spans="1:5" ht="15.75">
      <c r="A37" s="57"/>
      <c r="B37" s="58"/>
      <c r="C37" s="58"/>
    </row>
    <row r="38" spans="1:5" ht="15.75">
      <c r="A38" s="29" t="s">
        <v>27</v>
      </c>
      <c r="B38" s="30"/>
      <c r="C38" s="31" t="s">
        <v>74</v>
      </c>
    </row>
    <row r="39" spans="1:5" ht="15.75">
      <c r="A39" s="29"/>
      <c r="B39" s="58"/>
      <c r="C39" s="31"/>
    </row>
    <row r="40" spans="1:5" ht="15.75">
      <c r="A40" s="29" t="s">
        <v>28</v>
      </c>
      <c r="B40" s="58"/>
      <c r="C40" s="31" t="s">
        <v>55</v>
      </c>
    </row>
    <row r="41" spans="1:5">
      <c r="B41" s="73"/>
    </row>
    <row r="43" spans="1:5">
      <c r="B43" s="195"/>
    </row>
  </sheetData>
  <mergeCells count="4">
    <mergeCell ref="B1:C1"/>
    <mergeCell ref="A2:C2"/>
    <mergeCell ref="A3:C3"/>
    <mergeCell ref="A4:C4"/>
  </mergeCells>
  <pageMargins left="0.70866141732283472" right="0.49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Normal="85" zoomScaleSheetLayoutView="100" workbookViewId="0"/>
  </sheetViews>
  <sheetFormatPr defaultColWidth="10.42578125" defaultRowHeight="15.75" outlineLevelCol="1"/>
  <cols>
    <col min="1" max="1" width="84.85546875" style="1" customWidth="1"/>
    <col min="2" max="2" width="18.140625" style="1" customWidth="1" outlineLevel="1"/>
    <col min="3" max="3" width="24.28515625" style="1" customWidth="1"/>
    <col min="4" max="4" width="10.42578125" style="2" customWidth="1"/>
    <col min="5" max="26" width="8.5703125" style="2" customWidth="1"/>
    <col min="27" max="29" width="1.140625" style="2" customWidth="1"/>
    <col min="30" max="16384" width="10.42578125" style="2"/>
  </cols>
  <sheetData>
    <row r="1" spans="1:4">
      <c r="A1" s="61"/>
      <c r="B1" s="199"/>
      <c r="C1" s="199"/>
    </row>
    <row r="2" spans="1:4" ht="18.75">
      <c r="A2" s="200" t="s">
        <v>61</v>
      </c>
      <c r="B2" s="200"/>
      <c r="C2" s="200"/>
    </row>
    <row r="3" spans="1:4" ht="19.5" customHeight="1">
      <c r="A3" s="200" t="s">
        <v>25</v>
      </c>
      <c r="B3" s="200"/>
      <c r="C3" s="200"/>
    </row>
    <row r="4" spans="1:4" ht="18.75">
      <c r="A4" s="200" t="s">
        <v>169</v>
      </c>
      <c r="B4" s="200"/>
      <c r="C4" s="62"/>
    </row>
    <row r="5" spans="1:4">
      <c r="A5" s="63"/>
      <c r="B5" s="64"/>
      <c r="C5" s="64"/>
    </row>
    <row r="6" spans="1:4" ht="16.5" thickBot="1">
      <c r="A6" s="65"/>
      <c r="B6" s="65"/>
      <c r="C6" s="65" t="s">
        <v>62</v>
      </c>
    </row>
    <row r="7" spans="1:4" ht="16.5" thickBot="1">
      <c r="A7" s="28"/>
      <c r="B7" s="74">
        <v>42004</v>
      </c>
      <c r="C7" s="74">
        <v>41639</v>
      </c>
    </row>
    <row r="8" spans="1:4">
      <c r="A8" s="66" t="s">
        <v>1</v>
      </c>
      <c r="B8" s="67">
        <f>SUM(B9:B14)</f>
        <v>2594469</v>
      </c>
      <c r="C8" s="68">
        <f>SUM(C9:C14)</f>
        <v>2844640</v>
      </c>
      <c r="D8" s="72"/>
    </row>
    <row r="9" spans="1:4">
      <c r="A9" s="4" t="s">
        <v>2</v>
      </c>
      <c r="B9" s="8"/>
      <c r="C9" s="9"/>
    </row>
    <row r="10" spans="1:4">
      <c r="A10" s="4" t="s">
        <v>3</v>
      </c>
      <c r="B10" s="8">
        <v>243061</v>
      </c>
      <c r="C10" s="8">
        <v>243061</v>
      </c>
    </row>
    <row r="11" spans="1:4">
      <c r="A11" s="4" t="s">
        <v>4</v>
      </c>
      <c r="B11" s="8"/>
      <c r="C11" s="8"/>
    </row>
    <row r="12" spans="1:4">
      <c r="A12" s="4" t="s">
        <v>179</v>
      </c>
      <c r="B12" s="8">
        <v>1743365</v>
      </c>
      <c r="C12" s="8">
        <v>2238303</v>
      </c>
    </row>
    <row r="13" spans="1:4">
      <c r="A13" s="4" t="s">
        <v>5</v>
      </c>
      <c r="B13" s="8">
        <v>588313</v>
      </c>
      <c r="C13" s="8">
        <v>345637</v>
      </c>
    </row>
    <row r="14" spans="1:4">
      <c r="A14" s="4" t="s">
        <v>56</v>
      </c>
      <c r="B14" s="17">
        <v>19730</v>
      </c>
      <c r="C14" s="17">
        <v>17639</v>
      </c>
    </row>
    <row r="15" spans="1:4">
      <c r="A15" s="5"/>
      <c r="B15" s="8"/>
      <c r="C15" s="9"/>
    </row>
    <row r="16" spans="1:4">
      <c r="A16" s="3" t="s">
        <v>6</v>
      </c>
      <c r="B16" s="15">
        <f>SUM(B17:B24)</f>
        <v>-779983</v>
      </c>
      <c r="C16" s="16">
        <f>SUM(C17:C24)</f>
        <v>-1288889</v>
      </c>
    </row>
    <row r="17" spans="1:3">
      <c r="A17" s="6" t="s">
        <v>7</v>
      </c>
      <c r="B17" s="17">
        <v>-379026</v>
      </c>
      <c r="C17" s="18">
        <v>-381348</v>
      </c>
    </row>
    <row r="18" spans="1:3">
      <c r="A18" s="6" t="s">
        <v>8</v>
      </c>
      <c r="B18" s="8"/>
      <c r="C18" s="9"/>
    </row>
    <row r="19" spans="1:3">
      <c r="A19" s="6" t="s">
        <v>9</v>
      </c>
      <c r="B19" s="17"/>
      <c r="C19" s="18"/>
    </row>
    <row r="20" spans="1:3">
      <c r="A20" s="4" t="s">
        <v>43</v>
      </c>
      <c r="B20" s="17">
        <v>-7660</v>
      </c>
      <c r="C20" s="18">
        <v>-7021</v>
      </c>
    </row>
    <row r="21" spans="1:3">
      <c r="A21" s="4" t="s">
        <v>10</v>
      </c>
      <c r="B21" s="17">
        <v>-393297</v>
      </c>
      <c r="C21" s="18">
        <v>-900520</v>
      </c>
    </row>
    <row r="22" spans="1:3">
      <c r="A22" s="6" t="s">
        <v>11</v>
      </c>
      <c r="B22" s="17"/>
      <c r="C22" s="18"/>
    </row>
    <row r="23" spans="1:3">
      <c r="A23" s="6" t="s">
        <v>12</v>
      </c>
      <c r="B23" s="7"/>
      <c r="C23" s="19"/>
    </row>
    <row r="24" spans="1:3">
      <c r="A24" s="6" t="s">
        <v>13</v>
      </c>
      <c r="B24" s="8"/>
      <c r="C24" s="9"/>
    </row>
    <row r="25" spans="1:3">
      <c r="A25" s="3" t="s">
        <v>63</v>
      </c>
      <c r="B25" s="20">
        <f>B8+B16</f>
        <v>1814486</v>
      </c>
      <c r="C25" s="26">
        <f>C8+C16</f>
        <v>1555751</v>
      </c>
    </row>
    <row r="26" spans="1:3">
      <c r="A26" s="5"/>
      <c r="B26" s="20"/>
      <c r="C26" s="22"/>
    </row>
    <row r="27" spans="1:3" ht="37.5" customHeight="1">
      <c r="A27" s="6" t="s">
        <v>162</v>
      </c>
      <c r="B27" s="23">
        <v>266599</v>
      </c>
      <c r="C27" s="27">
        <v>-35481</v>
      </c>
    </row>
    <row r="28" spans="1:3">
      <c r="A28" s="6" t="s">
        <v>14</v>
      </c>
      <c r="B28" s="23">
        <v>-726535</v>
      </c>
      <c r="C28" s="27">
        <v>-310060</v>
      </c>
    </row>
    <row r="29" spans="1:3">
      <c r="A29" s="6" t="s">
        <v>16</v>
      </c>
      <c r="B29" s="23">
        <v>472</v>
      </c>
      <c r="C29" s="27">
        <v>47</v>
      </c>
    </row>
    <row r="30" spans="1:3" ht="31.5">
      <c r="A30" s="6" t="s">
        <v>15</v>
      </c>
      <c r="B30" s="24"/>
      <c r="C30" s="22"/>
    </row>
    <row r="31" spans="1:3">
      <c r="A31" s="6" t="s">
        <v>163</v>
      </c>
      <c r="B31" s="23">
        <v>-10350</v>
      </c>
      <c r="C31" s="22">
        <v>-795476</v>
      </c>
    </row>
    <row r="32" spans="1:3">
      <c r="A32" s="3" t="s">
        <v>64</v>
      </c>
      <c r="B32" s="25">
        <f>SUM(B25:B31)</f>
        <v>1344672</v>
      </c>
      <c r="C32" s="25">
        <f>SUM(C25:C31)</f>
        <v>414781</v>
      </c>
    </row>
    <row r="33" spans="1:3">
      <c r="A33" s="5"/>
      <c r="B33" s="24"/>
      <c r="C33" s="22"/>
    </row>
    <row r="34" spans="1:3" ht="31.5">
      <c r="A34" s="6" t="s">
        <v>17</v>
      </c>
      <c r="B34" s="23">
        <v>-218327</v>
      </c>
      <c r="C34" s="22">
        <v>-4134340</v>
      </c>
    </row>
    <row r="35" spans="1:3">
      <c r="A35" s="6" t="s">
        <v>18</v>
      </c>
      <c r="B35" s="23"/>
      <c r="C35" s="22"/>
    </row>
    <row r="36" spans="1:3" ht="31.5">
      <c r="A36" s="6" t="s">
        <v>19</v>
      </c>
      <c r="B36" s="23"/>
      <c r="C36" s="22"/>
    </row>
    <row r="37" spans="1:3">
      <c r="A37" s="6" t="s">
        <v>20</v>
      </c>
      <c r="B37" s="23">
        <v>-32994</v>
      </c>
      <c r="C37" s="22">
        <v>-71051</v>
      </c>
    </row>
    <row r="38" spans="1:3" ht="31.5">
      <c r="A38" s="69" t="s">
        <v>58</v>
      </c>
      <c r="B38" s="24"/>
      <c r="C38" s="22">
        <v>-362464</v>
      </c>
    </row>
    <row r="39" spans="1:3">
      <c r="A39" s="6" t="s">
        <v>21</v>
      </c>
      <c r="B39" s="8"/>
      <c r="C39" s="9"/>
    </row>
    <row r="40" spans="1:3">
      <c r="A40" s="5"/>
      <c r="B40" s="8"/>
      <c r="C40" s="9"/>
    </row>
    <row r="41" spans="1:3">
      <c r="A41" s="3" t="s">
        <v>59</v>
      </c>
      <c r="B41" s="20">
        <f>ROUND(SUM(B42:B45),)</f>
        <v>-838503</v>
      </c>
      <c r="C41" s="21">
        <f>ROUND(SUM(C42:C45),)</f>
        <v>-637890</v>
      </c>
    </row>
    <row r="42" spans="1:3">
      <c r="A42" s="10" t="s">
        <v>26</v>
      </c>
      <c r="B42" s="24">
        <v>-648661.99300000002</v>
      </c>
      <c r="C42" s="70">
        <v>-446621</v>
      </c>
    </row>
    <row r="43" spans="1:3">
      <c r="A43" s="10" t="s">
        <v>22</v>
      </c>
      <c r="B43" s="24">
        <v>-6816</v>
      </c>
      <c r="C43" s="22">
        <v>-9803</v>
      </c>
    </row>
    <row r="44" spans="1:3">
      <c r="A44" s="10" t="s">
        <v>23</v>
      </c>
      <c r="B44" s="24">
        <v>-17736</v>
      </c>
      <c r="C44" s="22">
        <v>-15525</v>
      </c>
    </row>
    <row r="45" spans="1:3">
      <c r="A45" s="10" t="s">
        <v>24</v>
      </c>
      <c r="B45" s="24">
        <v>-165289</v>
      </c>
      <c r="C45" s="22">
        <v>-165941</v>
      </c>
    </row>
    <row r="46" spans="1:3">
      <c r="A46" s="5"/>
      <c r="B46" s="24"/>
      <c r="C46" s="22"/>
    </row>
    <row r="47" spans="1:3">
      <c r="A47" s="3" t="s">
        <v>65</v>
      </c>
      <c r="B47" s="25">
        <f>B32+B34+B37+B41</f>
        <v>254848</v>
      </c>
      <c r="C47" s="21">
        <f>C32+C34+C37+C41+C38</f>
        <v>-4790964</v>
      </c>
    </row>
    <row r="48" spans="1:3">
      <c r="A48" s="5"/>
      <c r="B48" s="24"/>
      <c r="C48" s="22"/>
    </row>
    <row r="49" spans="1:4">
      <c r="A49" s="6" t="s">
        <v>66</v>
      </c>
      <c r="B49" s="24">
        <f>ROUND('[84]расшиф- декабрь 2014'!D112,0)</f>
        <v>-89019</v>
      </c>
      <c r="C49" s="24">
        <f>ROUND('[84]расшиф- декабрь 2014'!E112,0)</f>
        <v>-50917</v>
      </c>
    </row>
    <row r="50" spans="1:4">
      <c r="A50" s="5"/>
      <c r="B50" s="24"/>
      <c r="C50" s="22"/>
    </row>
    <row r="51" spans="1:4">
      <c r="A51" s="3" t="s">
        <v>170</v>
      </c>
      <c r="B51" s="25">
        <f>B47+B49</f>
        <v>165829</v>
      </c>
      <c r="C51" s="26">
        <f>C47+C49</f>
        <v>-4841881</v>
      </c>
    </row>
    <row r="52" spans="1:4">
      <c r="A52" s="3"/>
      <c r="B52" s="20"/>
      <c r="C52" s="26"/>
    </row>
    <row r="53" spans="1:4">
      <c r="A53" s="11" t="s">
        <v>67</v>
      </c>
      <c r="B53" s="23"/>
      <c r="C53" s="27"/>
    </row>
    <row r="54" spans="1:4" ht="31.5">
      <c r="A54" s="75" t="s">
        <v>68</v>
      </c>
      <c r="B54" s="23"/>
      <c r="C54" s="27"/>
    </row>
    <row r="55" spans="1:4" ht="35.25" customHeight="1">
      <c r="A55" s="12" t="s">
        <v>69</v>
      </c>
      <c r="B55" s="23"/>
      <c r="C55" s="27"/>
    </row>
    <row r="56" spans="1:4">
      <c r="A56" s="76" t="s">
        <v>70</v>
      </c>
      <c r="B56" s="23">
        <v>16890</v>
      </c>
      <c r="C56" s="27">
        <v>16573</v>
      </c>
    </row>
    <row r="57" spans="1:4" ht="31.5">
      <c r="A57" s="76" t="s">
        <v>71</v>
      </c>
      <c r="B57" s="23"/>
      <c r="C57" s="27"/>
    </row>
    <row r="58" spans="1:4" ht="31.5">
      <c r="A58" s="75" t="s">
        <v>72</v>
      </c>
      <c r="B58" s="20">
        <f>SUM(B55:B57)</f>
        <v>16890</v>
      </c>
      <c r="C58" s="20">
        <f>SUM(C55:C57)</f>
        <v>16573</v>
      </c>
    </row>
    <row r="59" spans="1:4">
      <c r="A59" s="78" t="s">
        <v>73</v>
      </c>
      <c r="B59" s="79">
        <f>B58</f>
        <v>16890</v>
      </c>
      <c r="C59" s="79">
        <f>C58</f>
        <v>16573</v>
      </c>
    </row>
    <row r="60" spans="1:4" ht="16.5" thickBot="1">
      <c r="A60" s="80" t="s">
        <v>171</v>
      </c>
      <c r="B60" s="81">
        <f>B51+B59</f>
        <v>182719</v>
      </c>
      <c r="C60" s="81">
        <f>C51+C59</f>
        <v>-4825308</v>
      </c>
      <c r="D60" s="72">
        <f>B60-ф.4!E32</f>
        <v>0</v>
      </c>
    </row>
    <row r="61" spans="1:4" ht="18" customHeight="1">
      <c r="A61" s="181" t="s">
        <v>161</v>
      </c>
      <c r="B61" s="182">
        <f>B51/400</f>
        <v>414.57249999999999</v>
      </c>
      <c r="C61" s="182">
        <f>C51/400</f>
        <v>-12104.702499999999</v>
      </c>
    </row>
    <row r="62" spans="1:4" ht="18" customHeight="1">
      <c r="A62" s="61"/>
      <c r="B62" s="183"/>
      <c r="C62" s="183"/>
    </row>
    <row r="63" spans="1:4" ht="18" customHeight="1">
      <c r="A63" s="13" t="s">
        <v>27</v>
      </c>
      <c r="B63" s="14"/>
      <c r="C63" s="14" t="s">
        <v>74</v>
      </c>
    </row>
    <row r="64" spans="1:4" ht="18" customHeight="1">
      <c r="A64" s="13"/>
      <c r="B64" s="14"/>
      <c r="C64" s="14"/>
    </row>
    <row r="65" spans="1:3" ht="24" customHeight="1">
      <c r="A65" s="13" t="s">
        <v>28</v>
      </c>
      <c r="B65" s="14"/>
      <c r="C65" s="14" t="s">
        <v>29</v>
      </c>
    </row>
    <row r="66" spans="1:3">
      <c r="C66" s="82"/>
    </row>
  </sheetData>
  <mergeCells count="4">
    <mergeCell ref="B1:C1"/>
    <mergeCell ref="A2:C2"/>
    <mergeCell ref="A4:B4"/>
    <mergeCell ref="A3:C3"/>
  </mergeCells>
  <pageMargins left="0.88" right="0.46" top="0.41" bottom="0.31" header="0.19" footer="0.17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view="pageBreakPreview" topLeftCell="A52" zoomScale="89" zoomScaleSheetLayoutView="89" workbookViewId="0">
      <selection activeCell="C64" sqref="C64"/>
    </sheetView>
  </sheetViews>
  <sheetFormatPr defaultRowHeight="15.75"/>
  <cols>
    <col min="1" max="1" width="84" style="124" customWidth="1"/>
    <col min="2" max="2" width="18.140625" style="124" customWidth="1"/>
    <col min="3" max="3" width="22.140625" style="124" customWidth="1"/>
    <col min="4" max="4" width="13.5703125" style="124" customWidth="1"/>
    <col min="5" max="5" width="17.28515625" style="124" customWidth="1"/>
    <col min="6" max="6" width="14" style="124" customWidth="1"/>
    <col min="7" max="249" width="9.140625" style="124"/>
    <col min="250" max="250" width="84" style="124" customWidth="1"/>
    <col min="251" max="251" width="18.140625" style="124" customWidth="1"/>
    <col min="252" max="252" width="22.140625" style="124" customWidth="1"/>
    <col min="253" max="253" width="9.140625" style="124"/>
    <col min="254" max="254" width="14.5703125" style="124" customWidth="1"/>
    <col min="255" max="255" width="12.7109375" style="124" customWidth="1"/>
    <col min="256" max="256" width="9.140625" style="124"/>
    <col min="257" max="257" width="12.85546875" style="124" customWidth="1"/>
    <col min="258" max="258" width="14.85546875" style="124" customWidth="1"/>
    <col min="259" max="259" width="13.42578125" style="124" customWidth="1"/>
    <col min="260" max="260" width="12" style="124" customWidth="1"/>
    <col min="261" max="505" width="9.140625" style="124"/>
    <col min="506" max="506" width="84" style="124" customWidth="1"/>
    <col min="507" max="507" width="18.140625" style="124" customWidth="1"/>
    <col min="508" max="508" width="22.140625" style="124" customWidth="1"/>
    <col min="509" max="509" width="9.140625" style="124"/>
    <col min="510" max="510" width="14.5703125" style="124" customWidth="1"/>
    <col min="511" max="511" width="12.7109375" style="124" customWidth="1"/>
    <col min="512" max="512" width="9.140625" style="124"/>
    <col min="513" max="513" width="12.85546875" style="124" customWidth="1"/>
    <col min="514" max="514" width="14.85546875" style="124" customWidth="1"/>
    <col min="515" max="515" width="13.42578125" style="124" customWidth="1"/>
    <col min="516" max="516" width="12" style="124" customWidth="1"/>
    <col min="517" max="761" width="9.140625" style="124"/>
    <col min="762" max="762" width="84" style="124" customWidth="1"/>
    <col min="763" max="763" width="18.140625" style="124" customWidth="1"/>
    <col min="764" max="764" width="22.140625" style="124" customWidth="1"/>
    <col min="765" max="765" width="9.140625" style="124"/>
    <col min="766" max="766" width="14.5703125" style="124" customWidth="1"/>
    <col min="767" max="767" width="12.7109375" style="124" customWidth="1"/>
    <col min="768" max="768" width="9.140625" style="124"/>
    <col min="769" max="769" width="12.85546875" style="124" customWidth="1"/>
    <col min="770" max="770" width="14.85546875" style="124" customWidth="1"/>
    <col min="771" max="771" width="13.42578125" style="124" customWidth="1"/>
    <col min="772" max="772" width="12" style="124" customWidth="1"/>
    <col min="773" max="1017" width="9.140625" style="124"/>
    <col min="1018" max="1018" width="84" style="124" customWidth="1"/>
    <col min="1019" max="1019" width="18.140625" style="124" customWidth="1"/>
    <col min="1020" max="1020" width="22.140625" style="124" customWidth="1"/>
    <col min="1021" max="1021" width="9.140625" style="124"/>
    <col min="1022" max="1022" width="14.5703125" style="124" customWidth="1"/>
    <col min="1023" max="1023" width="12.7109375" style="124" customWidth="1"/>
    <col min="1024" max="1024" width="9.140625" style="124"/>
    <col min="1025" max="1025" width="12.85546875" style="124" customWidth="1"/>
    <col min="1026" max="1026" width="14.85546875" style="124" customWidth="1"/>
    <col min="1027" max="1027" width="13.42578125" style="124" customWidth="1"/>
    <col min="1028" max="1028" width="12" style="124" customWidth="1"/>
    <col min="1029" max="1273" width="9.140625" style="124"/>
    <col min="1274" max="1274" width="84" style="124" customWidth="1"/>
    <col min="1275" max="1275" width="18.140625" style="124" customWidth="1"/>
    <col min="1276" max="1276" width="22.140625" style="124" customWidth="1"/>
    <col min="1277" max="1277" width="9.140625" style="124"/>
    <col min="1278" max="1278" width="14.5703125" style="124" customWidth="1"/>
    <col min="1279" max="1279" width="12.7109375" style="124" customWidth="1"/>
    <col min="1280" max="1280" width="9.140625" style="124"/>
    <col min="1281" max="1281" width="12.85546875" style="124" customWidth="1"/>
    <col min="1282" max="1282" width="14.85546875" style="124" customWidth="1"/>
    <col min="1283" max="1283" width="13.42578125" style="124" customWidth="1"/>
    <col min="1284" max="1284" width="12" style="124" customWidth="1"/>
    <col min="1285" max="1529" width="9.140625" style="124"/>
    <col min="1530" max="1530" width="84" style="124" customWidth="1"/>
    <col min="1531" max="1531" width="18.140625" style="124" customWidth="1"/>
    <col min="1532" max="1532" width="22.140625" style="124" customWidth="1"/>
    <col min="1533" max="1533" width="9.140625" style="124"/>
    <col min="1534" max="1534" width="14.5703125" style="124" customWidth="1"/>
    <col min="1535" max="1535" width="12.7109375" style="124" customWidth="1"/>
    <col min="1536" max="1536" width="9.140625" style="124"/>
    <col min="1537" max="1537" width="12.85546875" style="124" customWidth="1"/>
    <col min="1538" max="1538" width="14.85546875" style="124" customWidth="1"/>
    <col min="1539" max="1539" width="13.42578125" style="124" customWidth="1"/>
    <col min="1540" max="1540" width="12" style="124" customWidth="1"/>
    <col min="1541" max="1785" width="9.140625" style="124"/>
    <col min="1786" max="1786" width="84" style="124" customWidth="1"/>
    <col min="1787" max="1787" width="18.140625" style="124" customWidth="1"/>
    <col min="1788" max="1788" width="22.140625" style="124" customWidth="1"/>
    <col min="1789" max="1789" width="9.140625" style="124"/>
    <col min="1790" max="1790" width="14.5703125" style="124" customWidth="1"/>
    <col min="1791" max="1791" width="12.7109375" style="124" customWidth="1"/>
    <col min="1792" max="1792" width="9.140625" style="124"/>
    <col min="1793" max="1793" width="12.85546875" style="124" customWidth="1"/>
    <col min="1794" max="1794" width="14.85546875" style="124" customWidth="1"/>
    <col min="1795" max="1795" width="13.42578125" style="124" customWidth="1"/>
    <col min="1796" max="1796" width="12" style="124" customWidth="1"/>
    <col min="1797" max="2041" width="9.140625" style="124"/>
    <col min="2042" max="2042" width="84" style="124" customWidth="1"/>
    <col min="2043" max="2043" width="18.140625" style="124" customWidth="1"/>
    <col min="2044" max="2044" width="22.140625" style="124" customWidth="1"/>
    <col min="2045" max="2045" width="9.140625" style="124"/>
    <col min="2046" max="2046" width="14.5703125" style="124" customWidth="1"/>
    <col min="2047" max="2047" width="12.7109375" style="124" customWidth="1"/>
    <col min="2048" max="2048" width="9.140625" style="124"/>
    <col min="2049" max="2049" width="12.85546875" style="124" customWidth="1"/>
    <col min="2050" max="2050" width="14.85546875" style="124" customWidth="1"/>
    <col min="2051" max="2051" width="13.42578125" style="124" customWidth="1"/>
    <col min="2052" max="2052" width="12" style="124" customWidth="1"/>
    <col min="2053" max="2297" width="9.140625" style="124"/>
    <col min="2298" max="2298" width="84" style="124" customWidth="1"/>
    <col min="2299" max="2299" width="18.140625" style="124" customWidth="1"/>
    <col min="2300" max="2300" width="22.140625" style="124" customWidth="1"/>
    <col min="2301" max="2301" width="9.140625" style="124"/>
    <col min="2302" max="2302" width="14.5703125" style="124" customWidth="1"/>
    <col min="2303" max="2303" width="12.7109375" style="124" customWidth="1"/>
    <col min="2304" max="2304" width="9.140625" style="124"/>
    <col min="2305" max="2305" width="12.85546875" style="124" customWidth="1"/>
    <col min="2306" max="2306" width="14.85546875" style="124" customWidth="1"/>
    <col min="2307" max="2307" width="13.42578125" style="124" customWidth="1"/>
    <col min="2308" max="2308" width="12" style="124" customWidth="1"/>
    <col min="2309" max="2553" width="9.140625" style="124"/>
    <col min="2554" max="2554" width="84" style="124" customWidth="1"/>
    <col min="2555" max="2555" width="18.140625" style="124" customWidth="1"/>
    <col min="2556" max="2556" width="22.140625" style="124" customWidth="1"/>
    <col min="2557" max="2557" width="9.140625" style="124"/>
    <col min="2558" max="2558" width="14.5703125" style="124" customWidth="1"/>
    <col min="2559" max="2559" width="12.7109375" style="124" customWidth="1"/>
    <col min="2560" max="2560" width="9.140625" style="124"/>
    <col min="2561" max="2561" width="12.85546875" style="124" customWidth="1"/>
    <col min="2562" max="2562" width="14.85546875" style="124" customWidth="1"/>
    <col min="2563" max="2563" width="13.42578125" style="124" customWidth="1"/>
    <col min="2564" max="2564" width="12" style="124" customWidth="1"/>
    <col min="2565" max="2809" width="9.140625" style="124"/>
    <col min="2810" max="2810" width="84" style="124" customWidth="1"/>
    <col min="2811" max="2811" width="18.140625" style="124" customWidth="1"/>
    <col min="2812" max="2812" width="22.140625" style="124" customWidth="1"/>
    <col min="2813" max="2813" width="9.140625" style="124"/>
    <col min="2814" max="2814" width="14.5703125" style="124" customWidth="1"/>
    <col min="2815" max="2815" width="12.7109375" style="124" customWidth="1"/>
    <col min="2816" max="2816" width="9.140625" style="124"/>
    <col min="2817" max="2817" width="12.85546875" style="124" customWidth="1"/>
    <col min="2818" max="2818" width="14.85546875" style="124" customWidth="1"/>
    <col min="2819" max="2819" width="13.42578125" style="124" customWidth="1"/>
    <col min="2820" max="2820" width="12" style="124" customWidth="1"/>
    <col min="2821" max="3065" width="9.140625" style="124"/>
    <col min="3066" max="3066" width="84" style="124" customWidth="1"/>
    <col min="3067" max="3067" width="18.140625" style="124" customWidth="1"/>
    <col min="3068" max="3068" width="22.140625" style="124" customWidth="1"/>
    <col min="3069" max="3069" width="9.140625" style="124"/>
    <col min="3070" max="3070" width="14.5703125" style="124" customWidth="1"/>
    <col min="3071" max="3071" width="12.7109375" style="124" customWidth="1"/>
    <col min="3072" max="3072" width="9.140625" style="124"/>
    <col min="3073" max="3073" width="12.85546875" style="124" customWidth="1"/>
    <col min="3074" max="3074" width="14.85546875" style="124" customWidth="1"/>
    <col min="3075" max="3075" width="13.42578125" style="124" customWidth="1"/>
    <col min="3076" max="3076" width="12" style="124" customWidth="1"/>
    <col min="3077" max="3321" width="9.140625" style="124"/>
    <col min="3322" max="3322" width="84" style="124" customWidth="1"/>
    <col min="3323" max="3323" width="18.140625" style="124" customWidth="1"/>
    <col min="3324" max="3324" width="22.140625" style="124" customWidth="1"/>
    <col min="3325" max="3325" width="9.140625" style="124"/>
    <col min="3326" max="3326" width="14.5703125" style="124" customWidth="1"/>
    <col min="3327" max="3327" width="12.7109375" style="124" customWidth="1"/>
    <col min="3328" max="3328" width="9.140625" style="124"/>
    <col min="3329" max="3329" width="12.85546875" style="124" customWidth="1"/>
    <col min="3330" max="3330" width="14.85546875" style="124" customWidth="1"/>
    <col min="3331" max="3331" width="13.42578125" style="124" customWidth="1"/>
    <col min="3332" max="3332" width="12" style="124" customWidth="1"/>
    <col min="3333" max="3577" width="9.140625" style="124"/>
    <col min="3578" max="3578" width="84" style="124" customWidth="1"/>
    <col min="3579" max="3579" width="18.140625" style="124" customWidth="1"/>
    <col min="3580" max="3580" width="22.140625" style="124" customWidth="1"/>
    <col min="3581" max="3581" width="9.140625" style="124"/>
    <col min="3582" max="3582" width="14.5703125" style="124" customWidth="1"/>
    <col min="3583" max="3583" width="12.7109375" style="124" customWidth="1"/>
    <col min="3584" max="3584" width="9.140625" style="124"/>
    <col min="3585" max="3585" width="12.85546875" style="124" customWidth="1"/>
    <col min="3586" max="3586" width="14.85546875" style="124" customWidth="1"/>
    <col min="3587" max="3587" width="13.42578125" style="124" customWidth="1"/>
    <col min="3588" max="3588" width="12" style="124" customWidth="1"/>
    <col min="3589" max="3833" width="9.140625" style="124"/>
    <col min="3834" max="3834" width="84" style="124" customWidth="1"/>
    <col min="3835" max="3835" width="18.140625" style="124" customWidth="1"/>
    <col min="3836" max="3836" width="22.140625" style="124" customWidth="1"/>
    <col min="3837" max="3837" width="9.140625" style="124"/>
    <col min="3838" max="3838" width="14.5703125" style="124" customWidth="1"/>
    <col min="3839" max="3839" width="12.7109375" style="124" customWidth="1"/>
    <col min="3840" max="3840" width="9.140625" style="124"/>
    <col min="3841" max="3841" width="12.85546875" style="124" customWidth="1"/>
    <col min="3842" max="3842" width="14.85546875" style="124" customWidth="1"/>
    <col min="3843" max="3843" width="13.42578125" style="124" customWidth="1"/>
    <col min="3844" max="3844" width="12" style="124" customWidth="1"/>
    <col min="3845" max="4089" width="9.140625" style="124"/>
    <col min="4090" max="4090" width="84" style="124" customWidth="1"/>
    <col min="4091" max="4091" width="18.140625" style="124" customWidth="1"/>
    <col min="4092" max="4092" width="22.140625" style="124" customWidth="1"/>
    <col min="4093" max="4093" width="9.140625" style="124"/>
    <col min="4094" max="4094" width="14.5703125" style="124" customWidth="1"/>
    <col min="4095" max="4095" width="12.7109375" style="124" customWidth="1"/>
    <col min="4096" max="4096" width="9.140625" style="124"/>
    <col min="4097" max="4097" width="12.85546875" style="124" customWidth="1"/>
    <col min="4098" max="4098" width="14.85546875" style="124" customWidth="1"/>
    <col min="4099" max="4099" width="13.42578125" style="124" customWidth="1"/>
    <col min="4100" max="4100" width="12" style="124" customWidth="1"/>
    <col min="4101" max="4345" width="9.140625" style="124"/>
    <col min="4346" max="4346" width="84" style="124" customWidth="1"/>
    <col min="4347" max="4347" width="18.140625" style="124" customWidth="1"/>
    <col min="4348" max="4348" width="22.140625" style="124" customWidth="1"/>
    <col min="4349" max="4349" width="9.140625" style="124"/>
    <col min="4350" max="4350" width="14.5703125" style="124" customWidth="1"/>
    <col min="4351" max="4351" width="12.7109375" style="124" customWidth="1"/>
    <col min="4352" max="4352" width="9.140625" style="124"/>
    <col min="4353" max="4353" width="12.85546875" style="124" customWidth="1"/>
    <col min="4354" max="4354" width="14.85546875" style="124" customWidth="1"/>
    <col min="4355" max="4355" width="13.42578125" style="124" customWidth="1"/>
    <col min="4356" max="4356" width="12" style="124" customWidth="1"/>
    <col min="4357" max="4601" width="9.140625" style="124"/>
    <col min="4602" max="4602" width="84" style="124" customWidth="1"/>
    <col min="4603" max="4603" width="18.140625" style="124" customWidth="1"/>
    <col min="4604" max="4604" width="22.140625" style="124" customWidth="1"/>
    <col min="4605" max="4605" width="9.140625" style="124"/>
    <col min="4606" max="4606" width="14.5703125" style="124" customWidth="1"/>
    <col min="4607" max="4607" width="12.7109375" style="124" customWidth="1"/>
    <col min="4608" max="4608" width="9.140625" style="124"/>
    <col min="4609" max="4609" width="12.85546875" style="124" customWidth="1"/>
    <col min="4610" max="4610" width="14.85546875" style="124" customWidth="1"/>
    <col min="4611" max="4611" width="13.42578125" style="124" customWidth="1"/>
    <col min="4612" max="4612" width="12" style="124" customWidth="1"/>
    <col min="4613" max="4857" width="9.140625" style="124"/>
    <col min="4858" max="4858" width="84" style="124" customWidth="1"/>
    <col min="4859" max="4859" width="18.140625" style="124" customWidth="1"/>
    <col min="4860" max="4860" width="22.140625" style="124" customWidth="1"/>
    <col min="4861" max="4861" width="9.140625" style="124"/>
    <col min="4862" max="4862" width="14.5703125" style="124" customWidth="1"/>
    <col min="4863" max="4863" width="12.7109375" style="124" customWidth="1"/>
    <col min="4864" max="4864" width="9.140625" style="124"/>
    <col min="4865" max="4865" width="12.85546875" style="124" customWidth="1"/>
    <col min="4866" max="4866" width="14.85546875" style="124" customWidth="1"/>
    <col min="4867" max="4867" width="13.42578125" style="124" customWidth="1"/>
    <col min="4868" max="4868" width="12" style="124" customWidth="1"/>
    <col min="4869" max="5113" width="9.140625" style="124"/>
    <col min="5114" max="5114" width="84" style="124" customWidth="1"/>
    <col min="5115" max="5115" width="18.140625" style="124" customWidth="1"/>
    <col min="5116" max="5116" width="22.140625" style="124" customWidth="1"/>
    <col min="5117" max="5117" width="9.140625" style="124"/>
    <col min="5118" max="5118" width="14.5703125" style="124" customWidth="1"/>
    <col min="5119" max="5119" width="12.7109375" style="124" customWidth="1"/>
    <col min="5120" max="5120" width="9.140625" style="124"/>
    <col min="5121" max="5121" width="12.85546875" style="124" customWidth="1"/>
    <col min="5122" max="5122" width="14.85546875" style="124" customWidth="1"/>
    <col min="5123" max="5123" width="13.42578125" style="124" customWidth="1"/>
    <col min="5124" max="5124" width="12" style="124" customWidth="1"/>
    <col min="5125" max="5369" width="9.140625" style="124"/>
    <col min="5370" max="5370" width="84" style="124" customWidth="1"/>
    <col min="5371" max="5371" width="18.140625" style="124" customWidth="1"/>
    <col min="5372" max="5372" width="22.140625" style="124" customWidth="1"/>
    <col min="5373" max="5373" width="9.140625" style="124"/>
    <col min="5374" max="5374" width="14.5703125" style="124" customWidth="1"/>
    <col min="5375" max="5375" width="12.7109375" style="124" customWidth="1"/>
    <col min="5376" max="5376" width="9.140625" style="124"/>
    <col min="5377" max="5377" width="12.85546875" style="124" customWidth="1"/>
    <col min="5378" max="5378" width="14.85546875" style="124" customWidth="1"/>
    <col min="5379" max="5379" width="13.42578125" style="124" customWidth="1"/>
    <col min="5380" max="5380" width="12" style="124" customWidth="1"/>
    <col min="5381" max="5625" width="9.140625" style="124"/>
    <col min="5626" max="5626" width="84" style="124" customWidth="1"/>
    <col min="5627" max="5627" width="18.140625" style="124" customWidth="1"/>
    <col min="5628" max="5628" width="22.140625" style="124" customWidth="1"/>
    <col min="5629" max="5629" width="9.140625" style="124"/>
    <col min="5630" max="5630" width="14.5703125" style="124" customWidth="1"/>
    <col min="5631" max="5631" width="12.7109375" style="124" customWidth="1"/>
    <col min="5632" max="5632" width="9.140625" style="124"/>
    <col min="5633" max="5633" width="12.85546875" style="124" customWidth="1"/>
    <col min="5634" max="5634" width="14.85546875" style="124" customWidth="1"/>
    <col min="5635" max="5635" width="13.42578125" style="124" customWidth="1"/>
    <col min="5636" max="5636" width="12" style="124" customWidth="1"/>
    <col min="5637" max="5881" width="9.140625" style="124"/>
    <col min="5882" max="5882" width="84" style="124" customWidth="1"/>
    <col min="5883" max="5883" width="18.140625" style="124" customWidth="1"/>
    <col min="5884" max="5884" width="22.140625" style="124" customWidth="1"/>
    <col min="5885" max="5885" width="9.140625" style="124"/>
    <col min="5886" max="5886" width="14.5703125" style="124" customWidth="1"/>
    <col min="5887" max="5887" width="12.7109375" style="124" customWidth="1"/>
    <col min="5888" max="5888" width="9.140625" style="124"/>
    <col min="5889" max="5889" width="12.85546875" style="124" customWidth="1"/>
    <col min="5890" max="5890" width="14.85546875" style="124" customWidth="1"/>
    <col min="5891" max="5891" width="13.42578125" style="124" customWidth="1"/>
    <col min="5892" max="5892" width="12" style="124" customWidth="1"/>
    <col min="5893" max="6137" width="9.140625" style="124"/>
    <col min="6138" max="6138" width="84" style="124" customWidth="1"/>
    <col min="6139" max="6139" width="18.140625" style="124" customWidth="1"/>
    <col min="6140" max="6140" width="22.140625" style="124" customWidth="1"/>
    <col min="6141" max="6141" width="9.140625" style="124"/>
    <col min="6142" max="6142" width="14.5703125" style="124" customWidth="1"/>
    <col min="6143" max="6143" width="12.7109375" style="124" customWidth="1"/>
    <col min="6144" max="6144" width="9.140625" style="124"/>
    <col min="6145" max="6145" width="12.85546875" style="124" customWidth="1"/>
    <col min="6146" max="6146" width="14.85546875" style="124" customWidth="1"/>
    <col min="6147" max="6147" width="13.42578125" style="124" customWidth="1"/>
    <col min="6148" max="6148" width="12" style="124" customWidth="1"/>
    <col min="6149" max="6393" width="9.140625" style="124"/>
    <col min="6394" max="6394" width="84" style="124" customWidth="1"/>
    <col min="6395" max="6395" width="18.140625" style="124" customWidth="1"/>
    <col min="6396" max="6396" width="22.140625" style="124" customWidth="1"/>
    <col min="6397" max="6397" width="9.140625" style="124"/>
    <col min="6398" max="6398" width="14.5703125" style="124" customWidth="1"/>
    <col min="6399" max="6399" width="12.7109375" style="124" customWidth="1"/>
    <col min="6400" max="6400" width="9.140625" style="124"/>
    <col min="6401" max="6401" width="12.85546875" style="124" customWidth="1"/>
    <col min="6402" max="6402" width="14.85546875" style="124" customWidth="1"/>
    <col min="6403" max="6403" width="13.42578125" style="124" customWidth="1"/>
    <col min="6404" max="6404" width="12" style="124" customWidth="1"/>
    <col min="6405" max="6649" width="9.140625" style="124"/>
    <col min="6650" max="6650" width="84" style="124" customWidth="1"/>
    <col min="6651" max="6651" width="18.140625" style="124" customWidth="1"/>
    <col min="6652" max="6652" width="22.140625" style="124" customWidth="1"/>
    <col min="6653" max="6653" width="9.140625" style="124"/>
    <col min="6654" max="6654" width="14.5703125" style="124" customWidth="1"/>
    <col min="6655" max="6655" width="12.7109375" style="124" customWidth="1"/>
    <col min="6656" max="6656" width="9.140625" style="124"/>
    <col min="6657" max="6657" width="12.85546875" style="124" customWidth="1"/>
    <col min="6658" max="6658" width="14.85546875" style="124" customWidth="1"/>
    <col min="6659" max="6659" width="13.42578125" style="124" customWidth="1"/>
    <col min="6660" max="6660" width="12" style="124" customWidth="1"/>
    <col min="6661" max="6905" width="9.140625" style="124"/>
    <col min="6906" max="6906" width="84" style="124" customWidth="1"/>
    <col min="6907" max="6907" width="18.140625" style="124" customWidth="1"/>
    <col min="6908" max="6908" width="22.140625" style="124" customWidth="1"/>
    <col min="6909" max="6909" width="9.140625" style="124"/>
    <col min="6910" max="6910" width="14.5703125" style="124" customWidth="1"/>
    <col min="6911" max="6911" width="12.7109375" style="124" customWidth="1"/>
    <col min="6912" max="6912" width="9.140625" style="124"/>
    <col min="6913" max="6913" width="12.85546875" style="124" customWidth="1"/>
    <col min="6914" max="6914" width="14.85546875" style="124" customWidth="1"/>
    <col min="6915" max="6915" width="13.42578125" style="124" customWidth="1"/>
    <col min="6916" max="6916" width="12" style="124" customWidth="1"/>
    <col min="6917" max="7161" width="9.140625" style="124"/>
    <col min="7162" max="7162" width="84" style="124" customWidth="1"/>
    <col min="7163" max="7163" width="18.140625" style="124" customWidth="1"/>
    <col min="7164" max="7164" width="22.140625" style="124" customWidth="1"/>
    <col min="7165" max="7165" width="9.140625" style="124"/>
    <col min="7166" max="7166" width="14.5703125" style="124" customWidth="1"/>
    <col min="7167" max="7167" width="12.7109375" style="124" customWidth="1"/>
    <col min="7168" max="7168" width="9.140625" style="124"/>
    <col min="7169" max="7169" width="12.85546875" style="124" customWidth="1"/>
    <col min="7170" max="7170" width="14.85546875" style="124" customWidth="1"/>
    <col min="7171" max="7171" width="13.42578125" style="124" customWidth="1"/>
    <col min="7172" max="7172" width="12" style="124" customWidth="1"/>
    <col min="7173" max="7417" width="9.140625" style="124"/>
    <col min="7418" max="7418" width="84" style="124" customWidth="1"/>
    <col min="7419" max="7419" width="18.140625" style="124" customWidth="1"/>
    <col min="7420" max="7420" width="22.140625" style="124" customWidth="1"/>
    <col min="7421" max="7421" width="9.140625" style="124"/>
    <col min="7422" max="7422" width="14.5703125" style="124" customWidth="1"/>
    <col min="7423" max="7423" width="12.7109375" style="124" customWidth="1"/>
    <col min="7424" max="7424" width="9.140625" style="124"/>
    <col min="7425" max="7425" width="12.85546875" style="124" customWidth="1"/>
    <col min="7426" max="7426" width="14.85546875" style="124" customWidth="1"/>
    <col min="7427" max="7427" width="13.42578125" style="124" customWidth="1"/>
    <col min="7428" max="7428" width="12" style="124" customWidth="1"/>
    <col min="7429" max="7673" width="9.140625" style="124"/>
    <col min="7674" max="7674" width="84" style="124" customWidth="1"/>
    <col min="7675" max="7675" width="18.140625" style="124" customWidth="1"/>
    <col min="7676" max="7676" width="22.140625" style="124" customWidth="1"/>
    <col min="7677" max="7677" width="9.140625" style="124"/>
    <col min="7678" max="7678" width="14.5703125" style="124" customWidth="1"/>
    <col min="7679" max="7679" width="12.7109375" style="124" customWidth="1"/>
    <col min="7680" max="7680" width="9.140625" style="124"/>
    <col min="7681" max="7681" width="12.85546875" style="124" customWidth="1"/>
    <col min="7682" max="7682" width="14.85546875" style="124" customWidth="1"/>
    <col min="7683" max="7683" width="13.42578125" style="124" customWidth="1"/>
    <col min="7684" max="7684" width="12" style="124" customWidth="1"/>
    <col min="7685" max="7929" width="9.140625" style="124"/>
    <col min="7930" max="7930" width="84" style="124" customWidth="1"/>
    <col min="7931" max="7931" width="18.140625" style="124" customWidth="1"/>
    <col min="7932" max="7932" width="22.140625" style="124" customWidth="1"/>
    <col min="7933" max="7933" width="9.140625" style="124"/>
    <col min="7934" max="7934" width="14.5703125" style="124" customWidth="1"/>
    <col min="7935" max="7935" width="12.7109375" style="124" customWidth="1"/>
    <col min="7936" max="7936" width="9.140625" style="124"/>
    <col min="7937" max="7937" width="12.85546875" style="124" customWidth="1"/>
    <col min="7938" max="7938" width="14.85546875" style="124" customWidth="1"/>
    <col min="7939" max="7939" width="13.42578125" style="124" customWidth="1"/>
    <col min="7940" max="7940" width="12" style="124" customWidth="1"/>
    <col min="7941" max="8185" width="9.140625" style="124"/>
    <col min="8186" max="8186" width="84" style="124" customWidth="1"/>
    <col min="8187" max="8187" width="18.140625" style="124" customWidth="1"/>
    <col min="8188" max="8188" width="22.140625" style="124" customWidth="1"/>
    <col min="8189" max="8189" width="9.140625" style="124"/>
    <col min="8190" max="8190" width="14.5703125" style="124" customWidth="1"/>
    <col min="8191" max="8191" width="12.7109375" style="124" customWidth="1"/>
    <col min="8192" max="8192" width="9.140625" style="124"/>
    <col min="8193" max="8193" width="12.85546875" style="124" customWidth="1"/>
    <col min="8194" max="8194" width="14.85546875" style="124" customWidth="1"/>
    <col min="8195" max="8195" width="13.42578125" style="124" customWidth="1"/>
    <col min="8196" max="8196" width="12" style="124" customWidth="1"/>
    <col min="8197" max="8441" width="9.140625" style="124"/>
    <col min="8442" max="8442" width="84" style="124" customWidth="1"/>
    <col min="8443" max="8443" width="18.140625" style="124" customWidth="1"/>
    <col min="8444" max="8444" width="22.140625" style="124" customWidth="1"/>
    <col min="8445" max="8445" width="9.140625" style="124"/>
    <col min="8446" max="8446" width="14.5703125" style="124" customWidth="1"/>
    <col min="8447" max="8447" width="12.7109375" style="124" customWidth="1"/>
    <col min="8448" max="8448" width="9.140625" style="124"/>
    <col min="8449" max="8449" width="12.85546875" style="124" customWidth="1"/>
    <col min="8450" max="8450" width="14.85546875" style="124" customWidth="1"/>
    <col min="8451" max="8451" width="13.42578125" style="124" customWidth="1"/>
    <col min="8452" max="8452" width="12" style="124" customWidth="1"/>
    <col min="8453" max="8697" width="9.140625" style="124"/>
    <col min="8698" max="8698" width="84" style="124" customWidth="1"/>
    <col min="8699" max="8699" width="18.140625" style="124" customWidth="1"/>
    <col min="8700" max="8700" width="22.140625" style="124" customWidth="1"/>
    <col min="8701" max="8701" width="9.140625" style="124"/>
    <col min="8702" max="8702" width="14.5703125" style="124" customWidth="1"/>
    <col min="8703" max="8703" width="12.7109375" style="124" customWidth="1"/>
    <col min="8704" max="8704" width="9.140625" style="124"/>
    <col min="8705" max="8705" width="12.85546875" style="124" customWidth="1"/>
    <col min="8706" max="8706" width="14.85546875" style="124" customWidth="1"/>
    <col min="8707" max="8707" width="13.42578125" style="124" customWidth="1"/>
    <col min="8708" max="8708" width="12" style="124" customWidth="1"/>
    <col min="8709" max="8953" width="9.140625" style="124"/>
    <col min="8954" max="8954" width="84" style="124" customWidth="1"/>
    <col min="8955" max="8955" width="18.140625" style="124" customWidth="1"/>
    <col min="8956" max="8956" width="22.140625" style="124" customWidth="1"/>
    <col min="8957" max="8957" width="9.140625" style="124"/>
    <col min="8958" max="8958" width="14.5703125" style="124" customWidth="1"/>
    <col min="8959" max="8959" width="12.7109375" style="124" customWidth="1"/>
    <col min="8960" max="8960" width="9.140625" style="124"/>
    <col min="8961" max="8961" width="12.85546875" style="124" customWidth="1"/>
    <col min="8962" max="8962" width="14.85546875" style="124" customWidth="1"/>
    <col min="8963" max="8963" width="13.42578125" style="124" customWidth="1"/>
    <col min="8964" max="8964" width="12" style="124" customWidth="1"/>
    <col min="8965" max="9209" width="9.140625" style="124"/>
    <col min="9210" max="9210" width="84" style="124" customWidth="1"/>
    <col min="9211" max="9211" width="18.140625" style="124" customWidth="1"/>
    <col min="9212" max="9212" width="22.140625" style="124" customWidth="1"/>
    <col min="9213" max="9213" width="9.140625" style="124"/>
    <col min="9214" max="9214" width="14.5703125" style="124" customWidth="1"/>
    <col min="9215" max="9215" width="12.7109375" style="124" customWidth="1"/>
    <col min="9216" max="9216" width="9.140625" style="124"/>
    <col min="9217" max="9217" width="12.85546875" style="124" customWidth="1"/>
    <col min="9218" max="9218" width="14.85546875" style="124" customWidth="1"/>
    <col min="9219" max="9219" width="13.42578125" style="124" customWidth="1"/>
    <col min="9220" max="9220" width="12" style="124" customWidth="1"/>
    <col min="9221" max="9465" width="9.140625" style="124"/>
    <col min="9466" max="9466" width="84" style="124" customWidth="1"/>
    <col min="9467" max="9467" width="18.140625" style="124" customWidth="1"/>
    <col min="9468" max="9468" width="22.140625" style="124" customWidth="1"/>
    <col min="9469" max="9469" width="9.140625" style="124"/>
    <col min="9470" max="9470" width="14.5703125" style="124" customWidth="1"/>
    <col min="9471" max="9471" width="12.7109375" style="124" customWidth="1"/>
    <col min="9472" max="9472" width="9.140625" style="124"/>
    <col min="9473" max="9473" width="12.85546875" style="124" customWidth="1"/>
    <col min="9474" max="9474" width="14.85546875" style="124" customWidth="1"/>
    <col min="9475" max="9475" width="13.42578125" style="124" customWidth="1"/>
    <col min="9476" max="9476" width="12" style="124" customWidth="1"/>
    <col min="9477" max="9721" width="9.140625" style="124"/>
    <col min="9722" max="9722" width="84" style="124" customWidth="1"/>
    <col min="9723" max="9723" width="18.140625" style="124" customWidth="1"/>
    <col min="9724" max="9724" width="22.140625" style="124" customWidth="1"/>
    <col min="9725" max="9725" width="9.140625" style="124"/>
    <col min="9726" max="9726" width="14.5703125" style="124" customWidth="1"/>
    <col min="9727" max="9727" width="12.7109375" style="124" customWidth="1"/>
    <col min="9728" max="9728" width="9.140625" style="124"/>
    <col min="9729" max="9729" width="12.85546875" style="124" customWidth="1"/>
    <col min="9730" max="9730" width="14.85546875" style="124" customWidth="1"/>
    <col min="9731" max="9731" width="13.42578125" style="124" customWidth="1"/>
    <col min="9732" max="9732" width="12" style="124" customWidth="1"/>
    <col min="9733" max="9977" width="9.140625" style="124"/>
    <col min="9978" max="9978" width="84" style="124" customWidth="1"/>
    <col min="9979" max="9979" width="18.140625" style="124" customWidth="1"/>
    <col min="9980" max="9980" width="22.140625" style="124" customWidth="1"/>
    <col min="9981" max="9981" width="9.140625" style="124"/>
    <col min="9982" max="9982" width="14.5703125" style="124" customWidth="1"/>
    <col min="9983" max="9983" width="12.7109375" style="124" customWidth="1"/>
    <col min="9984" max="9984" width="9.140625" style="124"/>
    <col min="9985" max="9985" width="12.85546875" style="124" customWidth="1"/>
    <col min="9986" max="9986" width="14.85546875" style="124" customWidth="1"/>
    <col min="9987" max="9987" width="13.42578125" style="124" customWidth="1"/>
    <col min="9988" max="9988" width="12" style="124" customWidth="1"/>
    <col min="9989" max="10233" width="9.140625" style="124"/>
    <col min="10234" max="10234" width="84" style="124" customWidth="1"/>
    <col min="10235" max="10235" width="18.140625" style="124" customWidth="1"/>
    <col min="10236" max="10236" width="22.140625" style="124" customWidth="1"/>
    <col min="10237" max="10237" width="9.140625" style="124"/>
    <col min="10238" max="10238" width="14.5703125" style="124" customWidth="1"/>
    <col min="10239" max="10239" width="12.7109375" style="124" customWidth="1"/>
    <col min="10240" max="10240" width="9.140625" style="124"/>
    <col min="10241" max="10241" width="12.85546875" style="124" customWidth="1"/>
    <col min="10242" max="10242" width="14.85546875" style="124" customWidth="1"/>
    <col min="10243" max="10243" width="13.42578125" style="124" customWidth="1"/>
    <col min="10244" max="10244" width="12" style="124" customWidth="1"/>
    <col min="10245" max="10489" width="9.140625" style="124"/>
    <col min="10490" max="10490" width="84" style="124" customWidth="1"/>
    <col min="10491" max="10491" width="18.140625" style="124" customWidth="1"/>
    <col min="10492" max="10492" width="22.140625" style="124" customWidth="1"/>
    <col min="10493" max="10493" width="9.140625" style="124"/>
    <col min="10494" max="10494" width="14.5703125" style="124" customWidth="1"/>
    <col min="10495" max="10495" width="12.7109375" style="124" customWidth="1"/>
    <col min="10496" max="10496" width="9.140625" style="124"/>
    <col min="10497" max="10497" width="12.85546875" style="124" customWidth="1"/>
    <col min="10498" max="10498" width="14.85546875" style="124" customWidth="1"/>
    <col min="10499" max="10499" width="13.42578125" style="124" customWidth="1"/>
    <col min="10500" max="10500" width="12" style="124" customWidth="1"/>
    <col min="10501" max="10745" width="9.140625" style="124"/>
    <col min="10746" max="10746" width="84" style="124" customWidth="1"/>
    <col min="10747" max="10747" width="18.140625" style="124" customWidth="1"/>
    <col min="10748" max="10748" width="22.140625" style="124" customWidth="1"/>
    <col min="10749" max="10749" width="9.140625" style="124"/>
    <col min="10750" max="10750" width="14.5703125" style="124" customWidth="1"/>
    <col min="10751" max="10751" width="12.7109375" style="124" customWidth="1"/>
    <col min="10752" max="10752" width="9.140625" style="124"/>
    <col min="10753" max="10753" width="12.85546875" style="124" customWidth="1"/>
    <col min="10754" max="10754" width="14.85546875" style="124" customWidth="1"/>
    <col min="10755" max="10755" width="13.42578125" style="124" customWidth="1"/>
    <col min="10756" max="10756" width="12" style="124" customWidth="1"/>
    <col min="10757" max="11001" width="9.140625" style="124"/>
    <col min="11002" max="11002" width="84" style="124" customWidth="1"/>
    <col min="11003" max="11003" width="18.140625" style="124" customWidth="1"/>
    <col min="11004" max="11004" width="22.140625" style="124" customWidth="1"/>
    <col min="11005" max="11005" width="9.140625" style="124"/>
    <col min="11006" max="11006" width="14.5703125" style="124" customWidth="1"/>
    <col min="11007" max="11007" width="12.7109375" style="124" customWidth="1"/>
    <col min="11008" max="11008" width="9.140625" style="124"/>
    <col min="11009" max="11009" width="12.85546875" style="124" customWidth="1"/>
    <col min="11010" max="11010" width="14.85546875" style="124" customWidth="1"/>
    <col min="11011" max="11011" width="13.42578125" style="124" customWidth="1"/>
    <col min="11012" max="11012" width="12" style="124" customWidth="1"/>
    <col min="11013" max="11257" width="9.140625" style="124"/>
    <col min="11258" max="11258" width="84" style="124" customWidth="1"/>
    <col min="11259" max="11259" width="18.140625" style="124" customWidth="1"/>
    <col min="11260" max="11260" width="22.140625" style="124" customWidth="1"/>
    <col min="11261" max="11261" width="9.140625" style="124"/>
    <col min="11262" max="11262" width="14.5703125" style="124" customWidth="1"/>
    <col min="11263" max="11263" width="12.7109375" style="124" customWidth="1"/>
    <col min="11264" max="11264" width="9.140625" style="124"/>
    <col min="11265" max="11265" width="12.85546875" style="124" customWidth="1"/>
    <col min="11266" max="11266" width="14.85546875" style="124" customWidth="1"/>
    <col min="11267" max="11267" width="13.42578125" style="124" customWidth="1"/>
    <col min="11268" max="11268" width="12" style="124" customWidth="1"/>
    <col min="11269" max="11513" width="9.140625" style="124"/>
    <col min="11514" max="11514" width="84" style="124" customWidth="1"/>
    <col min="11515" max="11515" width="18.140625" style="124" customWidth="1"/>
    <col min="11516" max="11516" width="22.140625" style="124" customWidth="1"/>
    <col min="11517" max="11517" width="9.140625" style="124"/>
    <col min="11518" max="11518" width="14.5703125" style="124" customWidth="1"/>
    <col min="11519" max="11519" width="12.7109375" style="124" customWidth="1"/>
    <col min="11520" max="11520" width="9.140625" style="124"/>
    <col min="11521" max="11521" width="12.85546875" style="124" customWidth="1"/>
    <col min="11522" max="11522" width="14.85546875" style="124" customWidth="1"/>
    <col min="11523" max="11523" width="13.42578125" style="124" customWidth="1"/>
    <col min="11524" max="11524" width="12" style="124" customWidth="1"/>
    <col min="11525" max="11769" width="9.140625" style="124"/>
    <col min="11770" max="11770" width="84" style="124" customWidth="1"/>
    <col min="11771" max="11771" width="18.140625" style="124" customWidth="1"/>
    <col min="11772" max="11772" width="22.140625" style="124" customWidth="1"/>
    <col min="11773" max="11773" width="9.140625" style="124"/>
    <col min="11774" max="11774" width="14.5703125" style="124" customWidth="1"/>
    <col min="11775" max="11775" width="12.7109375" style="124" customWidth="1"/>
    <col min="11776" max="11776" width="9.140625" style="124"/>
    <col min="11777" max="11777" width="12.85546875" style="124" customWidth="1"/>
    <col min="11778" max="11778" width="14.85546875" style="124" customWidth="1"/>
    <col min="11779" max="11779" width="13.42578125" style="124" customWidth="1"/>
    <col min="11780" max="11780" width="12" style="124" customWidth="1"/>
    <col min="11781" max="12025" width="9.140625" style="124"/>
    <col min="12026" max="12026" width="84" style="124" customWidth="1"/>
    <col min="12027" max="12027" width="18.140625" style="124" customWidth="1"/>
    <col min="12028" max="12028" width="22.140625" style="124" customWidth="1"/>
    <col min="12029" max="12029" width="9.140625" style="124"/>
    <col min="12030" max="12030" width="14.5703125" style="124" customWidth="1"/>
    <col min="12031" max="12031" width="12.7109375" style="124" customWidth="1"/>
    <col min="12032" max="12032" width="9.140625" style="124"/>
    <col min="12033" max="12033" width="12.85546875" style="124" customWidth="1"/>
    <col min="12034" max="12034" width="14.85546875" style="124" customWidth="1"/>
    <col min="12035" max="12035" width="13.42578125" style="124" customWidth="1"/>
    <col min="12036" max="12036" width="12" style="124" customWidth="1"/>
    <col min="12037" max="12281" width="9.140625" style="124"/>
    <col min="12282" max="12282" width="84" style="124" customWidth="1"/>
    <col min="12283" max="12283" width="18.140625" style="124" customWidth="1"/>
    <col min="12284" max="12284" width="22.140625" style="124" customWidth="1"/>
    <col min="12285" max="12285" width="9.140625" style="124"/>
    <col min="12286" max="12286" width="14.5703125" style="124" customWidth="1"/>
    <col min="12287" max="12287" width="12.7109375" style="124" customWidth="1"/>
    <col min="12288" max="12288" width="9.140625" style="124"/>
    <col min="12289" max="12289" width="12.85546875" style="124" customWidth="1"/>
    <col min="12290" max="12290" width="14.85546875" style="124" customWidth="1"/>
    <col min="12291" max="12291" width="13.42578125" style="124" customWidth="1"/>
    <col min="12292" max="12292" width="12" style="124" customWidth="1"/>
    <col min="12293" max="12537" width="9.140625" style="124"/>
    <col min="12538" max="12538" width="84" style="124" customWidth="1"/>
    <col min="12539" max="12539" width="18.140625" style="124" customWidth="1"/>
    <col min="12540" max="12540" width="22.140625" style="124" customWidth="1"/>
    <col min="12541" max="12541" width="9.140625" style="124"/>
    <col min="12542" max="12542" width="14.5703125" style="124" customWidth="1"/>
    <col min="12543" max="12543" width="12.7109375" style="124" customWidth="1"/>
    <col min="12544" max="12544" width="9.140625" style="124"/>
    <col min="12545" max="12545" width="12.85546875" style="124" customWidth="1"/>
    <col min="12546" max="12546" width="14.85546875" style="124" customWidth="1"/>
    <col min="12547" max="12547" width="13.42578125" style="124" customWidth="1"/>
    <col min="12548" max="12548" width="12" style="124" customWidth="1"/>
    <col min="12549" max="12793" width="9.140625" style="124"/>
    <col min="12794" max="12794" width="84" style="124" customWidth="1"/>
    <col min="12795" max="12795" width="18.140625" style="124" customWidth="1"/>
    <col min="12796" max="12796" width="22.140625" style="124" customWidth="1"/>
    <col min="12797" max="12797" width="9.140625" style="124"/>
    <col min="12798" max="12798" width="14.5703125" style="124" customWidth="1"/>
    <col min="12799" max="12799" width="12.7109375" style="124" customWidth="1"/>
    <col min="12800" max="12800" width="9.140625" style="124"/>
    <col min="12801" max="12801" width="12.85546875" style="124" customWidth="1"/>
    <col min="12802" max="12802" width="14.85546875" style="124" customWidth="1"/>
    <col min="12803" max="12803" width="13.42578125" style="124" customWidth="1"/>
    <col min="12804" max="12804" width="12" style="124" customWidth="1"/>
    <col min="12805" max="13049" width="9.140625" style="124"/>
    <col min="13050" max="13050" width="84" style="124" customWidth="1"/>
    <col min="13051" max="13051" width="18.140625" style="124" customWidth="1"/>
    <col min="13052" max="13052" width="22.140625" style="124" customWidth="1"/>
    <col min="13053" max="13053" width="9.140625" style="124"/>
    <col min="13054" max="13054" width="14.5703125" style="124" customWidth="1"/>
    <col min="13055" max="13055" width="12.7109375" style="124" customWidth="1"/>
    <col min="13056" max="13056" width="9.140625" style="124"/>
    <col min="13057" max="13057" width="12.85546875" style="124" customWidth="1"/>
    <col min="13058" max="13058" width="14.85546875" style="124" customWidth="1"/>
    <col min="13059" max="13059" width="13.42578125" style="124" customWidth="1"/>
    <col min="13060" max="13060" width="12" style="124" customWidth="1"/>
    <col min="13061" max="13305" width="9.140625" style="124"/>
    <col min="13306" max="13306" width="84" style="124" customWidth="1"/>
    <col min="13307" max="13307" width="18.140625" style="124" customWidth="1"/>
    <col min="13308" max="13308" width="22.140625" style="124" customWidth="1"/>
    <col min="13309" max="13309" width="9.140625" style="124"/>
    <col min="13310" max="13310" width="14.5703125" style="124" customWidth="1"/>
    <col min="13311" max="13311" width="12.7109375" style="124" customWidth="1"/>
    <col min="13312" max="13312" width="9.140625" style="124"/>
    <col min="13313" max="13313" width="12.85546875" style="124" customWidth="1"/>
    <col min="13314" max="13314" width="14.85546875" style="124" customWidth="1"/>
    <col min="13315" max="13315" width="13.42578125" style="124" customWidth="1"/>
    <col min="13316" max="13316" width="12" style="124" customWidth="1"/>
    <col min="13317" max="13561" width="9.140625" style="124"/>
    <col min="13562" max="13562" width="84" style="124" customWidth="1"/>
    <col min="13563" max="13563" width="18.140625" style="124" customWidth="1"/>
    <col min="13564" max="13564" width="22.140625" style="124" customWidth="1"/>
    <col min="13565" max="13565" width="9.140625" style="124"/>
    <col min="13566" max="13566" width="14.5703125" style="124" customWidth="1"/>
    <col min="13567" max="13567" width="12.7109375" style="124" customWidth="1"/>
    <col min="13568" max="13568" width="9.140625" style="124"/>
    <col min="13569" max="13569" width="12.85546875" style="124" customWidth="1"/>
    <col min="13570" max="13570" width="14.85546875" style="124" customWidth="1"/>
    <col min="13571" max="13571" width="13.42578125" style="124" customWidth="1"/>
    <col min="13572" max="13572" width="12" style="124" customWidth="1"/>
    <col min="13573" max="13817" width="9.140625" style="124"/>
    <col min="13818" max="13818" width="84" style="124" customWidth="1"/>
    <col min="13819" max="13819" width="18.140625" style="124" customWidth="1"/>
    <col min="13820" max="13820" width="22.140625" style="124" customWidth="1"/>
    <col min="13821" max="13821" width="9.140625" style="124"/>
    <col min="13822" max="13822" width="14.5703125" style="124" customWidth="1"/>
    <col min="13823" max="13823" width="12.7109375" style="124" customWidth="1"/>
    <col min="13824" max="13824" width="9.140625" style="124"/>
    <col min="13825" max="13825" width="12.85546875" style="124" customWidth="1"/>
    <col min="13826" max="13826" width="14.85546875" style="124" customWidth="1"/>
    <col min="13827" max="13827" width="13.42578125" style="124" customWidth="1"/>
    <col min="13828" max="13828" width="12" style="124" customWidth="1"/>
    <col min="13829" max="14073" width="9.140625" style="124"/>
    <col min="14074" max="14074" width="84" style="124" customWidth="1"/>
    <col min="14075" max="14075" width="18.140625" style="124" customWidth="1"/>
    <col min="14076" max="14076" width="22.140625" style="124" customWidth="1"/>
    <col min="14077" max="14077" width="9.140625" style="124"/>
    <col min="14078" max="14078" width="14.5703125" style="124" customWidth="1"/>
    <col min="14079" max="14079" width="12.7109375" style="124" customWidth="1"/>
    <col min="14080" max="14080" width="9.140625" style="124"/>
    <col min="14081" max="14081" width="12.85546875" style="124" customWidth="1"/>
    <col min="14082" max="14082" width="14.85546875" style="124" customWidth="1"/>
    <col min="14083" max="14083" width="13.42578125" style="124" customWidth="1"/>
    <col min="14084" max="14084" width="12" style="124" customWidth="1"/>
    <col min="14085" max="14329" width="9.140625" style="124"/>
    <col min="14330" max="14330" width="84" style="124" customWidth="1"/>
    <col min="14331" max="14331" width="18.140625" style="124" customWidth="1"/>
    <col min="14332" max="14332" width="22.140625" style="124" customWidth="1"/>
    <col min="14333" max="14333" width="9.140625" style="124"/>
    <col min="14334" max="14334" width="14.5703125" style="124" customWidth="1"/>
    <col min="14335" max="14335" width="12.7109375" style="124" customWidth="1"/>
    <col min="14336" max="14336" width="9.140625" style="124"/>
    <col min="14337" max="14337" width="12.85546875" style="124" customWidth="1"/>
    <col min="14338" max="14338" width="14.85546875" style="124" customWidth="1"/>
    <col min="14339" max="14339" width="13.42578125" style="124" customWidth="1"/>
    <col min="14340" max="14340" width="12" style="124" customWidth="1"/>
    <col min="14341" max="14585" width="9.140625" style="124"/>
    <col min="14586" max="14586" width="84" style="124" customWidth="1"/>
    <col min="14587" max="14587" width="18.140625" style="124" customWidth="1"/>
    <col min="14588" max="14588" width="22.140625" style="124" customWidth="1"/>
    <col min="14589" max="14589" width="9.140625" style="124"/>
    <col min="14590" max="14590" width="14.5703125" style="124" customWidth="1"/>
    <col min="14591" max="14591" width="12.7109375" style="124" customWidth="1"/>
    <col min="14592" max="14592" width="9.140625" style="124"/>
    <col min="14593" max="14593" width="12.85546875" style="124" customWidth="1"/>
    <col min="14594" max="14594" width="14.85546875" style="124" customWidth="1"/>
    <col min="14595" max="14595" width="13.42578125" style="124" customWidth="1"/>
    <col min="14596" max="14596" width="12" style="124" customWidth="1"/>
    <col min="14597" max="14841" width="9.140625" style="124"/>
    <col min="14842" max="14842" width="84" style="124" customWidth="1"/>
    <col min="14843" max="14843" width="18.140625" style="124" customWidth="1"/>
    <col min="14844" max="14844" width="22.140625" style="124" customWidth="1"/>
    <col min="14845" max="14845" width="9.140625" style="124"/>
    <col min="14846" max="14846" width="14.5703125" style="124" customWidth="1"/>
    <col min="14847" max="14847" width="12.7109375" style="124" customWidth="1"/>
    <col min="14848" max="14848" width="9.140625" style="124"/>
    <col min="14849" max="14849" width="12.85546875" style="124" customWidth="1"/>
    <col min="14850" max="14850" width="14.85546875" style="124" customWidth="1"/>
    <col min="14851" max="14851" width="13.42578125" style="124" customWidth="1"/>
    <col min="14852" max="14852" width="12" style="124" customWidth="1"/>
    <col min="14853" max="15097" width="9.140625" style="124"/>
    <col min="15098" max="15098" width="84" style="124" customWidth="1"/>
    <col min="15099" max="15099" width="18.140625" style="124" customWidth="1"/>
    <col min="15100" max="15100" width="22.140625" style="124" customWidth="1"/>
    <col min="15101" max="15101" width="9.140625" style="124"/>
    <col min="15102" max="15102" width="14.5703125" style="124" customWidth="1"/>
    <col min="15103" max="15103" width="12.7109375" style="124" customWidth="1"/>
    <col min="15104" max="15104" width="9.140625" style="124"/>
    <col min="15105" max="15105" width="12.85546875" style="124" customWidth="1"/>
    <col min="15106" max="15106" width="14.85546875" style="124" customWidth="1"/>
    <col min="15107" max="15107" width="13.42578125" style="124" customWidth="1"/>
    <col min="15108" max="15108" width="12" style="124" customWidth="1"/>
    <col min="15109" max="15353" width="9.140625" style="124"/>
    <col min="15354" max="15354" width="84" style="124" customWidth="1"/>
    <col min="15355" max="15355" width="18.140625" style="124" customWidth="1"/>
    <col min="15356" max="15356" width="22.140625" style="124" customWidth="1"/>
    <col min="15357" max="15357" width="9.140625" style="124"/>
    <col min="15358" max="15358" width="14.5703125" style="124" customWidth="1"/>
    <col min="15359" max="15359" width="12.7109375" style="124" customWidth="1"/>
    <col min="15360" max="15360" width="9.140625" style="124"/>
    <col min="15361" max="15361" width="12.85546875" style="124" customWidth="1"/>
    <col min="15362" max="15362" width="14.85546875" style="124" customWidth="1"/>
    <col min="15363" max="15363" width="13.42578125" style="124" customWidth="1"/>
    <col min="15364" max="15364" width="12" style="124" customWidth="1"/>
    <col min="15365" max="15609" width="9.140625" style="124"/>
    <col min="15610" max="15610" width="84" style="124" customWidth="1"/>
    <col min="15611" max="15611" width="18.140625" style="124" customWidth="1"/>
    <col min="15612" max="15612" width="22.140625" style="124" customWidth="1"/>
    <col min="15613" max="15613" width="9.140625" style="124"/>
    <col min="15614" max="15614" width="14.5703125" style="124" customWidth="1"/>
    <col min="15615" max="15615" width="12.7109375" style="124" customWidth="1"/>
    <col min="15616" max="15616" width="9.140625" style="124"/>
    <col min="15617" max="15617" width="12.85546875" style="124" customWidth="1"/>
    <col min="15618" max="15618" width="14.85546875" style="124" customWidth="1"/>
    <col min="15619" max="15619" width="13.42578125" style="124" customWidth="1"/>
    <col min="15620" max="15620" width="12" style="124" customWidth="1"/>
    <col min="15621" max="15865" width="9.140625" style="124"/>
    <col min="15866" max="15866" width="84" style="124" customWidth="1"/>
    <col min="15867" max="15867" width="18.140625" style="124" customWidth="1"/>
    <col min="15868" max="15868" width="22.140625" style="124" customWidth="1"/>
    <col min="15869" max="15869" width="9.140625" style="124"/>
    <col min="15870" max="15870" width="14.5703125" style="124" customWidth="1"/>
    <col min="15871" max="15871" width="12.7109375" style="124" customWidth="1"/>
    <col min="15872" max="15872" width="9.140625" style="124"/>
    <col min="15873" max="15873" width="12.85546875" style="124" customWidth="1"/>
    <col min="15874" max="15874" width="14.85546875" style="124" customWidth="1"/>
    <col min="15875" max="15875" width="13.42578125" style="124" customWidth="1"/>
    <col min="15876" max="15876" width="12" style="124" customWidth="1"/>
    <col min="15877" max="16121" width="9.140625" style="124"/>
    <col min="16122" max="16122" width="84" style="124" customWidth="1"/>
    <col min="16123" max="16123" width="18.140625" style="124" customWidth="1"/>
    <col min="16124" max="16124" width="22.140625" style="124" customWidth="1"/>
    <col min="16125" max="16125" width="9.140625" style="124"/>
    <col min="16126" max="16126" width="14.5703125" style="124" customWidth="1"/>
    <col min="16127" max="16127" width="12.7109375" style="124" customWidth="1"/>
    <col min="16128" max="16128" width="9.140625" style="124"/>
    <col min="16129" max="16129" width="12.85546875" style="124" customWidth="1"/>
    <col min="16130" max="16130" width="14.85546875" style="124" customWidth="1"/>
    <col min="16131" max="16131" width="13.42578125" style="124" customWidth="1"/>
    <col min="16132" max="16132" width="12" style="124" customWidth="1"/>
    <col min="16133" max="16384" width="9.140625" style="124"/>
  </cols>
  <sheetData>
    <row r="1" spans="1:6">
      <c r="B1" s="201"/>
      <c r="C1" s="201"/>
    </row>
    <row r="2" spans="1:6" ht="18.75">
      <c r="A2" s="202" t="s">
        <v>89</v>
      </c>
      <c r="B2" s="202"/>
      <c r="C2" s="202"/>
    </row>
    <row r="3" spans="1:6" ht="18.75" customHeight="1">
      <c r="A3" s="202" t="s">
        <v>31</v>
      </c>
      <c r="B3" s="202"/>
      <c r="C3" s="202"/>
    </row>
    <row r="4" spans="1:6" ht="18.75">
      <c r="A4" s="203" t="s">
        <v>175</v>
      </c>
      <c r="B4" s="203"/>
      <c r="C4" s="203"/>
    </row>
    <row r="6" spans="1:6" ht="16.5" thickBot="1">
      <c r="B6" s="125"/>
      <c r="C6" s="125" t="s">
        <v>0</v>
      </c>
    </row>
    <row r="7" spans="1:6">
      <c r="A7" s="126"/>
      <c r="B7" s="127">
        <v>42004</v>
      </c>
      <c r="C7" s="128">
        <v>41639</v>
      </c>
      <c r="D7" s="124" t="s">
        <v>90</v>
      </c>
      <c r="E7" s="124" t="s">
        <v>91</v>
      </c>
      <c r="F7" s="124" t="s">
        <v>92</v>
      </c>
    </row>
    <row r="8" spans="1:6">
      <c r="A8" s="129" t="s">
        <v>93</v>
      </c>
      <c r="B8" s="130"/>
      <c r="C8" s="131"/>
    </row>
    <row r="9" spans="1:6">
      <c r="A9" s="132" t="s">
        <v>94</v>
      </c>
      <c r="B9" s="133">
        <f>B10+B11+B12+B13</f>
        <v>1907756</v>
      </c>
      <c r="C9" s="134">
        <f>C10+C11+C12+C13</f>
        <v>1552372</v>
      </c>
    </row>
    <row r="10" spans="1:6">
      <c r="A10" s="135" t="s">
        <v>95</v>
      </c>
      <c r="B10" s="136">
        <f>[85]ДДС!C12</f>
        <v>285190</v>
      </c>
      <c r="C10" s="137">
        <v>211545</v>
      </c>
    </row>
    <row r="11" spans="1:6">
      <c r="A11" s="135" t="s">
        <v>96</v>
      </c>
      <c r="B11" s="136">
        <f>[85]ДДС!C13</f>
        <v>1012085</v>
      </c>
      <c r="C11" s="137">
        <v>1111915</v>
      </c>
    </row>
    <row r="12" spans="1:6">
      <c r="A12" s="135" t="s">
        <v>97</v>
      </c>
      <c r="B12" s="136">
        <f>[85]ДДС!C15</f>
        <v>590751</v>
      </c>
      <c r="C12" s="137">
        <v>220893</v>
      </c>
    </row>
    <row r="13" spans="1:6">
      <c r="A13" s="135" t="s">
        <v>98</v>
      </c>
      <c r="B13" s="136">
        <f>[85]ДДС!C16</f>
        <v>19730</v>
      </c>
      <c r="C13" s="134">
        <v>8019</v>
      </c>
    </row>
    <row r="14" spans="1:6">
      <c r="A14" s="138" t="s">
        <v>99</v>
      </c>
      <c r="B14" s="133">
        <f>B15+B16+B17</f>
        <v>-815554</v>
      </c>
      <c r="C14" s="133">
        <f>C15+C16+C17</f>
        <v>-1349385</v>
      </c>
    </row>
    <row r="15" spans="1:6">
      <c r="A15" s="135" t="s">
        <v>42</v>
      </c>
      <c r="B15" s="136">
        <f>[85]ДДС!C18</f>
        <v>-398521</v>
      </c>
      <c r="C15" s="137">
        <v>-399030</v>
      </c>
    </row>
    <row r="16" spans="1:6">
      <c r="A16" s="135" t="s">
        <v>100</v>
      </c>
      <c r="B16" s="136">
        <f>[85]ДДС!C19</f>
        <v>-409373</v>
      </c>
      <c r="C16" s="137">
        <v>-943251</v>
      </c>
    </row>
    <row r="17" spans="1:6">
      <c r="A17" s="135" t="s">
        <v>101</v>
      </c>
      <c r="B17" s="136">
        <f>[85]ДДС!C20</f>
        <v>-7660</v>
      </c>
      <c r="C17" s="137">
        <v>-7104</v>
      </c>
    </row>
    <row r="18" spans="1:6">
      <c r="A18" s="138" t="s">
        <v>102</v>
      </c>
      <c r="B18" s="133">
        <f>[85]ДДС!C22</f>
        <v>-63328</v>
      </c>
      <c r="C18" s="134">
        <v>-40803</v>
      </c>
    </row>
    <row r="19" spans="1:6" ht="31.5">
      <c r="A19" s="138" t="s">
        <v>103</v>
      </c>
      <c r="B19" s="133">
        <f>[85]ДДС!C23</f>
        <v>360724</v>
      </c>
      <c r="C19" s="134">
        <v>448334</v>
      </c>
    </row>
    <row r="20" spans="1:6">
      <c r="A20" s="138" t="s">
        <v>104</v>
      </c>
      <c r="B20" s="133">
        <f>[85]ДДС!C24</f>
        <v>56615</v>
      </c>
      <c r="C20" s="134">
        <v>-6906</v>
      </c>
    </row>
    <row r="21" spans="1:6">
      <c r="A21" s="138" t="s">
        <v>105</v>
      </c>
      <c r="B21" s="133">
        <f>[85]ДДС!C25</f>
        <v>-722630</v>
      </c>
      <c r="C21" s="134">
        <v>-448934</v>
      </c>
    </row>
    <row r="22" spans="1:6">
      <c r="A22" s="132"/>
      <c r="B22" s="139">
        <f>SUM(B18:B21)+B14+B9</f>
        <v>723583</v>
      </c>
      <c r="C22" s="140">
        <f>SUM(C18:C21)+C14+C9</f>
        <v>154678</v>
      </c>
    </row>
    <row r="23" spans="1:6">
      <c r="A23" s="141" t="s">
        <v>106</v>
      </c>
      <c r="B23" s="142"/>
      <c r="C23" s="143"/>
    </row>
    <row r="24" spans="1:6">
      <c r="A24" s="138" t="s">
        <v>107</v>
      </c>
      <c r="B24" s="133">
        <f>[85]ДДС!C28</f>
        <v>-16324152</v>
      </c>
      <c r="C24" s="134">
        <v>-6001644</v>
      </c>
      <c r="D24" s="134">
        <v>-765059</v>
      </c>
      <c r="E24" s="124">
        <v>-5236585</v>
      </c>
      <c r="F24" s="144">
        <f>D24+E24</f>
        <v>-6001644</v>
      </c>
    </row>
    <row r="25" spans="1:6">
      <c r="A25" s="138" t="s">
        <v>108</v>
      </c>
      <c r="B25" s="133"/>
      <c r="C25" s="134"/>
    </row>
    <row r="26" spans="1:6">
      <c r="A26" s="138" t="s">
        <v>109</v>
      </c>
      <c r="B26" s="133"/>
      <c r="C26" s="134"/>
    </row>
    <row r="27" spans="1:6">
      <c r="A27" s="138" t="s">
        <v>110</v>
      </c>
      <c r="B27" s="133">
        <f>[85]ДДС!C30</f>
        <v>2968061</v>
      </c>
      <c r="C27" s="134">
        <v>3283400</v>
      </c>
    </row>
    <row r="28" spans="1:6">
      <c r="A28" s="138" t="s">
        <v>111</v>
      </c>
      <c r="B28" s="133">
        <f>[85]ДДС!C31</f>
        <v>-1120945</v>
      </c>
      <c r="C28" s="134">
        <v>-838045</v>
      </c>
      <c r="D28" s="134">
        <v>-6074630</v>
      </c>
      <c r="E28" s="124">
        <f>-E24</f>
        <v>5236585</v>
      </c>
      <c r="F28" s="144">
        <f>D28+E28</f>
        <v>-838045</v>
      </c>
    </row>
    <row r="29" spans="1:6">
      <c r="A29" s="138" t="s">
        <v>112</v>
      </c>
      <c r="B29" s="133">
        <f>[85]ДДС!C32</f>
        <v>0</v>
      </c>
      <c r="C29" s="134"/>
    </row>
    <row r="30" spans="1:6">
      <c r="A30" s="138" t="s">
        <v>113</v>
      </c>
      <c r="B30" s="133"/>
      <c r="C30" s="134"/>
    </row>
    <row r="31" spans="1:6">
      <c r="A31" s="138" t="s">
        <v>39</v>
      </c>
      <c r="B31" s="133">
        <f>[85]ДДС!C33</f>
        <v>-8616</v>
      </c>
      <c r="C31" s="134">
        <v>-61716</v>
      </c>
    </row>
    <row r="32" spans="1:6">
      <c r="A32" s="141" t="s">
        <v>114</v>
      </c>
      <c r="B32" s="133"/>
      <c r="C32" s="134"/>
    </row>
    <row r="33" spans="1:6">
      <c r="A33" s="138" t="s">
        <v>115</v>
      </c>
      <c r="B33" s="133"/>
      <c r="C33" s="134"/>
    </row>
    <row r="34" spans="1:6">
      <c r="A34" s="138" t="s">
        <v>116</v>
      </c>
      <c r="B34" s="133"/>
      <c r="C34" s="134"/>
    </row>
    <row r="35" spans="1:6">
      <c r="A35" s="138" t="s">
        <v>117</v>
      </c>
      <c r="B35" s="133"/>
      <c r="C35" s="134"/>
    </row>
    <row r="36" spans="1:6">
      <c r="A36" s="138" t="s">
        <v>118</v>
      </c>
      <c r="B36" s="133">
        <f>[85]ДДС!C38</f>
        <v>0</v>
      </c>
      <c r="C36" s="134">
        <v>-783000</v>
      </c>
    </row>
    <row r="37" spans="1:6">
      <c r="A37" s="138" t="s">
        <v>119</v>
      </c>
      <c r="B37" s="133">
        <f>[85]ДДС!C35</f>
        <v>163668</v>
      </c>
      <c r="C37" s="134">
        <v>250326</v>
      </c>
      <c r="D37" s="134"/>
      <c r="F37" s="144"/>
    </row>
    <row r="38" spans="1:6">
      <c r="A38" s="138" t="s">
        <v>45</v>
      </c>
      <c r="B38" s="133">
        <f>[85]ДДС!C36</f>
        <v>-2</v>
      </c>
      <c r="C38" s="134">
        <v>0</v>
      </c>
    </row>
    <row r="39" spans="1:6">
      <c r="A39" s="138" t="s">
        <v>120</v>
      </c>
      <c r="B39" s="133">
        <f>[85]ДДС!C37</f>
        <v>-775335</v>
      </c>
      <c r="C39" s="134">
        <v>-322744</v>
      </c>
    </row>
    <row r="40" spans="1:6">
      <c r="A40" s="138" t="s">
        <v>46</v>
      </c>
      <c r="B40" s="133">
        <f>[85]ДДС!C39</f>
        <v>-21594</v>
      </c>
      <c r="C40" s="134">
        <v>-217236</v>
      </c>
    </row>
    <row r="41" spans="1:6" ht="31.5">
      <c r="A41" s="145" t="s">
        <v>121</v>
      </c>
      <c r="B41" s="139">
        <f>SUM(B22:B40)</f>
        <v>-14395332</v>
      </c>
      <c r="C41" s="140">
        <f>SUM(C22:C40)</f>
        <v>-4535981</v>
      </c>
    </row>
    <row r="42" spans="1:6">
      <c r="A42" s="138" t="s">
        <v>122</v>
      </c>
      <c r="B42" s="146">
        <f>[85]ДДС!C41</f>
        <v>-89019</v>
      </c>
      <c r="C42" s="147">
        <v>-33895</v>
      </c>
    </row>
    <row r="43" spans="1:6">
      <c r="A43" s="141" t="s">
        <v>123</v>
      </c>
      <c r="B43" s="139">
        <f>SUM(B41:B42)</f>
        <v>-14484351</v>
      </c>
      <c r="C43" s="140">
        <f>SUM(C41:C42)</f>
        <v>-4569876</v>
      </c>
    </row>
    <row r="44" spans="1:6">
      <c r="A44" s="141"/>
      <c r="B44" s="146"/>
      <c r="C44" s="147"/>
    </row>
    <row r="45" spans="1:6" ht="31.5">
      <c r="A45" s="141" t="s">
        <v>124</v>
      </c>
      <c r="B45" s="146"/>
      <c r="C45" s="147"/>
    </row>
    <row r="46" spans="1:6">
      <c r="A46" s="138" t="s">
        <v>125</v>
      </c>
      <c r="B46" s="146">
        <f>[85]ДДС!C49</f>
        <v>-7937</v>
      </c>
      <c r="C46" s="147">
        <v>-7928</v>
      </c>
    </row>
    <row r="47" spans="1:6">
      <c r="A47" s="138" t="s">
        <v>126</v>
      </c>
      <c r="B47" s="146">
        <v>0</v>
      </c>
      <c r="C47" s="147"/>
    </row>
    <row r="48" spans="1:6">
      <c r="A48" s="138" t="s">
        <v>127</v>
      </c>
      <c r="B48" s="133"/>
      <c r="C48" s="134"/>
    </row>
    <row r="49" spans="1:3">
      <c r="A49" s="138" t="s">
        <v>128</v>
      </c>
      <c r="B49" s="133"/>
      <c r="C49" s="134"/>
    </row>
    <row r="50" spans="1:3">
      <c r="A50" s="148" t="s">
        <v>129</v>
      </c>
      <c r="B50" s="139">
        <f>SUM(B46:B49)</f>
        <v>-7937</v>
      </c>
      <c r="C50" s="140">
        <f>SUM(C46:C49)</f>
        <v>-7928</v>
      </c>
    </row>
    <row r="51" spans="1:3">
      <c r="A51" s="138"/>
      <c r="B51" s="146"/>
      <c r="C51" s="147"/>
    </row>
    <row r="52" spans="1:3">
      <c r="A52" s="141" t="s">
        <v>130</v>
      </c>
      <c r="B52" s="146"/>
      <c r="C52" s="147"/>
    </row>
    <row r="53" spans="1:3">
      <c r="A53" s="138" t="s">
        <v>131</v>
      </c>
      <c r="B53" s="146">
        <v>0</v>
      </c>
      <c r="C53" s="147">
        <v>11438108</v>
      </c>
    </row>
    <row r="54" spans="1:3">
      <c r="A54" s="138" t="s">
        <v>132</v>
      </c>
      <c r="B54" s="133"/>
      <c r="C54" s="134"/>
    </row>
    <row r="55" spans="1:3">
      <c r="A55" s="138" t="s">
        <v>133</v>
      </c>
      <c r="B55" s="133">
        <f>[85]ДДС!C57</f>
        <v>-29778</v>
      </c>
      <c r="C55" s="134"/>
    </row>
    <row r="56" spans="1:3">
      <c r="A56" s="138" t="s">
        <v>134</v>
      </c>
      <c r="B56" s="133">
        <f>[85]ДДС!C55</f>
        <v>15100237</v>
      </c>
      <c r="C56" s="134">
        <v>4673360</v>
      </c>
    </row>
    <row r="57" spans="1:3">
      <c r="A57" s="138" t="s">
        <v>135</v>
      </c>
      <c r="B57" s="133">
        <f>[85]ДДС!C54</f>
        <v>-2075786</v>
      </c>
      <c r="C57" s="134">
        <v>-11592408</v>
      </c>
    </row>
    <row r="58" spans="1:3">
      <c r="A58" s="138" t="s">
        <v>136</v>
      </c>
      <c r="B58" s="133"/>
      <c r="C58" s="134"/>
    </row>
    <row r="59" spans="1:3">
      <c r="A59" s="141" t="s">
        <v>137</v>
      </c>
      <c r="B59" s="139">
        <f>SUM(B53:B58)</f>
        <v>12994673</v>
      </c>
      <c r="C59" s="140">
        <f>SUM(C53:C58)</f>
        <v>4519060</v>
      </c>
    </row>
    <row r="60" spans="1:3">
      <c r="A60" s="141"/>
      <c r="B60" s="146"/>
      <c r="C60" s="147"/>
    </row>
    <row r="61" spans="1:3">
      <c r="A61" s="138" t="s">
        <v>138</v>
      </c>
      <c r="B61" s="133">
        <f>[85]ДДС!C61</f>
        <v>76828</v>
      </c>
      <c r="C61" s="134">
        <v>744</v>
      </c>
    </row>
    <row r="62" spans="1:3">
      <c r="A62" s="141" t="s">
        <v>139</v>
      </c>
      <c r="B62" s="139">
        <f>B43+B50+B59+B61</f>
        <v>-1420787</v>
      </c>
      <c r="C62" s="140">
        <f>C43+C50+C59+C61</f>
        <v>-58000</v>
      </c>
    </row>
    <row r="63" spans="1:3">
      <c r="A63" s="138" t="s">
        <v>176</v>
      </c>
      <c r="B63" s="133">
        <f>[86]ДДС2014!C62</f>
        <v>1436672</v>
      </c>
      <c r="C63" s="134">
        <v>1369647</v>
      </c>
    </row>
    <row r="64" spans="1:3" ht="16.5" thickBot="1">
      <c r="A64" s="149" t="s">
        <v>177</v>
      </c>
      <c r="B64" s="150">
        <f>SUM(B62:B63)</f>
        <v>15885</v>
      </c>
      <c r="C64" s="151">
        <f>SUM(C62:C63)</f>
        <v>1311647</v>
      </c>
    </row>
    <row r="65" spans="1:3">
      <c r="A65" s="152"/>
      <c r="B65" s="153"/>
    </row>
    <row r="66" spans="1:3">
      <c r="A66" s="152"/>
      <c r="B66" s="153"/>
      <c r="C66" s="144"/>
    </row>
    <row r="67" spans="1:3">
      <c r="A67" s="13" t="s">
        <v>27</v>
      </c>
      <c r="B67" s="14"/>
      <c r="C67" s="14" t="s">
        <v>140</v>
      </c>
    </row>
    <row r="68" spans="1:3">
      <c r="A68" s="13"/>
      <c r="B68" s="14"/>
      <c r="C68" s="14"/>
    </row>
    <row r="69" spans="1:3">
      <c r="A69" s="13" t="s">
        <v>28</v>
      </c>
      <c r="B69" s="14"/>
      <c r="C69" s="14" t="s">
        <v>29</v>
      </c>
    </row>
    <row r="70" spans="1:3">
      <c r="A70" s="154"/>
      <c r="B70" s="155"/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topLeftCell="A28" workbookViewId="0">
      <selection activeCell="C8" sqref="C8:C9"/>
    </sheetView>
  </sheetViews>
  <sheetFormatPr defaultRowHeight="15.75"/>
  <cols>
    <col min="1" max="1" width="56.28515625" style="83" customWidth="1"/>
    <col min="2" max="2" width="20.42578125" style="84" customWidth="1"/>
    <col min="3" max="3" width="27.140625" style="84" customWidth="1"/>
    <col min="4" max="4" width="25.28515625" style="84" customWidth="1"/>
    <col min="5" max="5" width="20" style="84" customWidth="1"/>
    <col min="6" max="7" width="9.140625" style="83"/>
    <col min="8" max="8" width="9.85546875" style="83" bestFit="1" customWidth="1"/>
    <col min="9" max="16384" width="9.140625" style="83"/>
  </cols>
  <sheetData>
    <row r="2" spans="1:5">
      <c r="D2" s="204"/>
      <c r="E2" s="204"/>
    </row>
    <row r="3" spans="1:5" ht="18.75">
      <c r="A3" s="205" t="s">
        <v>75</v>
      </c>
      <c r="B3" s="205"/>
      <c r="C3" s="205"/>
      <c r="D3" s="205"/>
      <c r="E3" s="205"/>
    </row>
    <row r="4" spans="1:5" ht="18.75">
      <c r="A4" s="205" t="s">
        <v>31</v>
      </c>
      <c r="B4" s="205"/>
      <c r="C4" s="205"/>
      <c r="D4" s="205"/>
      <c r="E4" s="205"/>
    </row>
    <row r="5" spans="1:5" ht="18.75">
      <c r="A5" s="205" t="s">
        <v>174</v>
      </c>
      <c r="B5" s="205"/>
      <c r="C5" s="205"/>
      <c r="D5" s="205"/>
      <c r="E5" s="205"/>
    </row>
    <row r="6" spans="1:5" ht="18.75">
      <c r="A6" s="205"/>
      <c r="B6" s="205"/>
      <c r="C6" s="85"/>
    </row>
    <row r="7" spans="1:5" ht="16.5" thickBot="1">
      <c r="E7" s="86" t="s">
        <v>0</v>
      </c>
    </row>
    <row r="8" spans="1:5">
      <c r="A8" s="206"/>
      <c r="B8" s="208" t="s">
        <v>49</v>
      </c>
      <c r="C8" s="208" t="s">
        <v>76</v>
      </c>
      <c r="D8" s="208" t="s">
        <v>77</v>
      </c>
      <c r="E8" s="210" t="s">
        <v>78</v>
      </c>
    </row>
    <row r="9" spans="1:5" ht="37.5" customHeight="1">
      <c r="A9" s="207"/>
      <c r="B9" s="209"/>
      <c r="C9" s="209"/>
      <c r="D9" s="209"/>
      <c r="E9" s="211"/>
    </row>
    <row r="10" spans="1:5">
      <c r="A10" s="87"/>
      <c r="B10" s="88"/>
      <c r="C10" s="88"/>
      <c r="D10" s="88"/>
      <c r="E10" s="89"/>
    </row>
    <row r="11" spans="1:5">
      <c r="A11" s="90" t="s">
        <v>79</v>
      </c>
      <c r="B11" s="91">
        <v>10691550</v>
      </c>
      <c r="C11" s="91">
        <v>-329856</v>
      </c>
      <c r="D11" s="91">
        <v>-2657881</v>
      </c>
      <c r="E11" s="92">
        <v>7703813</v>
      </c>
    </row>
    <row r="12" spans="1:5">
      <c r="A12" s="93" t="s">
        <v>80</v>
      </c>
      <c r="B12" s="94"/>
      <c r="C12" s="94"/>
      <c r="D12" s="94"/>
      <c r="E12" s="95"/>
    </row>
    <row r="13" spans="1:5">
      <c r="A13" s="96" t="s">
        <v>172</v>
      </c>
      <c r="B13" s="94"/>
      <c r="C13" s="94"/>
      <c r="D13" s="94">
        <f>ф2!C51</f>
        <v>-4841881</v>
      </c>
      <c r="E13" s="92">
        <f t="shared" ref="E13:E17" si="0">SUM(B13:D13)</f>
        <v>-4841881</v>
      </c>
    </row>
    <row r="14" spans="1:5">
      <c r="A14" s="93" t="s">
        <v>81</v>
      </c>
      <c r="B14" s="94"/>
      <c r="C14" s="94"/>
      <c r="D14" s="94"/>
      <c r="E14" s="92"/>
    </row>
    <row r="15" spans="1:5" ht="47.25">
      <c r="A15" s="97" t="s">
        <v>68</v>
      </c>
      <c r="B15" s="94"/>
      <c r="C15" s="94"/>
      <c r="D15" s="94"/>
      <c r="E15" s="92"/>
    </row>
    <row r="16" spans="1:5" ht="47.25">
      <c r="A16" s="87" t="s">
        <v>82</v>
      </c>
      <c r="B16" s="94">
        <v>0</v>
      </c>
      <c r="C16" s="94">
        <f>ф2!C56</f>
        <v>16573</v>
      </c>
      <c r="D16" s="94">
        <v>0</v>
      </c>
      <c r="E16" s="92">
        <f t="shared" si="0"/>
        <v>16573</v>
      </c>
    </row>
    <row r="17" spans="1:5" ht="61.5" customHeight="1">
      <c r="A17" s="87" t="s">
        <v>83</v>
      </c>
      <c r="B17" s="94">
        <v>0</v>
      </c>
      <c r="C17" s="94"/>
      <c r="D17" s="94">
        <v>0</v>
      </c>
      <c r="E17" s="92">
        <f t="shared" si="0"/>
        <v>0</v>
      </c>
    </row>
    <row r="18" spans="1:5">
      <c r="A18" s="93" t="s">
        <v>84</v>
      </c>
      <c r="B18" s="91">
        <f>B16+B17</f>
        <v>0</v>
      </c>
      <c r="C18" s="91">
        <f t="shared" ref="C18:E18" si="1">C16+C17</f>
        <v>16573</v>
      </c>
      <c r="D18" s="91">
        <f t="shared" si="1"/>
        <v>0</v>
      </c>
      <c r="E18" s="92">
        <f t="shared" si="1"/>
        <v>16573</v>
      </c>
    </row>
    <row r="19" spans="1:5">
      <c r="A19" s="93" t="s">
        <v>173</v>
      </c>
      <c r="B19" s="91">
        <f>B13+B18</f>
        <v>0</v>
      </c>
      <c r="C19" s="91">
        <f t="shared" ref="C19:E19" si="2">C13+C18</f>
        <v>16573</v>
      </c>
      <c r="D19" s="91">
        <f t="shared" si="2"/>
        <v>-4841881</v>
      </c>
      <c r="E19" s="92">
        <f t="shared" si="2"/>
        <v>-4825308</v>
      </c>
    </row>
    <row r="20" spans="1:5" ht="31.5">
      <c r="A20" s="93" t="s">
        <v>85</v>
      </c>
      <c r="B20" s="98"/>
      <c r="C20" s="91"/>
      <c r="D20" s="91"/>
      <c r="E20" s="92"/>
    </row>
    <row r="21" spans="1:5" s="103" customFormat="1" ht="16.5" thickBot="1">
      <c r="A21" s="99" t="s">
        <v>86</v>
      </c>
      <c r="B21" s="100">
        <v>11438108</v>
      </c>
      <c r="C21" s="101">
        <v>0</v>
      </c>
      <c r="D21" s="101">
        <v>0</v>
      </c>
      <c r="E21" s="102">
        <f>SUM(B21:D21)</f>
        <v>11438108</v>
      </c>
    </row>
    <row r="22" spans="1:5" ht="16.5" thickBot="1">
      <c r="A22" s="104" t="s">
        <v>166</v>
      </c>
      <c r="B22" s="105">
        <f>B11+B19+B21</f>
        <v>22129658</v>
      </c>
      <c r="C22" s="106">
        <f t="shared" ref="C22:D22" si="3">C11+C19+C21</f>
        <v>-313283</v>
      </c>
      <c r="D22" s="106">
        <f t="shared" si="3"/>
        <v>-7499762</v>
      </c>
      <c r="E22" s="107">
        <f>B22+C22+D22</f>
        <v>14316613</v>
      </c>
    </row>
    <row r="23" spans="1:5">
      <c r="A23" s="108"/>
      <c r="B23" s="109"/>
      <c r="C23" s="109"/>
      <c r="D23" s="109"/>
      <c r="E23" s="110"/>
    </row>
    <row r="24" spans="1:5">
      <c r="A24" s="90" t="s">
        <v>87</v>
      </c>
      <c r="B24" s="91">
        <v>22129658</v>
      </c>
      <c r="C24" s="91">
        <v>-313283</v>
      </c>
      <c r="D24" s="91">
        <v>-7499762</v>
      </c>
      <c r="E24" s="92">
        <f t="shared" ref="E24" si="4">E22</f>
        <v>14316613</v>
      </c>
    </row>
    <row r="25" spans="1:5">
      <c r="A25" s="93" t="s">
        <v>80</v>
      </c>
      <c r="B25" s="94"/>
      <c r="C25" s="94"/>
      <c r="D25" s="94"/>
      <c r="E25" s="95"/>
    </row>
    <row r="26" spans="1:5">
      <c r="A26" s="194" t="s">
        <v>172</v>
      </c>
      <c r="B26" s="94"/>
      <c r="C26" s="111"/>
      <c r="D26" s="98">
        <f>ф2!B51</f>
        <v>165829</v>
      </c>
      <c r="E26" s="95">
        <f>SUM(B26:D26)</f>
        <v>165829</v>
      </c>
    </row>
    <row r="27" spans="1:5">
      <c r="A27" s="93" t="s">
        <v>81</v>
      </c>
      <c r="B27" s="94"/>
      <c r="C27" s="94"/>
      <c r="D27" s="94"/>
      <c r="E27" s="95"/>
    </row>
    <row r="28" spans="1:5" ht="47.25">
      <c r="A28" s="97" t="s">
        <v>68</v>
      </c>
      <c r="B28" s="94"/>
      <c r="C28" s="94"/>
      <c r="D28" s="94"/>
      <c r="E28" s="95"/>
    </row>
    <row r="29" spans="1:5" ht="47.25">
      <c r="A29" s="87" t="s">
        <v>82</v>
      </c>
      <c r="B29" s="112">
        <v>0</v>
      </c>
      <c r="C29" s="98">
        <f>ф2!B56</f>
        <v>16890</v>
      </c>
      <c r="D29" s="112">
        <v>0</v>
      </c>
      <c r="E29" s="95">
        <f>SUM(B29:D29)</f>
        <v>16890</v>
      </c>
    </row>
    <row r="30" spans="1:5" ht="68.25" customHeight="1">
      <c r="A30" s="87" t="s">
        <v>83</v>
      </c>
      <c r="B30" s="91">
        <v>0</v>
      </c>
      <c r="C30" s="91"/>
      <c r="D30" s="91">
        <v>0</v>
      </c>
      <c r="E30" s="95">
        <f>SUM(B30:D30)</f>
        <v>0</v>
      </c>
    </row>
    <row r="31" spans="1:5">
      <c r="A31" s="93" t="s">
        <v>84</v>
      </c>
      <c r="B31" s="91">
        <f>B29+B30</f>
        <v>0</v>
      </c>
      <c r="C31" s="91">
        <f t="shared" ref="C31:E31" si="5">C29+C30</f>
        <v>16890</v>
      </c>
      <c r="D31" s="91">
        <f t="shared" si="5"/>
        <v>0</v>
      </c>
      <c r="E31" s="92">
        <f t="shared" si="5"/>
        <v>16890</v>
      </c>
    </row>
    <row r="32" spans="1:5">
      <c r="A32" s="93" t="s">
        <v>171</v>
      </c>
      <c r="B32" s="91">
        <f>B26+B31</f>
        <v>0</v>
      </c>
      <c r="C32" s="91">
        <f t="shared" ref="C32:E32" si="6">C26+C31</f>
        <v>16890</v>
      </c>
      <c r="D32" s="91">
        <f t="shared" si="6"/>
        <v>165829</v>
      </c>
      <c r="E32" s="92">
        <f t="shared" si="6"/>
        <v>182719</v>
      </c>
    </row>
    <row r="33" spans="1:5" ht="31.5">
      <c r="A33" s="93" t="s">
        <v>88</v>
      </c>
      <c r="B33" s="98"/>
      <c r="C33" s="98"/>
      <c r="D33" s="98"/>
      <c r="E33" s="113"/>
    </row>
    <row r="34" spans="1:5" ht="16.5" thickBot="1">
      <c r="A34" s="99" t="s">
        <v>86</v>
      </c>
      <c r="B34" s="114"/>
      <c r="C34" s="114"/>
      <c r="D34" s="114"/>
      <c r="E34" s="115">
        <f>SUM(B34:D34)</f>
        <v>0</v>
      </c>
    </row>
    <row r="35" spans="1:5" ht="16.5" thickBot="1">
      <c r="A35" s="104" t="s">
        <v>168</v>
      </c>
      <c r="B35" s="105">
        <f>B24+B32+B34</f>
        <v>22129658</v>
      </c>
      <c r="C35" s="105">
        <f t="shared" ref="C35:D35" si="7">C24+C32+C34</f>
        <v>-296393</v>
      </c>
      <c r="D35" s="105">
        <f t="shared" si="7"/>
        <v>-7333933</v>
      </c>
      <c r="E35" s="107">
        <f>B35+C35+D35</f>
        <v>14499332</v>
      </c>
    </row>
    <row r="38" spans="1:5">
      <c r="A38" s="29" t="s">
        <v>27</v>
      </c>
      <c r="B38" s="30"/>
      <c r="C38" s="31" t="s">
        <v>74</v>
      </c>
    </row>
    <row r="39" spans="1:5">
      <c r="A39" s="116"/>
      <c r="B39" s="117"/>
      <c r="C39" s="118"/>
    </row>
    <row r="40" spans="1:5" ht="20.25">
      <c r="A40" s="29" t="s">
        <v>28</v>
      </c>
      <c r="B40" s="119"/>
      <c r="C40" s="120" t="s">
        <v>29</v>
      </c>
    </row>
    <row r="41" spans="1:5">
      <c r="A41" s="121"/>
      <c r="B41" s="122"/>
    </row>
  </sheetData>
  <mergeCells count="10">
    <mergeCell ref="A8:A9"/>
    <mergeCell ref="B8:B9"/>
    <mergeCell ref="C8:C9"/>
    <mergeCell ref="D8:D9"/>
    <mergeCell ref="E8:E9"/>
    <mergeCell ref="D2:E2"/>
    <mergeCell ref="A3:E3"/>
    <mergeCell ref="A4:E4"/>
    <mergeCell ref="A5:E5"/>
    <mergeCell ref="A6:B6"/>
  </mergeCells>
  <pageMargins left="0.71" right="0.19685039370078741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7"/>
  <sheetViews>
    <sheetView topLeftCell="A4" workbookViewId="0">
      <selection activeCell="D16" sqref="D16"/>
    </sheetView>
  </sheetViews>
  <sheetFormatPr defaultRowHeight="12.75"/>
  <cols>
    <col min="1" max="1" width="9.140625" style="156"/>
    <col min="2" max="2" width="27.5703125" style="156" customWidth="1"/>
    <col min="3" max="4" width="17.42578125" style="156" customWidth="1"/>
    <col min="5" max="10" width="12.28515625" style="156" customWidth="1"/>
    <col min="11" max="16384" width="9.140625" style="156"/>
  </cols>
  <sheetData>
    <row r="2" spans="1:5">
      <c r="B2" s="157" t="s">
        <v>141</v>
      </c>
      <c r="C2" s="157"/>
    </row>
    <row r="5" spans="1:5">
      <c r="C5" s="193">
        <f>ф1!B7</f>
        <v>42004</v>
      </c>
      <c r="D5" s="193" t="str">
        <f>ф1!C7</f>
        <v xml:space="preserve"> 31.12.2013</v>
      </c>
      <c r="E5" s="158"/>
    </row>
    <row r="6" spans="1:5">
      <c r="A6" s="156" t="s">
        <v>143</v>
      </c>
      <c r="B6" s="156" t="s">
        <v>144</v>
      </c>
      <c r="C6" s="159">
        <f>ф1!B18</f>
        <v>55025164</v>
      </c>
      <c r="D6" s="159">
        <f>ф1!C18</f>
        <v>43231094</v>
      </c>
      <c r="E6" s="160" t="s">
        <v>145</v>
      </c>
    </row>
    <row r="7" spans="1:5">
      <c r="A7" s="156" t="s">
        <v>146</v>
      </c>
      <c r="B7" s="156" t="s">
        <v>147</v>
      </c>
      <c r="C7" s="161">
        <f>H25/1000</f>
        <v>1983.9156</v>
      </c>
      <c r="D7" s="161">
        <f>H20/1000</f>
        <v>805.01193000000001</v>
      </c>
      <c r="E7" s="162"/>
    </row>
    <row r="8" spans="1:5">
      <c r="A8" s="156" t="s">
        <v>148</v>
      </c>
      <c r="B8" s="156" t="s">
        <v>149</v>
      </c>
      <c r="C8" s="159">
        <f>ф1!B27</f>
        <v>40525832</v>
      </c>
      <c r="D8" s="159">
        <f>ф1!C27</f>
        <v>28914481</v>
      </c>
      <c r="E8" s="160" t="s">
        <v>150</v>
      </c>
    </row>
    <row r="9" spans="1:5" ht="38.25">
      <c r="A9" s="156" t="s">
        <v>151</v>
      </c>
      <c r="B9" s="163" t="s">
        <v>152</v>
      </c>
      <c r="C9" s="164">
        <v>0</v>
      </c>
      <c r="D9" s="159">
        <v>0</v>
      </c>
    </row>
    <row r="10" spans="1:5">
      <c r="C10" s="159"/>
      <c r="D10" s="159"/>
    </row>
    <row r="11" spans="1:5">
      <c r="A11" s="156" t="s">
        <v>153</v>
      </c>
      <c r="B11" s="156" t="s">
        <v>154</v>
      </c>
      <c r="C11" s="159">
        <f>C6-C7-C8-C9</f>
        <v>14497348.084399998</v>
      </c>
      <c r="D11" s="159">
        <f>D6-D7-D8-D9</f>
        <v>14315807.988070004</v>
      </c>
      <c r="E11" s="159"/>
    </row>
    <row r="12" spans="1:5">
      <c r="C12" s="159"/>
      <c r="D12" s="159"/>
    </row>
    <row r="13" spans="1:5">
      <c r="C13" s="159"/>
      <c r="D13" s="159"/>
    </row>
    <row r="14" spans="1:5">
      <c r="A14" s="156" t="s">
        <v>155</v>
      </c>
      <c r="B14" s="156" t="s">
        <v>156</v>
      </c>
      <c r="C14" s="159">
        <v>400000</v>
      </c>
      <c r="D14" s="159">
        <v>400000</v>
      </c>
    </row>
    <row r="15" spans="1:5">
      <c r="C15" s="159"/>
      <c r="D15" s="159"/>
    </row>
    <row r="16" spans="1:5">
      <c r="A16" s="156" t="s">
        <v>157</v>
      </c>
      <c r="B16" s="165" t="s">
        <v>158</v>
      </c>
      <c r="C16" s="161">
        <f>C11/C14*1000</f>
        <v>36243.370211000001</v>
      </c>
      <c r="D16" s="161">
        <f>D11/D14*1000</f>
        <v>35789.51997017501</v>
      </c>
      <c r="E16" s="166"/>
    </row>
    <row r="18" spans="1:11">
      <c r="C18" s="159"/>
    </row>
    <row r="19" spans="1:11">
      <c r="H19" s="167" t="s">
        <v>142</v>
      </c>
    </row>
    <row r="20" spans="1:11" ht="13.5" thickBot="1">
      <c r="A20" s="171">
        <v>2700</v>
      </c>
      <c r="B20" s="213" t="s">
        <v>147</v>
      </c>
      <c r="C20" s="213"/>
      <c r="D20" s="172">
        <v>1232506.54</v>
      </c>
      <c r="E20" s="173"/>
      <c r="F20" s="172">
        <v>616000</v>
      </c>
      <c r="G20" s="172">
        <v>1043494.61</v>
      </c>
      <c r="H20" s="172">
        <v>805011.93</v>
      </c>
      <c r="I20" s="174"/>
    </row>
    <row r="21" spans="1:11" ht="13.5" customHeight="1" thickBot="1">
      <c r="A21" s="175">
        <v>2730</v>
      </c>
      <c r="B21" s="214" t="s">
        <v>159</v>
      </c>
      <c r="C21" s="214"/>
      <c r="D21" s="176">
        <v>27511277.559999999</v>
      </c>
      <c r="E21" s="177"/>
      <c r="F21" s="176">
        <v>616000</v>
      </c>
      <c r="G21" s="177"/>
      <c r="H21" s="176">
        <v>28127277.559999999</v>
      </c>
      <c r="I21" s="178"/>
      <c r="J21" s="168">
        <v>28127277.559999999</v>
      </c>
      <c r="K21" s="169">
        <f>J21-H21</f>
        <v>0</v>
      </c>
    </row>
    <row r="22" spans="1:11" ht="12.75" customHeight="1">
      <c r="A22" s="175">
        <v>2740</v>
      </c>
      <c r="B22" s="214" t="s">
        <v>160</v>
      </c>
      <c r="C22" s="214"/>
      <c r="D22" s="177"/>
      <c r="E22" s="176">
        <v>26278771.02</v>
      </c>
      <c r="F22" s="177"/>
      <c r="G22" s="176">
        <v>1043494.61</v>
      </c>
      <c r="H22" s="177"/>
      <c r="I22" s="179">
        <v>27322265.629999999</v>
      </c>
      <c r="J22" s="170">
        <v>27322265.629999999</v>
      </c>
      <c r="K22" s="169">
        <f>J22-I22</f>
        <v>0</v>
      </c>
    </row>
    <row r="24" spans="1:11">
      <c r="H24" s="167" t="s">
        <v>167</v>
      </c>
    </row>
    <row r="25" spans="1:11">
      <c r="A25" s="184">
        <v>2700</v>
      </c>
      <c r="B25" s="215" t="s">
        <v>147</v>
      </c>
      <c r="C25" s="215"/>
      <c r="D25" s="185">
        <v>1983915.6</v>
      </c>
      <c r="E25" s="186"/>
      <c r="F25" s="186"/>
      <c r="G25" s="186"/>
      <c r="H25" s="185">
        <v>1983915.6</v>
      </c>
      <c r="I25" s="187"/>
    </row>
    <row r="26" spans="1:11" ht="12.75" customHeight="1">
      <c r="A26" s="188">
        <v>2730</v>
      </c>
      <c r="B26" s="212" t="s">
        <v>159</v>
      </c>
      <c r="C26" s="212"/>
      <c r="D26" s="189">
        <v>29623710.559999999</v>
      </c>
      <c r="E26" s="190"/>
      <c r="F26" s="190"/>
      <c r="G26" s="190"/>
      <c r="H26" s="189">
        <v>29623710.559999999</v>
      </c>
      <c r="I26" s="191"/>
    </row>
    <row r="27" spans="1:11" ht="12.75" customHeight="1">
      <c r="A27" s="188">
        <v>2740</v>
      </c>
      <c r="B27" s="212" t="s">
        <v>160</v>
      </c>
      <c r="C27" s="212"/>
      <c r="D27" s="190"/>
      <c r="E27" s="189">
        <v>27639794.960000001</v>
      </c>
      <c r="F27" s="190"/>
      <c r="G27" s="190"/>
      <c r="H27" s="190"/>
      <c r="I27" s="192">
        <v>27639794.960000001</v>
      </c>
    </row>
  </sheetData>
  <mergeCells count="6">
    <mergeCell ref="B27:C27"/>
    <mergeCell ref="B20:C20"/>
    <mergeCell ref="B21:C21"/>
    <mergeCell ref="B22:C22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ф1</vt:lpstr>
      <vt:lpstr>ф2</vt:lpstr>
      <vt:lpstr>Ф.3</vt:lpstr>
      <vt:lpstr>ф.4</vt:lpstr>
      <vt:lpstr>расчет 1 акции</vt:lpstr>
      <vt:lpstr>Ф.3!Область_печати</vt:lpstr>
      <vt:lpstr>ф1!Область_печати</vt:lpstr>
      <vt:lpstr>ф2!Область_печати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Lyublinskaya</dc:creator>
  <cp:lastModifiedBy>Asem Abetova</cp:lastModifiedBy>
  <cp:lastPrinted>2015-02-13T12:24:49Z</cp:lastPrinted>
  <dcterms:created xsi:type="dcterms:W3CDTF">2013-03-01T09:35:24Z</dcterms:created>
  <dcterms:modified xsi:type="dcterms:W3CDTF">2015-02-13T12:38:42Z</dcterms:modified>
</cp:coreProperties>
</file>