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5135" windowHeight="6285" activeTab="0"/>
  </bookViews>
  <sheets>
    <sheet name="баланс" sheetId="1" r:id="rId1"/>
    <sheet name="ОПУ" sheetId="2" r:id="rId2"/>
  </sheets>
  <definedNames>
    <definedName name="_xlnm.Print_Area" localSheetId="0">'баланс'!$A$1:$F$84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<sst xmlns="http://schemas.openxmlformats.org/spreadsheetml/2006/main" count="225" uniqueCount="191">
  <si>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</si>
  <si>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</si>
  <si>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</si>
  <si>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</si>
  <si>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</si>
  <si>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</si>
  <si>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</si>
  <si>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</si>
  <si>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</si>
  <si>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Руководитель                 _____________________________  Искаков А.К.   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</si>
  <si>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</si>
  <si>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</si>
  <si>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</si>
  <si>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</si>
  <si>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</si>
  <si>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</si>
  <si>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</si>
  <si>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</si>
  <si>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</si>
  <si>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</si>
  <si>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</si>
  <si>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</si>
  <si>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</si>
  <si>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</si>
  <si>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</si>
  <si>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</si>
  <si>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</si>
  <si>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</si>
  <si>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</si>
  <si>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</si>
  <si>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</si>
  <si>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</si>
  <si>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</si>
  <si>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</si>
  <si>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</si>
  <si>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</si>
  <si>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</si>
  <si>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</si>
  <si>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</si>
  <si>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</si>
  <si>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</si>
  <si>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</si>
  <si>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</si>
  <si>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</si>
  <si>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</si>
  <si>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</si>
  <si>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</si>
  <si>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</si>
  <si>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</si>
  <si>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</si>
  <si>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</si>
  <si>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</si>
  <si>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</si>
  <si>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</si>
  <si>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</si>
  <si>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</si>
  <si>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</si>
  <si>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</si>
  <si>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</si>
  <si>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</si>
  <si>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</si>
  <si>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</si>
  <si>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</si>
  <si>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</si>
  <si>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</si>
  <si>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</si>
  <si>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</si>
  <si>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</si>
  <si>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</si>
  <si>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</si>
  <si>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</si>
  <si>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</si>
  <si>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</si>
  <si>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</si>
  <si>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</si>
  <si>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</si>
  <si>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</si>
  <si>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</si>
  <si>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</si>
  <si>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</si>
  <si>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</si>
  <si>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</si>
  <si>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</si>
  <si>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</si>
  <si>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</si>
  <si>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</si>
  <si>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</si>
  <si>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</si>
  <si>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</si>
  <si>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</si>
  <si>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</si>
  <si>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</si>
  <si>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</si>
  <si>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</si>
  <si>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</si>
  <si>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</si>
  <si>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</si>
  <si>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</si>
  <si>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</si>
  <si>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</si>
  <si>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</si>
  <si>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</si>
  <si>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</si>
  <si>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</si>
  <si>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</si>
  <si>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</si>
  <si>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</si>
  <si>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</si>
  <si>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</si>
  <si>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</si>
  <si>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</si>
  <si>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</si>
  <si>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</si>
  <si>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</si>
  <si>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</si>
  <si>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</si>
  <si>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</si>
  <si>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</si>
  <si>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</si>
  <si>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</si>
  <si>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</si>
  <si>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</si>
  <si>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</si>
  <si>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</si>
  <si>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</si>
  <si>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</si>
  <si>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</si>
  <si>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</si>
  <si>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</si>
  <si>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</si>
  <si>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</si>
  <si>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</si>
  <si>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</si>
  <si>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</si>
  <si>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</si>
  <si>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</si>
  <si>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</si>
  <si>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</si>
  <si>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</si>
  <si>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</si>
  <si>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</si>
  <si>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</si>
  <si>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</si>
  <si>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</si>
  <si>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</si>
  <si>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</si>
  <si>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</si>
  <si>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</si>
  <si>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</si>
  <si>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</si>
  <si>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</si>
  <si>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</si>
  <si>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</si>
  <si>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</si>
  <si>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</si>
  <si>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</si>
  <si>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</si>
  <si>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</si>
  <si>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</si>
  <si>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</si>
  <si>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</si>
  <si>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</si>
  <si>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</si>
  <si>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</si>
  <si>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</si>
  <si>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</si>
  <si>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</si>
  <si>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</si>
  <si>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</si>
  <si>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</si>
  <si>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</si>
  <si>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</si>
  <si>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</si>
  <si>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</si>
  <si>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</si>
  <si>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</si>
  <si>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</si>
  <si>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</si>
  <si>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</si>
  <si>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</si>
  <si>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</si>
  <si>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</si>
  <si>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</si>
  <si>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</si>
  <si>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</si>
  <si>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r>
      <t>Срелнегодовая численность :    36</t>
    </r>
    <r>
      <rPr>
        <b/>
        <sz val="9.5"/>
        <rFont val="Arial"/>
        <family val="2"/>
      </rPr>
      <t xml:space="preserve">  чел.</t>
    </r>
  </si>
  <si>
    <t>Отчет о  прибылях и убытках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</si>
  <si>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</si>
  <si>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</si>
  <si>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период, заканчивающийся  " 30 " сентября 2013 года</t>
  </si>
  <si>
    <r>
      <t>по состоянию на "</t>
    </r>
    <r>
      <rPr>
        <b/>
        <u val="single"/>
        <sz val="10"/>
        <rFont val="Arial Cyr"/>
        <family val="0"/>
      </rPr>
      <t xml:space="preserve"> 30 " сентября</t>
    </r>
    <r>
      <rPr>
        <b/>
        <sz val="10"/>
        <rFont val="Arial Cyr"/>
        <family val="0"/>
      </rPr>
      <t xml:space="preserve"> 2013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</si>
</sst>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/>
      <top style="medium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/>
      <right style="medium"/>
      <top style="medium"/>
      <bottom/>
    </border>
    <border>
      <left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" fontId="9" fillId="0" borderId="0" xfId="67" applyNumberFormat="1" applyFont="1" applyBorder="1" applyAlignment="1">
      <alignment horizontal="right" vertical="center"/>
    </xf>
    <xf numFmtId="0" fontId="9" fillId="0" borderId="13" xfId="54" applyFont="1" applyFill="1" applyBorder="1" applyAlignment="1">
      <alignment vertical="center" wrapText="1"/>
      <protection/>
    </xf>
    <xf numFmtId="0" fontId="44" fillId="0" borderId="0" xfId="0" applyFont="1" applyAlignment="1">
      <alignment/>
    </xf>
    <xf numFmtId="3" fontId="10" fillId="33" borderId="10" xfId="54" applyNumberFormat="1" applyFont="1" applyFill="1" applyBorder="1" applyAlignment="1">
      <alignment horizontal="center" vertical="center" wrapText="1"/>
      <protection/>
    </xf>
    <xf numFmtId="3" fontId="9" fillId="33" borderId="12" xfId="67" applyNumberFormat="1" applyFont="1" applyFill="1" applyBorder="1" applyAlignment="1">
      <alignment horizontal="center" vertical="center"/>
    </xf>
    <xf numFmtId="0" fontId="9" fillId="33" borderId="14" xfId="54" applyFont="1" applyFill="1" applyBorder="1" applyAlignment="1">
      <alignment horizontal="center" vertical="center"/>
      <protection/>
    </xf>
    <xf numFmtId="3" fontId="9" fillId="33" borderId="15" xfId="67" applyNumberFormat="1" applyFont="1" applyFill="1" applyBorder="1" applyAlignment="1">
      <alignment horizontal="center" vertical="center"/>
    </xf>
    <xf numFmtId="3" fontId="9" fillId="33" borderId="13" xfId="67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/>
    </xf>
    <xf numFmtId="3" fontId="12" fillId="33" borderId="13" xfId="67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/>
    </xf>
    <xf numFmtId="3" fontId="9" fillId="0" borderId="13" xfId="67" applyNumberFormat="1" applyFont="1" applyBorder="1" applyAlignment="1">
      <alignment horizontal="center" vertical="center"/>
    </xf>
    <xf numFmtId="3" fontId="10" fillId="0" borderId="13" xfId="67" applyNumberFormat="1" applyFont="1" applyBorder="1" applyAlignment="1">
      <alignment horizontal="center" vertical="center"/>
    </xf>
    <xf numFmtId="4" fontId="6" fillId="0" borderId="0" xfId="54" applyNumberFormat="1" applyAlignment="1">
      <alignment horizontal="center"/>
      <protection/>
    </xf>
    <xf numFmtId="0" fontId="2" fillId="0" borderId="16" xfId="55" applyBorder="1" applyAlignment="1">
      <alignment horizontal="left" vertical="center" wrapText="1"/>
      <protection/>
    </xf>
    <xf numFmtId="164" fontId="7" fillId="0" borderId="17" xfId="56" applyNumberFormat="1" applyFont="1" applyBorder="1" applyAlignment="1">
      <alignment horizontal="right" vertical="top"/>
      <protection/>
    </xf>
    <xf numFmtId="165" fontId="7" fillId="0" borderId="17" xfId="56" applyNumberFormat="1" applyFont="1" applyBorder="1" applyAlignment="1">
      <alignment horizontal="right" vertical="top"/>
      <protection/>
    </xf>
    <xf numFmtId="166" fontId="7" fillId="0" borderId="17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8" xfId="55" applyBorder="1" applyAlignment="1">
      <alignment horizontal="left" vertical="center" wrapText="1"/>
      <protection/>
    </xf>
    <xf numFmtId="0" fontId="2" fillId="0" borderId="19" xfId="55" applyBorder="1" applyAlignment="1">
      <alignment horizontal="left" vertical="center" wrapText="1"/>
      <protection/>
    </xf>
    <xf numFmtId="0" fontId="2" fillId="0" borderId="19" xfId="55" applyFont="1" applyBorder="1" applyAlignment="1">
      <alignment horizontal="left" vertical="center" wrapText="1"/>
      <protection/>
    </xf>
    <xf numFmtId="0" fontId="8" fillId="0" borderId="19" xfId="55" applyFont="1" applyBorder="1" applyAlignment="1">
      <alignment horizontal="left" vertical="center" wrapText="1"/>
      <protection/>
    </xf>
    <xf numFmtId="0" fontId="5" fillId="0" borderId="19" xfId="55" applyFont="1" applyBorder="1" applyAlignment="1">
      <alignment horizontal="left" vertical="center" wrapText="1"/>
      <protection/>
    </xf>
    <xf numFmtId="0" fontId="2" fillId="0" borderId="20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9" fillId="0" borderId="12" xfId="54" applyNumberFormat="1" applyFont="1" applyBorder="1" applyAlignment="1">
      <alignment horizontal="center" vertical="center"/>
      <protection/>
    </xf>
    <xf numFmtId="49" fontId="9" fillId="0" borderId="13" xfId="54" applyNumberFormat="1" applyFont="1" applyBorder="1" applyAlignment="1">
      <alignment horizontal="center" vertical="center"/>
      <protection/>
    </xf>
    <xf numFmtId="49" fontId="9" fillId="0" borderId="13" xfId="54" applyNumberFormat="1" applyFont="1" applyFill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49" fontId="9" fillId="0" borderId="12" xfId="54" applyNumberFormat="1" applyFont="1" applyFill="1" applyBorder="1" applyAlignment="1">
      <alignment horizontal="center" vertical="center"/>
      <protection/>
    </xf>
    <xf numFmtId="49" fontId="10" fillId="0" borderId="13" xfId="54" applyNumberFormat="1" applyFont="1" applyBorder="1" applyAlignment="1">
      <alignment horizontal="center" vertical="center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13" xfId="54" applyFont="1" applyBorder="1" applyAlignment="1">
      <alignment vertical="center" wrapText="1"/>
      <protection/>
    </xf>
    <xf numFmtId="0" fontId="9" fillId="0" borderId="0" xfId="54" applyFont="1" applyAlignment="1">
      <alignment horizontal="left" wrapText="1"/>
      <protection/>
    </xf>
    <xf numFmtId="0" fontId="11" fillId="0" borderId="12" xfId="54" applyFont="1" applyBorder="1" applyAlignment="1">
      <alignment vertical="center" wrapText="1"/>
      <protection/>
    </xf>
    <xf numFmtId="0" fontId="11" fillId="0" borderId="13" xfId="54" applyFont="1" applyBorder="1" applyAlignment="1">
      <alignment vertical="center" wrapText="1"/>
      <protection/>
    </xf>
    <xf numFmtId="0" fontId="10" fillId="0" borderId="21" xfId="54" applyFont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0" fontId="11" fillId="0" borderId="13" xfId="54" applyFont="1" applyFill="1" applyBorder="1" applyAlignment="1">
      <alignment vertical="center" wrapText="1"/>
      <protection/>
    </xf>
    <xf numFmtId="0" fontId="13" fillId="0" borderId="13" xfId="54" applyFont="1" applyFill="1" applyBorder="1" applyAlignment="1">
      <alignment vertical="center" wrapText="1"/>
      <protection/>
    </xf>
    <xf numFmtId="0" fontId="10" fillId="0" borderId="13" xfId="54" applyFont="1" applyFill="1" applyBorder="1" applyAlignment="1">
      <alignment vertical="center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0" fontId="13" fillId="0" borderId="12" xfId="54" applyFont="1" applyFill="1" applyBorder="1" applyAlignment="1">
      <alignment vertical="center" wrapText="1"/>
      <protection/>
    </xf>
    <xf numFmtId="3" fontId="10" fillId="0" borderId="21" xfId="67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3" xfId="55" applyNumberFormat="1" applyBorder="1" applyAlignment="1">
      <alignment horizontal="center" vertical="center"/>
      <protection/>
    </xf>
    <xf numFmtId="49" fontId="2" fillId="0" borderId="22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23" xfId="55" applyNumberForma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right" vertical="top"/>
      <protection/>
    </xf>
    <xf numFmtId="166" fontId="7" fillId="0" borderId="0" xfId="56" applyNumberFormat="1" applyFont="1" applyBorder="1" applyAlignment="1">
      <alignment horizontal="right" vertical="top"/>
      <protection/>
    </xf>
    <xf numFmtId="0" fontId="2" fillId="0" borderId="24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right" vertical="top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3" xfId="55" applyNumberFormat="1" applyFont="1" applyBorder="1" applyAlignment="1">
      <alignment horizontal="center" vertical="center"/>
      <protection/>
    </xf>
    <xf numFmtId="165" fontId="14" fillId="0" borderId="0" xfId="56" applyNumberFormat="1" applyFont="1" applyBorder="1" applyAlignment="1">
      <alignment horizontal="right" vertical="top"/>
      <protection/>
    </xf>
    <xf numFmtId="0" fontId="0" fillId="0" borderId="13" xfId="0" applyBorder="1" applyAlignment="1">
      <alignment horizontal="center"/>
    </xf>
    <xf numFmtId="178" fontId="2" fillId="0" borderId="25" xfId="55" applyNumberFormat="1" applyBorder="1" applyAlignment="1">
      <alignment horizontal="right" vertical="center"/>
      <protection/>
    </xf>
    <xf numFmtId="178" fontId="5" fillId="33" borderId="15" xfId="55" applyNumberFormat="1" applyFont="1" applyFill="1" applyBorder="1" applyAlignment="1">
      <alignment horizontal="right" vertical="center"/>
      <protection/>
    </xf>
    <xf numFmtId="178" fontId="5" fillId="33" borderId="25" xfId="55" applyNumberFormat="1" applyFont="1" applyFill="1" applyBorder="1" applyAlignment="1">
      <alignment horizontal="right" vertical="center"/>
      <protection/>
    </xf>
    <xf numFmtId="178" fontId="2" fillId="33" borderId="15" xfId="55" applyNumberFormat="1" applyFill="1" applyBorder="1" applyAlignment="1">
      <alignment horizontal="right" vertical="center"/>
      <protection/>
    </xf>
    <xf numFmtId="178" fontId="5" fillId="0" borderId="25" xfId="55" applyNumberFormat="1" applyFont="1" applyBorder="1" applyAlignment="1">
      <alignment horizontal="right" vertical="center"/>
      <protection/>
    </xf>
    <xf numFmtId="178" fontId="2" fillId="0" borderId="26" xfId="55" applyNumberFormat="1" applyBorder="1" applyAlignment="1">
      <alignment horizontal="right" vertical="center"/>
      <protection/>
    </xf>
    <xf numFmtId="178" fontId="5" fillId="0" borderId="13" xfId="55" applyNumberFormat="1" applyFont="1" applyBorder="1" applyAlignment="1">
      <alignment horizontal="center" vertical="center"/>
      <protection/>
    </xf>
    <xf numFmtId="178" fontId="2" fillId="0" borderId="13" xfId="55" applyNumberFormat="1" applyFont="1" applyBorder="1" applyAlignment="1">
      <alignment horizontal="center" vertical="center"/>
      <protection/>
    </xf>
    <xf numFmtId="178" fontId="5" fillId="33" borderId="15" xfId="55" applyNumberFormat="1" applyFont="1" applyFill="1" applyBorder="1" applyAlignment="1">
      <alignment horizontal="center" vertical="center"/>
      <protection/>
    </xf>
    <xf numFmtId="3" fontId="2" fillId="0" borderId="25" xfId="55" applyNumberFormat="1" applyBorder="1" applyAlignment="1">
      <alignment horizontal="center" vertical="center"/>
      <protection/>
    </xf>
    <xf numFmtId="178" fontId="2" fillId="33" borderId="15" xfId="55" applyNumberFormat="1" applyFont="1" applyFill="1" applyBorder="1" applyAlignment="1">
      <alignment horizontal="center" vertical="center"/>
      <protection/>
    </xf>
    <xf numFmtId="4" fontId="7" fillId="0" borderId="17" xfId="56" applyNumberFormat="1" applyFont="1" applyBorder="1" applyAlignment="1">
      <alignment horizontal="right" vertical="top"/>
      <protection/>
    </xf>
    <xf numFmtId="164" fontId="7" fillId="0" borderId="27" xfId="56" applyNumberFormat="1" applyFont="1" applyBorder="1" applyAlignment="1">
      <alignment horizontal="right" vertical="top"/>
      <protection/>
    </xf>
    <xf numFmtId="165" fontId="7" fillId="0" borderId="27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179" fontId="7" fillId="0" borderId="0" xfId="56" applyNumberFormat="1" applyFont="1" applyBorder="1" applyAlignment="1">
      <alignment horizontal="right" vertical="top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3" xfId="0" applyNumberFormat="1" applyFill="1" applyBorder="1" applyAlignment="1">
      <alignment horizontal="right"/>
    </xf>
    <xf numFmtId="178" fontId="2" fillId="33" borderId="13" xfId="55" applyNumberFormat="1" applyFill="1" applyBorder="1" applyAlignment="1">
      <alignment horizontal="right" vertical="center"/>
      <protection/>
    </xf>
    <xf numFmtId="178" fontId="2" fillId="33" borderId="28" xfId="55" applyNumberFormat="1" applyFill="1" applyBorder="1" applyAlignment="1">
      <alignment horizontal="right" vertical="center"/>
      <protection/>
    </xf>
    <xf numFmtId="3" fontId="2" fillId="33" borderId="13" xfId="55" applyNumberFormat="1" applyFill="1" applyBorder="1" applyAlignment="1">
      <alignment horizontal="center" vertical="center"/>
      <protection/>
    </xf>
    <xf numFmtId="3" fontId="2" fillId="33" borderId="22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178" fontId="0" fillId="0" borderId="0" xfId="0" applyNumberFormat="1" applyAlignment="1">
      <alignment/>
    </xf>
    <xf numFmtId="4" fontId="6" fillId="0" borderId="29" xfId="57" applyNumberFormat="1" applyFont="1" applyBorder="1" applyAlignment="1">
      <alignment horizontal="right" vertical="top" wrapText="1"/>
      <protection/>
    </xf>
    <xf numFmtId="3" fontId="55" fillId="33" borderId="15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3" fontId="10" fillId="33" borderId="11" xfId="67" applyNumberFormat="1" applyFont="1" applyFill="1" applyBorder="1" applyAlignment="1">
      <alignment horizontal="center" vertical="center" wrapText="1"/>
    </xf>
    <xf numFmtId="3" fontId="9" fillId="33" borderId="14" xfId="67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3" fontId="10" fillId="33" borderId="13" xfId="67" applyNumberFormat="1" applyFont="1" applyFill="1" applyBorder="1" applyAlignment="1">
      <alignment horizontal="center" vertical="center"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15" xfId="5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wrapText="1"/>
    </xf>
    <xf numFmtId="49" fontId="9" fillId="0" borderId="15" xfId="54" applyNumberFormat="1" applyFont="1" applyBorder="1" applyAlignment="1">
      <alignment horizontal="center" vertical="center"/>
      <protection/>
    </xf>
    <xf numFmtId="3" fontId="9" fillId="33" borderId="28" xfId="67" applyNumberFormat="1" applyFont="1" applyFill="1" applyBorder="1" applyAlignment="1">
      <alignment horizontal="center" vertical="center"/>
    </xf>
    <xf numFmtId="3" fontId="9" fillId="33" borderId="21" xfId="67" applyNumberFormat="1" applyFont="1" applyFill="1" applyBorder="1" applyAlignment="1">
      <alignment horizontal="center" vertical="center"/>
    </xf>
    <xf numFmtId="178" fontId="2" fillId="33" borderId="25" xfId="55" applyNumberFormat="1" applyFill="1" applyBorder="1" applyAlignment="1">
      <alignment horizontal="right" vertical="center"/>
      <protection/>
    </xf>
    <xf numFmtId="178" fontId="7" fillId="33" borderId="30" xfId="54" applyNumberFormat="1" applyFont="1" applyFill="1" applyBorder="1" applyAlignment="1">
      <alignment horizontal="right" vertical="center" wrapText="1"/>
      <protection/>
    </xf>
    <xf numFmtId="178" fontId="7" fillId="33" borderId="31" xfId="54" applyNumberFormat="1" applyFont="1" applyFill="1" applyBorder="1" applyAlignment="1">
      <alignment horizontal="right" vertical="center" wrapText="1"/>
      <protection/>
    </xf>
    <xf numFmtId="0" fontId="9" fillId="33" borderId="0" xfId="54" applyFont="1" applyFill="1" applyAlignment="1">
      <alignment horizontal="left" wrapText="1"/>
      <protection/>
    </xf>
    <xf numFmtId="4" fontId="0" fillId="0" borderId="0" xfId="0" applyNumberFormat="1" applyBorder="1" applyAlignment="1">
      <alignment/>
    </xf>
    <xf numFmtId="4" fontId="6" fillId="0" borderId="32" xfId="57" applyNumberFormat="1" applyFont="1" applyBorder="1" applyAlignment="1">
      <alignment horizontal="right" vertical="top" wrapText="1"/>
      <protection/>
    </xf>
    <xf numFmtId="178" fontId="7" fillId="33" borderId="33" xfId="54" applyNumberFormat="1" applyFont="1" applyFill="1" applyBorder="1" applyAlignment="1">
      <alignment horizontal="right" vertical="center" wrapText="1"/>
      <protection/>
    </xf>
    <xf numFmtId="178" fontId="7" fillId="33" borderId="34" xfId="54" applyNumberFormat="1" applyFont="1" applyFill="1" applyBorder="1" applyAlignment="1">
      <alignment horizontal="right" vertical="center" wrapText="1"/>
      <protection/>
    </xf>
    <xf numFmtId="178" fontId="2" fillId="33" borderId="25" xfId="55" applyNumberFormat="1" applyFont="1" applyFill="1" applyBorder="1" applyAlignment="1">
      <alignment horizontal="right" vertical="center"/>
      <protection/>
    </xf>
    <xf numFmtId="178" fontId="0" fillId="33" borderId="25" xfId="0" applyNumberFormat="1" applyFill="1" applyBorder="1" applyAlignment="1">
      <alignment horizontal="right"/>
    </xf>
    <xf numFmtId="3" fontId="12" fillId="33" borderId="15" xfId="67" applyNumberFormat="1" applyFont="1" applyFill="1" applyBorder="1" applyAlignment="1">
      <alignment horizontal="center" vertical="center"/>
    </xf>
    <xf numFmtId="3" fontId="10" fillId="33" borderId="21" xfId="67" applyNumberFormat="1" applyFont="1" applyFill="1" applyBorder="1" applyAlignment="1">
      <alignment horizontal="center" vertical="center"/>
    </xf>
    <xf numFmtId="0" fontId="5" fillId="0" borderId="0" xfId="55" applyFont="1" applyAlignment="1">
      <alignment wrapText="1"/>
      <protection/>
    </xf>
    <xf numFmtId="0" fontId="0" fillId="0" borderId="0" xfId="0" applyAlignment="1">
      <alignment/>
    </xf>
    <xf numFmtId="0" fontId="9" fillId="0" borderId="0" xfId="54" applyFont="1" applyAlignment="1">
      <alignment horizontal="left"/>
      <protection/>
    </xf>
    <xf numFmtId="0" fontId="5" fillId="0" borderId="0" xfId="55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tabSelected="1" workbookViewId="0" topLeftCell="A67">
      <selection activeCell="C56" sqref="C56"/>
    </sheetView>
  </sheetViews>
  <sheetFormatPr defaultColWidth="9.140625" defaultRowHeight="15"/>
  <cols>
    <col min="1" max="1" width="56.28125" style="7" customWidth="1"/>
    <col min="2" max="2" width="7.8515625" style="47" customWidth="1"/>
    <col min="3" max="3" width="21.140625" style="130" customWidth="1"/>
    <col min="4" max="4" width="20.140625" style="13" customWidth="1"/>
    <col min="6" max="6" width="15.7109375" style="11" customWidth="1"/>
    <col min="7" max="7" width="14.140625" style="11" customWidth="1"/>
    <col min="8" max="8" width="22.8515625" style="11" customWidth="1"/>
  </cols>
  <sheetData>
    <row r="1" ht="15">
      <c r="D1" s="86" t="s">
        <v>181</v>
      </c>
    </row>
    <row r="2" spans="4:7" ht="15">
      <c r="D2" s="85" t="s">
        <v>179</v>
      </c>
      <c r="E2" s="14"/>
      <c r="F2" s="121"/>
      <c r="G2" s="121"/>
    </row>
    <row r="3" spans="4:7" ht="15">
      <c r="D3" s="87" t="s">
        <v>44</v>
      </c>
      <c r="E3" s="14"/>
      <c r="F3" s="121"/>
      <c r="G3" s="121"/>
    </row>
    <row r="4" spans="4:7" ht="15">
      <c r="D4" s="88" t="s">
        <v>43</v>
      </c>
      <c r="E4" s="14"/>
      <c r="F4" s="121"/>
      <c r="G4" s="121"/>
    </row>
    <row r="5" spans="1:4" ht="15">
      <c r="A5" s="169"/>
      <c r="B5" s="169"/>
      <c r="C5" s="169"/>
      <c r="D5" s="169"/>
    </row>
    <row r="6" spans="1:4" ht="15">
      <c r="A6" s="167" t="s">
        <v>12</v>
      </c>
      <c r="B6" s="167"/>
      <c r="C6" s="167"/>
      <c r="D6" s="167"/>
    </row>
    <row r="7" spans="1:4" ht="15">
      <c r="A7" s="167" t="s">
        <v>13</v>
      </c>
      <c r="B7" s="167"/>
      <c r="C7" s="167"/>
      <c r="D7" s="167"/>
    </row>
    <row r="8" spans="1:4" ht="15">
      <c r="A8" s="167" t="s">
        <v>182</v>
      </c>
      <c r="B8" s="167"/>
      <c r="C8" s="167"/>
      <c r="D8" s="167"/>
    </row>
    <row r="9" spans="1:4" ht="15">
      <c r="A9" s="61" t="s">
        <v>183</v>
      </c>
      <c r="B9" s="49"/>
      <c r="C9" s="138"/>
      <c r="D9" s="45"/>
    </row>
    <row r="10" spans="1:4" ht="15">
      <c r="A10" s="156" t="s">
        <v>185</v>
      </c>
      <c r="B10" s="49"/>
      <c r="C10" s="138"/>
      <c r="D10" s="45"/>
    </row>
    <row r="11" spans="1:4" ht="15">
      <c r="A11" s="61" t="s">
        <v>184</v>
      </c>
      <c r="B11" s="49"/>
      <c r="C11" s="138"/>
      <c r="D11" s="45"/>
    </row>
    <row r="12" spans="1:4" ht="15">
      <c r="A12" s="167" t="s">
        <v>14</v>
      </c>
      <c r="B12" s="167"/>
      <c r="C12" s="167"/>
      <c r="D12" s="167"/>
    </row>
    <row r="13" spans="1:4" ht="15">
      <c r="A13" s="45"/>
      <c r="B13" s="45"/>
      <c r="C13" s="138"/>
      <c r="D13" s="45"/>
    </row>
    <row r="14" spans="1:4" ht="15">
      <c r="A14" s="169" t="s">
        <v>11</v>
      </c>
      <c r="B14" s="169"/>
      <c r="C14" s="169"/>
      <c r="D14" s="169"/>
    </row>
    <row r="15" spans="1:4" ht="15">
      <c r="A15" s="169" t="s">
        <v>190</v>
      </c>
      <c r="B15" s="169"/>
      <c r="C15" s="169"/>
      <c r="D15" s="169"/>
    </row>
    <row r="16" spans="1:4" ht="15.75" thickBot="1">
      <c r="A16" s="61"/>
      <c r="B16" s="50"/>
      <c r="C16" s="139"/>
      <c r="D16" s="15" t="s">
        <v>1</v>
      </c>
    </row>
    <row r="17" spans="1:6" ht="24.75" thickBot="1">
      <c r="A17" s="16" t="s">
        <v>15</v>
      </c>
      <c r="B17" s="51" t="s">
        <v>3</v>
      </c>
      <c r="C17" s="140" t="s">
        <v>42</v>
      </c>
      <c r="D17" s="16" t="s">
        <v>17</v>
      </c>
      <c r="E17" s="17"/>
      <c r="F17" s="17"/>
    </row>
    <row r="18" spans="1:5" ht="15">
      <c r="A18" s="62" t="s">
        <v>18</v>
      </c>
      <c r="B18" s="52"/>
      <c r="C18" s="24"/>
      <c r="D18" s="18"/>
      <c r="E18" s="11"/>
    </row>
    <row r="19" spans="1:8" ht="15">
      <c r="A19" s="60" t="s">
        <v>19</v>
      </c>
      <c r="B19" s="53" t="s">
        <v>45</v>
      </c>
      <c r="C19" s="151">
        <f>1709610-1259307</f>
        <v>450303</v>
      </c>
      <c r="D19" s="152">
        <v>434439</v>
      </c>
      <c r="E19" s="19"/>
      <c r="G19" s="122"/>
      <c r="H19" s="123"/>
    </row>
    <row r="20" spans="1:8" ht="15">
      <c r="A20" s="60" t="s">
        <v>49</v>
      </c>
      <c r="B20" s="150" t="s">
        <v>46</v>
      </c>
      <c r="C20" s="26"/>
      <c r="D20" s="26" t="s">
        <v>188</v>
      </c>
      <c r="E20" s="11"/>
      <c r="G20" s="124"/>
      <c r="H20" s="125"/>
    </row>
    <row r="21" spans="1:8" ht="15">
      <c r="A21" s="60" t="s">
        <v>50</v>
      </c>
      <c r="B21" s="53" t="s">
        <v>47</v>
      </c>
      <c r="C21" s="142"/>
      <c r="D21" s="23"/>
      <c r="E21" s="11"/>
      <c r="G21" s="125"/>
      <c r="H21" s="125"/>
    </row>
    <row r="22" spans="1:8" ht="25.5">
      <c r="A22" s="60" t="s">
        <v>51</v>
      </c>
      <c r="B22" s="53" t="s">
        <v>48</v>
      </c>
      <c r="C22" s="25"/>
      <c r="D22" s="26"/>
      <c r="E22" s="11"/>
      <c r="G22" s="125"/>
      <c r="H22" s="125"/>
    </row>
    <row r="23" spans="1:8" ht="15">
      <c r="A23" s="60" t="s">
        <v>52</v>
      </c>
      <c r="B23" s="53" t="s">
        <v>54</v>
      </c>
      <c r="C23" s="25"/>
      <c r="D23" s="26"/>
      <c r="E23" s="11"/>
      <c r="G23" s="124"/>
      <c r="H23" s="125"/>
    </row>
    <row r="24" spans="1:8" ht="15">
      <c r="A24" s="60" t="s">
        <v>53</v>
      </c>
      <c r="B24" s="53" t="s">
        <v>55</v>
      </c>
      <c r="C24" s="25">
        <v>1259307</v>
      </c>
      <c r="D24" s="26">
        <v>1100000</v>
      </c>
      <c r="E24" s="11"/>
      <c r="G24" s="124"/>
      <c r="H24" s="125"/>
    </row>
    <row r="25" spans="1:8" ht="25.5">
      <c r="A25" s="60" t="s">
        <v>56</v>
      </c>
      <c r="B25" s="53" t="s">
        <v>61</v>
      </c>
      <c r="C25" s="25">
        <f>639586+24676</f>
        <v>664262</v>
      </c>
      <c r="D25" s="26">
        <v>358984</v>
      </c>
      <c r="E25" s="12"/>
      <c r="F25" s="12"/>
      <c r="G25" s="126"/>
      <c r="H25" s="125"/>
    </row>
    <row r="26" spans="1:8" ht="15">
      <c r="A26" s="60" t="s">
        <v>57</v>
      </c>
      <c r="B26" s="53" t="s">
        <v>62</v>
      </c>
      <c r="C26" s="25"/>
      <c r="D26" s="26"/>
      <c r="E26" s="12"/>
      <c r="F26" s="12"/>
      <c r="G26" s="122"/>
      <c r="H26" s="123"/>
    </row>
    <row r="27" spans="1:8" ht="15">
      <c r="A27" s="60" t="s">
        <v>20</v>
      </c>
      <c r="B27" s="53" t="s">
        <v>63</v>
      </c>
      <c r="C27" s="25">
        <v>4609</v>
      </c>
      <c r="D27" s="26">
        <v>685</v>
      </c>
      <c r="E27" s="12"/>
      <c r="F27" s="12"/>
      <c r="G27" s="124"/>
      <c r="H27" s="125"/>
    </row>
    <row r="28" spans="1:8" ht="15">
      <c r="A28" s="60" t="s">
        <v>21</v>
      </c>
      <c r="B28" s="53" t="s">
        <v>64</v>
      </c>
      <c r="C28" s="25">
        <f>33173-12</f>
        <v>33161</v>
      </c>
      <c r="D28" s="26">
        <v>77905</v>
      </c>
      <c r="E28" s="12"/>
      <c r="F28" s="12"/>
      <c r="G28" s="124"/>
      <c r="H28" s="125"/>
    </row>
    <row r="29" spans="1:8" ht="15">
      <c r="A29" s="60" t="s">
        <v>60</v>
      </c>
      <c r="B29" s="53">
        <v>100</v>
      </c>
      <c r="C29" s="28">
        <f>SUM(C19:C28)</f>
        <v>2411642</v>
      </c>
      <c r="D29" s="28">
        <f>SUM(D19:D28)</f>
        <v>1972013</v>
      </c>
      <c r="E29" s="12"/>
      <c r="F29" s="12"/>
      <c r="G29" s="124"/>
      <c r="H29" s="125"/>
    </row>
    <row r="30" spans="1:8" ht="25.5">
      <c r="A30" s="60" t="s">
        <v>58</v>
      </c>
      <c r="B30" s="53" t="s">
        <v>59</v>
      </c>
      <c r="C30" s="25"/>
      <c r="D30" s="26"/>
      <c r="E30" s="12"/>
      <c r="F30" s="12"/>
      <c r="G30" s="124"/>
      <c r="H30" s="125"/>
    </row>
    <row r="31" spans="1:8" ht="15">
      <c r="A31" s="63" t="s">
        <v>22</v>
      </c>
      <c r="B31" s="53"/>
      <c r="C31" s="25"/>
      <c r="D31" s="26"/>
      <c r="E31" s="12"/>
      <c r="F31" s="12"/>
      <c r="G31" s="124"/>
      <c r="H31" s="125"/>
    </row>
    <row r="32" spans="1:8" ht="15">
      <c r="A32" s="60" t="s">
        <v>49</v>
      </c>
      <c r="B32" s="53" t="s">
        <v>66</v>
      </c>
      <c r="C32" s="25"/>
      <c r="D32" s="26"/>
      <c r="E32" s="12"/>
      <c r="F32" s="12"/>
      <c r="G32" s="127"/>
      <c r="H32" s="125"/>
    </row>
    <row r="33" spans="1:8" ht="15">
      <c r="A33" s="60" t="s">
        <v>50</v>
      </c>
      <c r="B33" s="53" t="s">
        <v>67</v>
      </c>
      <c r="C33" s="25"/>
      <c r="D33" s="26"/>
      <c r="E33" s="12"/>
      <c r="F33" s="12"/>
      <c r="G33" s="127"/>
      <c r="H33" s="125"/>
    </row>
    <row r="34" spans="1:8" ht="25.5">
      <c r="A34" s="60" t="s">
        <v>51</v>
      </c>
      <c r="B34" s="53" t="s">
        <v>68</v>
      </c>
      <c r="C34" s="25"/>
      <c r="D34" s="26"/>
      <c r="E34" s="12"/>
      <c r="F34" s="12"/>
      <c r="G34" s="125"/>
      <c r="H34" s="127"/>
    </row>
    <row r="35" spans="1:8" ht="15">
      <c r="A35" s="60" t="s">
        <v>52</v>
      </c>
      <c r="B35" s="53" t="s">
        <v>69</v>
      </c>
      <c r="C35" s="25"/>
      <c r="D35" s="26"/>
      <c r="E35" s="12"/>
      <c r="F35" s="12"/>
      <c r="G35" s="128"/>
      <c r="H35" s="123"/>
    </row>
    <row r="36" spans="1:8" ht="15">
      <c r="A36" s="60" t="s">
        <v>65</v>
      </c>
      <c r="B36" s="53" t="s">
        <v>70</v>
      </c>
      <c r="C36" s="25"/>
      <c r="D36" s="26"/>
      <c r="E36" s="12"/>
      <c r="F36" s="12"/>
      <c r="G36" s="124"/>
      <c r="H36" s="125"/>
    </row>
    <row r="37" spans="1:8" ht="25.5">
      <c r="A37" s="60" t="s">
        <v>71</v>
      </c>
      <c r="B37" s="53" t="s">
        <v>73</v>
      </c>
      <c r="C37" s="25">
        <v>115651</v>
      </c>
      <c r="D37" s="26">
        <v>125597</v>
      </c>
      <c r="E37" s="12"/>
      <c r="F37" s="12"/>
      <c r="G37" s="124"/>
      <c r="H37" s="125"/>
    </row>
    <row r="38" spans="1:8" ht="15">
      <c r="A38" s="60" t="s">
        <v>23</v>
      </c>
      <c r="B38" s="53" t="s">
        <v>74</v>
      </c>
      <c r="C38" s="25"/>
      <c r="D38" s="26"/>
      <c r="E38" s="12"/>
      <c r="F38" s="12"/>
      <c r="G38" s="124"/>
      <c r="H38" s="125"/>
    </row>
    <row r="39" spans="1:8" ht="15">
      <c r="A39" s="60" t="s">
        <v>72</v>
      </c>
      <c r="B39" s="53" t="s">
        <v>75</v>
      </c>
      <c r="C39" s="25"/>
      <c r="D39" s="26"/>
      <c r="E39" s="12"/>
      <c r="F39" s="12"/>
      <c r="G39" s="125"/>
      <c r="H39" s="125"/>
    </row>
    <row r="40" spans="1:8" ht="15">
      <c r="A40" s="60" t="s">
        <v>24</v>
      </c>
      <c r="B40" s="53" t="s">
        <v>77</v>
      </c>
      <c r="C40" s="25">
        <f>3488645+1915-1</f>
        <v>3490559</v>
      </c>
      <c r="D40" s="26">
        <v>2717205</v>
      </c>
      <c r="E40" s="12"/>
      <c r="F40" s="12"/>
      <c r="G40" s="125"/>
      <c r="H40" s="125"/>
    </row>
    <row r="41" spans="1:8" ht="15">
      <c r="A41" s="60" t="s">
        <v>76</v>
      </c>
      <c r="B41" s="53" t="s">
        <v>78</v>
      </c>
      <c r="C41" s="25"/>
      <c r="D41" s="26"/>
      <c r="E41" s="12"/>
      <c r="F41" s="12"/>
      <c r="G41" s="125"/>
      <c r="H41" s="125"/>
    </row>
    <row r="42" spans="1:8" ht="15">
      <c r="A42" s="60" t="s">
        <v>25</v>
      </c>
      <c r="B42" s="53" t="s">
        <v>79</v>
      </c>
      <c r="C42" s="25"/>
      <c r="D42" s="26"/>
      <c r="E42" s="12"/>
      <c r="F42" s="12"/>
      <c r="G42" s="122"/>
      <c r="H42" s="123"/>
    </row>
    <row r="43" spans="1:8" ht="15">
      <c r="A43" s="20" t="s">
        <v>26</v>
      </c>
      <c r="B43" s="53" t="s">
        <v>80</v>
      </c>
      <c r="C43" s="25">
        <v>18663181</v>
      </c>
      <c r="D43" s="26">
        <v>19226150</v>
      </c>
      <c r="E43" s="12"/>
      <c r="F43" s="12"/>
      <c r="G43" s="126"/>
      <c r="H43" s="125"/>
    </row>
    <row r="44" spans="1:8" ht="15">
      <c r="A44" s="20" t="s">
        <v>27</v>
      </c>
      <c r="B44" s="53" t="s">
        <v>81</v>
      </c>
      <c r="C44" s="25">
        <v>174561</v>
      </c>
      <c r="D44" s="26">
        <v>174561</v>
      </c>
      <c r="E44" s="12"/>
      <c r="F44" s="12"/>
      <c r="G44" s="125"/>
      <c r="H44" s="125"/>
    </row>
    <row r="45" spans="1:8" ht="15">
      <c r="A45" s="20" t="s">
        <v>28</v>
      </c>
      <c r="B45" s="53" t="s">
        <v>82</v>
      </c>
      <c r="C45" s="25"/>
      <c r="D45" s="26"/>
      <c r="E45" s="12"/>
      <c r="F45" s="12"/>
      <c r="G45" s="126"/>
      <c r="H45" s="125"/>
    </row>
    <row r="46" spans="1:8" ht="15">
      <c r="A46" s="60" t="s">
        <v>83</v>
      </c>
      <c r="B46" s="53">
        <v>200</v>
      </c>
      <c r="C46" s="163">
        <f>SUM(C32:C45)</f>
        <v>22443952</v>
      </c>
      <c r="D46" s="28">
        <f>SUM(D32:D45)</f>
        <v>22243513</v>
      </c>
      <c r="E46" s="12"/>
      <c r="F46" s="12"/>
      <c r="G46" s="124"/>
      <c r="H46" s="125"/>
    </row>
    <row r="47" spans="1:8" ht="15.75" thickBot="1">
      <c r="A47" s="64" t="s">
        <v>84</v>
      </c>
      <c r="B47" s="55"/>
      <c r="C47" s="164">
        <f>C29+C46+C30</f>
        <v>24855594</v>
      </c>
      <c r="D47" s="72">
        <f>D29+D46+D30</f>
        <v>24215526</v>
      </c>
      <c r="E47" s="12"/>
      <c r="F47" s="12"/>
      <c r="G47" s="124"/>
      <c r="H47" s="125"/>
    </row>
    <row r="48" spans="1:8" ht="39" customHeight="1" thickBot="1">
      <c r="A48" s="16" t="s">
        <v>85</v>
      </c>
      <c r="B48" s="51" t="s">
        <v>3</v>
      </c>
      <c r="C48" s="141" t="s">
        <v>16</v>
      </c>
      <c r="D48" s="22" t="s">
        <v>17</v>
      </c>
      <c r="E48" s="12"/>
      <c r="F48" s="12"/>
      <c r="G48" s="124"/>
      <c r="H48" s="125"/>
    </row>
    <row r="49" spans="1:8" ht="15">
      <c r="A49" s="65" t="s">
        <v>29</v>
      </c>
      <c r="B49" s="56"/>
      <c r="C49" s="142"/>
      <c r="D49" s="23"/>
      <c r="E49" s="12"/>
      <c r="F49" s="12"/>
      <c r="G49" s="124"/>
      <c r="H49" s="125"/>
    </row>
    <row r="50" spans="1:8" ht="15">
      <c r="A50" s="71" t="s">
        <v>86</v>
      </c>
      <c r="B50" s="56" t="s">
        <v>87</v>
      </c>
      <c r="C50" s="25">
        <v>1100510</v>
      </c>
      <c r="D50" s="26">
        <v>1433031</v>
      </c>
      <c r="E50" s="12"/>
      <c r="F50" s="12"/>
      <c r="G50" s="124"/>
      <c r="H50" s="125"/>
    </row>
    <row r="51" spans="1:8" ht="15">
      <c r="A51" s="71" t="s">
        <v>88</v>
      </c>
      <c r="B51" s="56" t="s">
        <v>89</v>
      </c>
      <c r="C51" s="142"/>
      <c r="D51" s="23"/>
      <c r="E51" s="12"/>
      <c r="F51" s="12"/>
      <c r="G51" s="124"/>
      <c r="H51" s="125"/>
    </row>
    <row r="52" spans="1:8" ht="15">
      <c r="A52" s="20" t="s">
        <v>90</v>
      </c>
      <c r="B52" s="56" t="s">
        <v>91</v>
      </c>
      <c r="C52" s="143"/>
      <c r="D52" s="92"/>
      <c r="E52" s="12"/>
      <c r="F52" s="12"/>
      <c r="G52" s="124"/>
      <c r="H52" s="125"/>
    </row>
    <row r="53" spans="1:8" ht="25.5">
      <c r="A53" s="20" t="s">
        <v>92</v>
      </c>
      <c r="B53" s="56" t="s">
        <v>93</v>
      </c>
      <c r="C53" s="137">
        <f>871002-C56+330904+1435</f>
        <v>1203222</v>
      </c>
      <c r="D53" s="26">
        <v>1344566</v>
      </c>
      <c r="E53" s="12"/>
      <c r="F53" s="12"/>
      <c r="G53" s="124"/>
      <c r="H53" s="125"/>
    </row>
    <row r="54" spans="1:8" ht="15">
      <c r="A54" s="20" t="s">
        <v>94</v>
      </c>
      <c r="B54" s="56" t="s">
        <v>96</v>
      </c>
      <c r="C54" s="25">
        <f>10390</f>
        <v>10390</v>
      </c>
      <c r="D54" s="26">
        <v>10388</v>
      </c>
      <c r="E54" s="12"/>
      <c r="F54" s="12"/>
      <c r="G54" s="129"/>
      <c r="H54" s="123"/>
    </row>
    <row r="55" spans="1:8" ht="15">
      <c r="A55" s="60" t="s">
        <v>95</v>
      </c>
      <c r="B55" s="56" t="s">
        <v>97</v>
      </c>
      <c r="C55" s="25"/>
      <c r="D55" s="26"/>
      <c r="E55" s="12"/>
      <c r="F55" s="12"/>
      <c r="G55" s="127"/>
      <c r="H55" s="125"/>
    </row>
    <row r="56" spans="1:8" ht="15">
      <c r="A56" s="60" t="s">
        <v>98</v>
      </c>
      <c r="B56" s="56" t="s">
        <v>99</v>
      </c>
      <c r="C56" s="25">
        <v>119</v>
      </c>
      <c r="D56" s="26">
        <v>1419</v>
      </c>
      <c r="E56" s="12"/>
      <c r="F56" s="12"/>
      <c r="G56" s="122"/>
      <c r="H56" s="123"/>
    </row>
    <row r="57" spans="1:8" ht="15">
      <c r="A57" s="20" t="s">
        <v>30</v>
      </c>
      <c r="B57" s="54" t="s">
        <v>103</v>
      </c>
      <c r="C57" s="29">
        <f>98053-12</f>
        <v>98041</v>
      </c>
      <c r="D57" s="27">
        <v>2351</v>
      </c>
      <c r="E57" s="12"/>
      <c r="F57" s="12"/>
      <c r="G57" s="124"/>
      <c r="H57" s="125"/>
    </row>
    <row r="58" spans="1:8" ht="25.5">
      <c r="A58" s="20" t="s">
        <v>102</v>
      </c>
      <c r="B58" s="54">
        <v>300</v>
      </c>
      <c r="C58" s="163">
        <f>SUM(C50:C57)</f>
        <v>2412282</v>
      </c>
      <c r="D58" s="28">
        <f>SUM(D50:D57)</f>
        <v>2791755</v>
      </c>
      <c r="E58" s="12"/>
      <c r="F58" s="12"/>
      <c r="G58" s="124"/>
      <c r="H58" s="125"/>
    </row>
    <row r="59" spans="1:8" ht="25.5">
      <c r="A59" s="60" t="s">
        <v>100</v>
      </c>
      <c r="B59" s="54" t="s">
        <v>101</v>
      </c>
      <c r="C59" s="25"/>
      <c r="D59" s="26"/>
      <c r="E59" s="12"/>
      <c r="F59" s="12"/>
      <c r="G59" s="124"/>
      <c r="H59" s="125"/>
    </row>
    <row r="60" spans="1:8" ht="15">
      <c r="A60" s="66" t="s">
        <v>31</v>
      </c>
      <c r="B60" s="54"/>
      <c r="C60" s="25"/>
      <c r="D60" s="26"/>
      <c r="E60" s="12"/>
      <c r="F60" s="12"/>
      <c r="G60" s="124"/>
      <c r="H60" s="125"/>
    </row>
    <row r="61" spans="1:8" ht="15">
      <c r="A61" s="67" t="s">
        <v>86</v>
      </c>
      <c r="B61" s="54" t="s">
        <v>115</v>
      </c>
      <c r="C61" s="25">
        <v>4402040</v>
      </c>
      <c r="D61" s="26">
        <v>3884373</v>
      </c>
      <c r="E61" s="12"/>
      <c r="F61" s="12"/>
      <c r="G61" s="124"/>
      <c r="H61" s="125"/>
    </row>
    <row r="62" spans="1:8" ht="15">
      <c r="A62" s="67" t="s">
        <v>88</v>
      </c>
      <c r="B62" s="54" t="s">
        <v>116</v>
      </c>
      <c r="C62" s="25"/>
      <c r="D62" s="26"/>
      <c r="E62" s="12"/>
      <c r="F62" s="12"/>
      <c r="G62" s="127"/>
      <c r="H62" s="125"/>
    </row>
    <row r="63" spans="1:8" ht="15">
      <c r="A63" s="67" t="s">
        <v>118</v>
      </c>
      <c r="B63" s="54" t="s">
        <v>119</v>
      </c>
      <c r="C63" s="25">
        <f>18822350-923417</f>
        <v>17898933</v>
      </c>
      <c r="D63" s="26">
        <v>17781422</v>
      </c>
      <c r="E63" s="12"/>
      <c r="F63" s="12"/>
      <c r="G63" s="123"/>
      <c r="H63" s="123"/>
    </row>
    <row r="64" spans="1:8" ht="25.5">
      <c r="A64" s="20" t="s">
        <v>117</v>
      </c>
      <c r="B64" s="54" t="s">
        <v>120</v>
      </c>
      <c r="C64" s="25">
        <v>459647</v>
      </c>
      <c r="D64" s="26">
        <v>429529</v>
      </c>
      <c r="E64" s="12"/>
      <c r="F64" s="12"/>
      <c r="G64" s="125"/>
      <c r="H64" s="125"/>
    </row>
    <row r="65" spans="1:8" ht="15">
      <c r="A65" s="20" t="s">
        <v>121</v>
      </c>
      <c r="B65" s="54" t="s">
        <v>122</v>
      </c>
      <c r="C65" s="25"/>
      <c r="D65" s="26"/>
      <c r="E65" s="12"/>
      <c r="F65" s="12"/>
      <c r="G65" s="125"/>
      <c r="H65" s="125"/>
    </row>
    <row r="66" spans="1:8" ht="15">
      <c r="A66" s="20" t="s">
        <v>32</v>
      </c>
      <c r="B66" s="54" t="s">
        <v>123</v>
      </c>
      <c r="C66" s="25"/>
      <c r="D66" s="26"/>
      <c r="E66" s="12"/>
      <c r="F66" s="12"/>
      <c r="G66" s="128"/>
      <c r="H66" s="123"/>
    </row>
    <row r="67" spans="1:8" ht="15">
      <c r="A67" s="20" t="s">
        <v>33</v>
      </c>
      <c r="B67" s="54" t="s">
        <v>124</v>
      </c>
      <c r="C67" s="25"/>
      <c r="D67" s="26"/>
      <c r="E67" s="12"/>
      <c r="F67" s="12"/>
      <c r="G67" s="124"/>
      <c r="H67" s="125"/>
    </row>
    <row r="68" spans="1:8" ht="25.5">
      <c r="A68" s="20" t="s">
        <v>125</v>
      </c>
      <c r="B68" s="54">
        <v>400</v>
      </c>
      <c r="C68" s="163">
        <f>SUM(C61:C67)</f>
        <v>22760620</v>
      </c>
      <c r="D68" s="28">
        <f>SUM(D61:D67)</f>
        <v>22095324</v>
      </c>
      <c r="E68" s="12"/>
      <c r="F68" s="12"/>
      <c r="G68" s="124"/>
      <c r="H68" s="125"/>
    </row>
    <row r="69" spans="1:8" ht="15">
      <c r="A69" s="66" t="s">
        <v>34</v>
      </c>
      <c r="B69" s="53"/>
      <c r="C69" s="25"/>
      <c r="D69" s="26"/>
      <c r="E69" s="12"/>
      <c r="F69" s="12"/>
      <c r="G69" s="124"/>
      <c r="H69" s="125"/>
    </row>
    <row r="70" spans="1:8" ht="15">
      <c r="A70" s="20" t="s">
        <v>35</v>
      </c>
      <c r="B70" s="53" t="s">
        <v>104</v>
      </c>
      <c r="C70" s="25">
        <v>300000</v>
      </c>
      <c r="D70" s="26">
        <v>300000</v>
      </c>
      <c r="E70" s="12"/>
      <c r="F70" s="12"/>
      <c r="G70" s="127"/>
      <c r="H70" s="125"/>
    </row>
    <row r="71" spans="1:8" ht="15">
      <c r="A71" s="20" t="s">
        <v>36</v>
      </c>
      <c r="B71" s="53" t="s">
        <v>105</v>
      </c>
      <c r="C71" s="25"/>
      <c r="D71" s="26"/>
      <c r="E71" s="12"/>
      <c r="F71" s="12"/>
      <c r="G71" s="126"/>
      <c r="H71" s="125"/>
    </row>
    <row r="72" spans="1:8" ht="15">
      <c r="A72" s="20" t="s">
        <v>37</v>
      </c>
      <c r="B72" s="53" t="s">
        <v>106</v>
      </c>
      <c r="C72" s="25"/>
      <c r="D72" s="26"/>
      <c r="E72" s="12"/>
      <c r="F72" s="12"/>
      <c r="G72" s="127"/>
      <c r="H72" s="125"/>
    </row>
    <row r="73" spans="1:8" ht="15">
      <c r="A73" s="20" t="s">
        <v>38</v>
      </c>
      <c r="B73" s="53" t="s">
        <v>107</v>
      </c>
      <c r="C73" s="25">
        <v>182606</v>
      </c>
      <c r="D73" s="26">
        <v>182606</v>
      </c>
      <c r="E73" s="12"/>
      <c r="F73" s="12"/>
      <c r="G73" s="125"/>
      <c r="H73" s="124"/>
    </row>
    <row r="74" spans="1:8" ht="15">
      <c r="A74" s="20" t="s">
        <v>39</v>
      </c>
      <c r="B74" s="53" t="s">
        <v>108</v>
      </c>
      <c r="C74" s="103">
        <f>ОПУ!C24+D74</f>
        <v>-799914</v>
      </c>
      <c r="D74" s="100">
        <v>-1154159</v>
      </c>
      <c r="E74" s="12"/>
      <c r="F74" s="12"/>
      <c r="G74" s="125"/>
      <c r="H74" s="124"/>
    </row>
    <row r="75" spans="1:8" ht="25.5">
      <c r="A75" s="20" t="s">
        <v>109</v>
      </c>
      <c r="B75" s="53" t="s">
        <v>110</v>
      </c>
      <c r="C75" s="101">
        <f>SUM(C70:C74)</f>
        <v>-317308</v>
      </c>
      <c r="D75" s="99">
        <f>SUM(D70:D74)</f>
        <v>-671553</v>
      </c>
      <c r="E75" s="12"/>
      <c r="F75" s="12"/>
      <c r="G75" s="125"/>
      <c r="H75" s="126"/>
    </row>
    <row r="76" spans="1:8" ht="15">
      <c r="A76" s="20" t="s">
        <v>111</v>
      </c>
      <c r="B76" s="53" t="s">
        <v>114</v>
      </c>
      <c r="C76" s="26"/>
      <c r="D76" s="30"/>
      <c r="E76" s="12"/>
      <c r="F76" s="12"/>
      <c r="G76" s="125"/>
      <c r="H76" s="127"/>
    </row>
    <row r="77" spans="1:8" ht="15">
      <c r="A77" s="20" t="s">
        <v>112</v>
      </c>
      <c r="B77" s="53">
        <v>500</v>
      </c>
      <c r="C77" s="101">
        <f>C75+C76</f>
        <v>-317308</v>
      </c>
      <c r="D77" s="99">
        <f>D75+D76</f>
        <v>-671553</v>
      </c>
      <c r="E77" s="12"/>
      <c r="F77" s="12"/>
      <c r="G77" s="125"/>
      <c r="H77" s="124"/>
    </row>
    <row r="78" spans="1:8" ht="15">
      <c r="A78" s="68" t="s">
        <v>113</v>
      </c>
      <c r="B78" s="57"/>
      <c r="C78" s="144">
        <f>C58+C68+C77</f>
        <v>24855594</v>
      </c>
      <c r="D78" s="31">
        <f>D58+D68+D77</f>
        <v>24215526</v>
      </c>
      <c r="E78" s="12"/>
      <c r="F78" s="12"/>
      <c r="G78" s="128"/>
      <c r="H78" s="123"/>
    </row>
    <row r="79" spans="2:8" ht="15">
      <c r="B79" s="48"/>
      <c r="C79" s="145"/>
      <c r="D79" s="32"/>
      <c r="E79" s="11"/>
      <c r="G79" s="124"/>
      <c r="H79" s="125"/>
    </row>
    <row r="80" spans="1:8" ht="15">
      <c r="A80" s="69" t="s">
        <v>187</v>
      </c>
      <c r="B80" s="48"/>
      <c r="C80" s="146">
        <f>C47-C78</f>
        <v>0</v>
      </c>
      <c r="D80" s="32"/>
      <c r="G80" s="124"/>
      <c r="H80" s="125"/>
    </row>
    <row r="81" spans="1:8" ht="15">
      <c r="A81" s="168" t="s">
        <v>9</v>
      </c>
      <c r="B81" s="168"/>
      <c r="C81" s="168"/>
      <c r="D81" s="168"/>
      <c r="G81" s="125"/>
      <c r="H81" s="124"/>
    </row>
    <row r="82" spans="1:8" ht="15">
      <c r="A82" s="70"/>
      <c r="B82" s="58"/>
      <c r="C82" s="147"/>
      <c r="D82" s="4"/>
      <c r="G82" s="125"/>
      <c r="H82" s="124"/>
    </row>
    <row r="83" spans="1:8" ht="15">
      <c r="A83" s="165" t="s">
        <v>10</v>
      </c>
      <c r="B83" s="166"/>
      <c r="C83" s="166"/>
      <c r="D83" s="166"/>
      <c r="G83" s="125"/>
      <c r="H83" s="124"/>
    </row>
    <row r="84" spans="7:8" ht="15">
      <c r="G84" s="125"/>
      <c r="H84" s="126"/>
    </row>
    <row r="85" spans="7:8" ht="15">
      <c r="G85" s="125"/>
      <c r="H85" s="127"/>
    </row>
    <row r="86" spans="7:8" ht="15">
      <c r="G86" s="128"/>
      <c r="H86" s="123"/>
    </row>
    <row r="87" spans="7:8" ht="15">
      <c r="G87" s="126"/>
      <c r="H87" s="125"/>
    </row>
    <row r="88" spans="7:8" ht="15">
      <c r="G88" s="122"/>
      <c r="H88" s="123"/>
    </row>
    <row r="89" spans="4:8" ht="15">
      <c r="D89" s="133"/>
      <c r="E89" s="11"/>
      <c r="F89" s="126"/>
      <c r="G89" s="125"/>
      <c r="H89" s="125"/>
    </row>
    <row r="90" spans="4:8" ht="15">
      <c r="D90" s="133"/>
      <c r="E90" s="11"/>
      <c r="F90" s="124"/>
      <c r="G90" s="124"/>
      <c r="H90" s="125"/>
    </row>
    <row r="91" spans="4:8" ht="15">
      <c r="D91" s="133"/>
      <c r="E91" s="11"/>
      <c r="F91" s="126"/>
      <c r="G91" s="125"/>
      <c r="H91" s="125"/>
    </row>
    <row r="92" spans="4:8" ht="15">
      <c r="D92" s="134"/>
      <c r="E92" s="134"/>
      <c r="F92" s="134"/>
      <c r="G92" s="125"/>
      <c r="H92" s="125"/>
    </row>
    <row r="93" spans="4:8" ht="15">
      <c r="D93" s="120"/>
      <c r="E93" s="11"/>
      <c r="G93" s="123"/>
      <c r="H93" s="129"/>
    </row>
    <row r="94" spans="4:8" ht="15">
      <c r="D94" s="120"/>
      <c r="E94" s="11"/>
      <c r="G94" s="125"/>
      <c r="H94" s="127"/>
    </row>
    <row r="95" spans="7:8" ht="15">
      <c r="G95" s="123"/>
      <c r="H95" s="122"/>
    </row>
    <row r="96" spans="7:8" ht="15">
      <c r="G96" s="125"/>
      <c r="H96" s="124"/>
    </row>
    <row r="97" spans="7:8" ht="15">
      <c r="G97" s="125"/>
      <c r="H97" s="124"/>
    </row>
    <row r="98" spans="7:8" ht="15">
      <c r="G98" s="125"/>
      <c r="H98" s="124"/>
    </row>
    <row r="99" spans="7:8" ht="15">
      <c r="G99" s="125"/>
      <c r="H99" s="124"/>
    </row>
    <row r="100" spans="7:8" ht="15">
      <c r="G100" s="125"/>
      <c r="H100" s="125"/>
    </row>
    <row r="101" spans="7:8" ht="15">
      <c r="G101" s="125"/>
      <c r="H101" s="125"/>
    </row>
    <row r="102" spans="7:8" ht="15">
      <c r="G102" s="123"/>
      <c r="H102" s="122"/>
    </row>
    <row r="103" spans="7:8" ht="15">
      <c r="G103" s="125"/>
      <c r="H103" s="124"/>
    </row>
    <row r="104" spans="7:8" ht="15">
      <c r="G104" s="125"/>
      <c r="H104" s="126"/>
    </row>
    <row r="105" spans="7:8" ht="15">
      <c r="G105" s="123"/>
      <c r="H105" s="122"/>
    </row>
    <row r="106" spans="7:8" ht="15">
      <c r="G106" s="125"/>
      <c r="H106" s="124"/>
    </row>
    <row r="107" spans="7:8" ht="15">
      <c r="G107" s="125"/>
      <c r="H107" s="124"/>
    </row>
    <row r="108" spans="7:8" ht="15">
      <c r="G108" s="125"/>
      <c r="H108" s="124"/>
    </row>
    <row r="109" spans="7:8" ht="15">
      <c r="G109" s="125"/>
      <c r="H109" s="127"/>
    </row>
    <row r="110" spans="7:8" ht="15">
      <c r="G110" s="125"/>
      <c r="H110" s="125"/>
    </row>
    <row r="111" spans="7:8" ht="15">
      <c r="G111" s="125"/>
      <c r="H111" s="125"/>
    </row>
    <row r="112" spans="7:8" ht="15">
      <c r="G112" s="125"/>
      <c r="H112" s="125"/>
    </row>
    <row r="113" spans="7:8" ht="15">
      <c r="G113" s="123"/>
      <c r="H113" s="122"/>
    </row>
    <row r="114" spans="7:8" ht="15">
      <c r="G114" s="125"/>
      <c r="H114" s="124"/>
    </row>
    <row r="115" spans="7:8" ht="15">
      <c r="G115" s="125"/>
      <c r="H115" s="125"/>
    </row>
    <row r="116" spans="7:8" ht="15">
      <c r="G116" s="123"/>
      <c r="H116" s="122"/>
    </row>
    <row r="117" spans="7:8" ht="15">
      <c r="G117" s="125"/>
      <c r="H117" s="124"/>
    </row>
    <row r="118" spans="7:8" ht="15">
      <c r="G118" s="125"/>
      <c r="H118" s="127"/>
    </row>
    <row r="119" spans="7:8" ht="15">
      <c r="G119" s="123"/>
      <c r="H119" s="129"/>
    </row>
    <row r="120" spans="7:8" ht="15">
      <c r="G120" s="125"/>
      <c r="H120" s="127"/>
    </row>
    <row r="121" spans="7:8" ht="15">
      <c r="G121" s="125"/>
      <c r="H121" s="127"/>
    </row>
    <row r="122" spans="7:8" ht="15">
      <c r="G122" s="123"/>
      <c r="H122" s="129"/>
    </row>
    <row r="123" spans="7:8" ht="15">
      <c r="G123" s="125"/>
      <c r="H123" s="127"/>
    </row>
    <row r="124" spans="7:8" ht="15">
      <c r="G124" s="123"/>
      <c r="H124" s="122"/>
    </row>
    <row r="125" spans="7:8" ht="15">
      <c r="G125" s="125"/>
      <c r="H125" s="124"/>
    </row>
    <row r="126" spans="7:8" ht="15">
      <c r="G126" s="123"/>
      <c r="H126" s="122"/>
    </row>
    <row r="127" spans="7:8" ht="15">
      <c r="G127" s="125"/>
      <c r="H127" s="124"/>
    </row>
    <row r="128" spans="7:8" ht="15">
      <c r="G128" s="123"/>
      <c r="H128" s="123"/>
    </row>
    <row r="129" spans="7:8" ht="15">
      <c r="G129" s="125"/>
      <c r="H129" s="125"/>
    </row>
    <row r="130" spans="7:8" ht="15">
      <c r="G130" s="125"/>
      <c r="H130" s="125"/>
    </row>
    <row r="131" spans="7:8" ht="15">
      <c r="G131" s="123"/>
      <c r="H131" s="123"/>
    </row>
    <row r="132" spans="7:8" ht="15">
      <c r="G132" s="125"/>
      <c r="H132" s="125"/>
    </row>
    <row r="133" spans="7:8" ht="15">
      <c r="G133" s="123"/>
      <c r="H133" s="123"/>
    </row>
    <row r="134" spans="7:8" ht="15">
      <c r="G134" s="125"/>
      <c r="H134" s="125"/>
    </row>
    <row r="135" spans="7:8" ht="15">
      <c r="G135" s="125"/>
      <c r="H135" s="125"/>
    </row>
    <row r="136" spans="7:8" ht="15">
      <c r="G136" s="125"/>
      <c r="H136" s="125"/>
    </row>
    <row r="137" spans="7:8" ht="15">
      <c r="G137" s="123"/>
      <c r="H137" s="123"/>
    </row>
    <row r="138" spans="7:8" ht="15">
      <c r="G138" s="125"/>
      <c r="H138" s="125"/>
    </row>
    <row r="139" spans="7:8" ht="15">
      <c r="G139" s="125"/>
      <c r="H139" s="125"/>
    </row>
    <row r="140" spans="7:8" ht="15">
      <c r="G140" s="123"/>
      <c r="H140" s="123"/>
    </row>
    <row r="141" spans="7:8" ht="15">
      <c r="G141" s="125"/>
      <c r="H141" s="125"/>
    </row>
    <row r="142" spans="7:8" ht="15">
      <c r="G142" s="125"/>
      <c r="H142" s="125"/>
    </row>
    <row r="143" spans="7:8" ht="15">
      <c r="G143" s="123"/>
      <c r="H143" s="123"/>
    </row>
    <row r="144" spans="7:8" ht="15">
      <c r="G144" s="125"/>
      <c r="H144" s="125"/>
    </row>
    <row r="145" spans="7:8" ht="15">
      <c r="G145" s="125"/>
      <c r="H145" s="125"/>
    </row>
    <row r="146" spans="7:8" ht="15">
      <c r="G146" s="125"/>
      <c r="H146" s="125"/>
    </row>
    <row r="147" spans="7:8" ht="15">
      <c r="G147" s="123"/>
      <c r="H147" s="123"/>
    </row>
    <row r="148" spans="7:8" ht="15">
      <c r="G148" s="125"/>
      <c r="H148" s="125"/>
    </row>
    <row r="149" spans="7:8" ht="15">
      <c r="G149" s="125"/>
      <c r="H149" s="125"/>
    </row>
    <row r="150" spans="7:8" ht="15">
      <c r="G150" s="125"/>
      <c r="H150" s="125"/>
    </row>
    <row r="151" spans="7:8" ht="15">
      <c r="G151" s="125"/>
      <c r="H151" s="125"/>
    </row>
    <row r="152" spans="7:8" ht="15">
      <c r="G152" s="125"/>
      <c r="H152" s="125"/>
    </row>
    <row r="153" spans="7:8" ht="15">
      <c r="G153" s="125"/>
      <c r="H153" s="125"/>
    </row>
    <row r="154" spans="7:8" ht="15">
      <c r="G154" s="125"/>
      <c r="H154" s="125"/>
    </row>
    <row r="155" spans="7:8" ht="15">
      <c r="G155" s="125"/>
      <c r="H155" s="125"/>
    </row>
    <row r="156" spans="7:8" ht="15">
      <c r="G156" s="125"/>
      <c r="H156" s="125"/>
    </row>
    <row r="157" spans="7:8" ht="15">
      <c r="G157" s="123"/>
      <c r="H157" s="123"/>
    </row>
    <row r="158" spans="7:8" ht="15">
      <c r="G158" s="125"/>
      <c r="H158" s="125"/>
    </row>
    <row r="159" spans="7:8" ht="15">
      <c r="G159" s="123"/>
      <c r="H159" s="123"/>
    </row>
    <row r="160" spans="7:8" ht="15">
      <c r="G160" s="125"/>
      <c r="H160" s="125"/>
    </row>
    <row r="161" spans="7:8" ht="15">
      <c r="G161" s="125"/>
      <c r="H161" s="125"/>
    </row>
    <row r="162" spans="7:8" ht="15">
      <c r="G162" s="125"/>
      <c r="H162" s="125"/>
    </row>
    <row r="163" spans="7:8" ht="15">
      <c r="G163" s="122"/>
      <c r="H163" s="122"/>
    </row>
  </sheetData>
  <sheetProtection/>
  <mergeCells count="9">
    <mergeCell ref="A83:D83"/>
    <mergeCell ref="A12:D12"/>
    <mergeCell ref="A81:D81"/>
    <mergeCell ref="A14:D14"/>
    <mergeCell ref="A15:D15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6">
      <selection activeCell="C26" sqref="C26"/>
    </sheetView>
  </sheetViews>
  <sheetFormatPr defaultColWidth="31.57421875" defaultRowHeight="15"/>
  <cols>
    <col min="1" max="1" width="53.57421875" style="0" customWidth="1"/>
    <col min="2" max="2" width="8.57421875" style="73" bestFit="1" customWidth="1"/>
    <col min="3" max="3" width="17.00390625" style="119" customWidth="1"/>
    <col min="4" max="4" width="17.57421875" style="0" customWidth="1"/>
  </cols>
  <sheetData>
    <row r="1" ht="15">
      <c r="C1" s="109" t="s">
        <v>180</v>
      </c>
    </row>
    <row r="2" ht="15">
      <c r="C2" s="110" t="s">
        <v>179</v>
      </c>
    </row>
    <row r="3" spans="3:6" ht="15">
      <c r="C3" s="89" t="s">
        <v>44</v>
      </c>
      <c r="F3" s="136"/>
    </row>
    <row r="4" spans="1:6" ht="15">
      <c r="A4" s="3"/>
      <c r="B4" s="74"/>
      <c r="C4" s="111" t="s">
        <v>43</v>
      </c>
      <c r="F4" s="136"/>
    </row>
    <row r="5" spans="1:6" ht="15">
      <c r="A5" s="171" t="s">
        <v>0</v>
      </c>
      <c r="B5" s="172"/>
      <c r="C5" s="172"/>
      <c r="D5" s="172"/>
      <c r="F5" s="136"/>
    </row>
    <row r="6" spans="1:4" ht="15">
      <c r="A6" s="3"/>
      <c r="B6" s="74"/>
      <c r="C6" s="112"/>
      <c r="D6" s="46"/>
    </row>
    <row r="7" spans="1:4" ht="15">
      <c r="A7" s="170" t="s">
        <v>186</v>
      </c>
      <c r="B7" s="170"/>
      <c r="C7" s="170"/>
      <c r="D7" s="170"/>
    </row>
    <row r="8" spans="1:4" ht="15">
      <c r="A8" s="169" t="s">
        <v>189</v>
      </c>
      <c r="B8" s="169"/>
      <c r="C8" s="169"/>
      <c r="D8" s="169"/>
    </row>
    <row r="9" spans="1:4" ht="15.75" thickBot="1">
      <c r="A9" s="3"/>
      <c r="B9" s="74"/>
      <c r="C9" s="112"/>
      <c r="D9" s="4" t="s">
        <v>1</v>
      </c>
    </row>
    <row r="10" spans="1:6" s="7" customFormat="1" ht="26.25" thickBot="1">
      <c r="A10" s="5" t="s">
        <v>2</v>
      </c>
      <c r="B10" s="75" t="s">
        <v>3</v>
      </c>
      <c r="C10" s="6" t="s">
        <v>4</v>
      </c>
      <c r="D10" s="5" t="s">
        <v>5</v>
      </c>
      <c r="F10" s="149"/>
    </row>
    <row r="11" spans="1:7" ht="15">
      <c r="A11" s="33" t="s">
        <v>126</v>
      </c>
      <c r="B11" s="79" t="s">
        <v>45</v>
      </c>
      <c r="C11" s="154">
        <v>2965056</v>
      </c>
      <c r="D11" s="159">
        <v>2650617</v>
      </c>
      <c r="E11" s="119"/>
      <c r="F11" s="80"/>
      <c r="G11" s="34"/>
    </row>
    <row r="12" spans="1:7" ht="15">
      <c r="A12" s="40" t="s">
        <v>127</v>
      </c>
      <c r="B12" s="76" t="s">
        <v>46</v>
      </c>
      <c r="C12" s="155">
        <v>-1136177</v>
      </c>
      <c r="D12" s="160">
        <v>-975345</v>
      </c>
      <c r="F12" s="80"/>
      <c r="G12" s="34"/>
    </row>
    <row r="13" spans="1:7" ht="15">
      <c r="A13" s="41" t="s">
        <v>128</v>
      </c>
      <c r="B13" s="76" t="s">
        <v>47</v>
      </c>
      <c r="C13" s="94">
        <f>C11+C12</f>
        <v>1828879</v>
      </c>
      <c r="D13" s="95">
        <f>D11+D12</f>
        <v>1675272</v>
      </c>
      <c r="F13" s="108"/>
      <c r="G13" s="132"/>
    </row>
    <row r="14" spans="1:6" ht="15">
      <c r="A14" s="41" t="s">
        <v>129</v>
      </c>
      <c r="B14" s="76" t="s">
        <v>48</v>
      </c>
      <c r="C14" s="94"/>
      <c r="D14" s="95"/>
      <c r="F14" s="80"/>
    </row>
    <row r="15" spans="1:6" ht="15">
      <c r="A15" s="40" t="s">
        <v>7</v>
      </c>
      <c r="B15" s="76" t="s">
        <v>54</v>
      </c>
      <c r="C15" s="96">
        <f>-93910</f>
        <v>-93910</v>
      </c>
      <c r="D15" s="153">
        <f>-74909</f>
        <v>-74909</v>
      </c>
      <c r="E15" s="135"/>
      <c r="F15" s="80">
        <f>C12+C15+C16+C20</f>
        <v>-2653733</v>
      </c>
    </row>
    <row r="16" spans="1:6" ht="15">
      <c r="A16" s="42" t="s">
        <v>8</v>
      </c>
      <c r="B16" s="76" t="s">
        <v>55</v>
      </c>
      <c r="C16" s="148">
        <f>-38391+560-2+1</f>
        <v>-37832</v>
      </c>
      <c r="D16" s="161">
        <f>-19482</f>
        <v>-19482</v>
      </c>
      <c r="E16" s="1"/>
      <c r="F16" s="157">
        <f>1453506670.45+122959424.21+1803461365.44+27724985.42</f>
        <v>3407652445.5200005</v>
      </c>
    </row>
    <row r="17" spans="1:9" ht="15">
      <c r="A17" s="40" t="s">
        <v>6</v>
      </c>
      <c r="B17" s="76" t="s">
        <v>61</v>
      </c>
      <c r="C17" s="96"/>
      <c r="D17" s="153"/>
      <c r="F17" s="80"/>
      <c r="G17" s="104"/>
      <c r="H17" s="35">
        <v>894985</v>
      </c>
      <c r="I17" s="35">
        <v>894985</v>
      </c>
    </row>
    <row r="18" spans="1:9" s="21" customFormat="1" ht="25.5">
      <c r="A18" s="43" t="s">
        <v>130</v>
      </c>
      <c r="B18" s="90" t="s">
        <v>131</v>
      </c>
      <c r="C18" s="94">
        <f>C13+C15+C16+C17</f>
        <v>1697137</v>
      </c>
      <c r="D18" s="95">
        <f>D13+D15+D16+D17</f>
        <v>1580881</v>
      </c>
      <c r="E18" s="91"/>
      <c r="F18" s="80">
        <f>C11+C17+C19</f>
        <v>3007978</v>
      </c>
      <c r="G18" s="104"/>
      <c r="H18" s="34">
        <v>252760.66</v>
      </c>
      <c r="I18" s="34">
        <v>252760.66</v>
      </c>
    </row>
    <row r="19" spans="1:9" ht="15">
      <c r="A19" s="40" t="s">
        <v>132</v>
      </c>
      <c r="B19" s="76" t="s">
        <v>133</v>
      </c>
      <c r="C19" s="96">
        <v>42922</v>
      </c>
      <c r="D19" s="153">
        <v>10976</v>
      </c>
      <c r="E19" s="80"/>
      <c r="F19" s="80"/>
      <c r="G19" s="104"/>
      <c r="H19" s="34">
        <v>354491.99</v>
      </c>
      <c r="I19" s="34">
        <v>354491.99</v>
      </c>
    </row>
    <row r="20" spans="1:9" ht="15">
      <c r="A20" s="40" t="s">
        <v>134</v>
      </c>
      <c r="B20" s="76" t="s">
        <v>135</v>
      </c>
      <c r="C20" s="96">
        <f>-1385814</f>
        <v>-1385814</v>
      </c>
      <c r="D20" s="153">
        <f>-1404075</f>
        <v>-1404075</v>
      </c>
      <c r="E20" s="84"/>
      <c r="F20" s="108"/>
      <c r="G20" s="2"/>
      <c r="H20" s="34">
        <v>5869315.77</v>
      </c>
      <c r="I20" s="34">
        <v>5869315.77</v>
      </c>
    </row>
    <row r="21" spans="1:9" ht="38.25">
      <c r="A21" s="40" t="s">
        <v>137</v>
      </c>
      <c r="B21" s="76" t="s">
        <v>136</v>
      </c>
      <c r="C21" s="113"/>
      <c r="D21" s="162"/>
      <c r="E21" s="80"/>
      <c r="F21" s="12"/>
      <c r="H21" s="34">
        <v>5511650.75</v>
      </c>
      <c r="I21" s="34">
        <v>5511650.75</v>
      </c>
    </row>
    <row r="22" spans="1:9" s="8" customFormat="1" ht="15">
      <c r="A22" s="40" t="s">
        <v>138</v>
      </c>
      <c r="B22" s="76" t="s">
        <v>140</v>
      </c>
      <c r="C22" s="96"/>
      <c r="D22" s="153"/>
      <c r="E22" s="80"/>
      <c r="F22" s="80"/>
      <c r="G22" s="105"/>
      <c r="H22" s="34">
        <v>3427477.85</v>
      </c>
      <c r="I22" s="34">
        <v>3427477.85</v>
      </c>
    </row>
    <row r="23" spans="1:9" s="8" customFormat="1" ht="15">
      <c r="A23" s="40" t="s">
        <v>139</v>
      </c>
      <c r="B23" s="76" t="s">
        <v>141</v>
      </c>
      <c r="C23" s="96"/>
      <c r="D23" s="153"/>
      <c r="E23" s="80"/>
      <c r="F23" s="80"/>
      <c r="G23" s="34"/>
      <c r="H23" s="34">
        <v>1949308.51</v>
      </c>
      <c r="I23" s="34">
        <v>1949308.51</v>
      </c>
    </row>
    <row r="24" spans="1:9" ht="25.5">
      <c r="A24" s="41" t="s">
        <v>142</v>
      </c>
      <c r="B24" s="76" t="s">
        <v>143</v>
      </c>
      <c r="C24" s="94">
        <f>C18+C19+C20+C22+C23</f>
        <v>354245</v>
      </c>
      <c r="D24" s="95">
        <f>D18+D19+D20+D22+D23</f>
        <v>187782</v>
      </c>
      <c r="E24" s="80"/>
      <c r="F24" s="80"/>
      <c r="G24" s="105"/>
      <c r="H24" s="34">
        <v>56456.46</v>
      </c>
      <c r="I24" s="34">
        <v>56456.46</v>
      </c>
    </row>
    <row r="25" spans="1:9" ht="15">
      <c r="A25" s="40" t="s">
        <v>144</v>
      </c>
      <c r="B25" s="76" t="s">
        <v>59</v>
      </c>
      <c r="C25" s="96"/>
      <c r="D25" s="93"/>
      <c r="E25" s="158"/>
      <c r="F25" s="80"/>
      <c r="G25" s="105"/>
      <c r="H25" s="107">
        <f>SUM(H17:H24)</f>
        <v>18316446.990000002</v>
      </c>
      <c r="I25" s="131">
        <f>SUM(I17:I24)</f>
        <v>18316446.990000002</v>
      </c>
    </row>
    <row r="26" spans="1:7" ht="25.5">
      <c r="A26" s="40" t="s">
        <v>146</v>
      </c>
      <c r="B26" s="76" t="s">
        <v>145</v>
      </c>
      <c r="C26" s="96">
        <f>C24-C25</f>
        <v>354245</v>
      </c>
      <c r="D26" s="93">
        <f>D24+D25</f>
        <v>187782</v>
      </c>
      <c r="E26" s="158"/>
      <c r="F26" s="108"/>
      <c r="G26" s="106"/>
    </row>
    <row r="27" spans="1:7" ht="25.5">
      <c r="A27" s="40" t="s">
        <v>147</v>
      </c>
      <c r="B27" s="76" t="s">
        <v>148</v>
      </c>
      <c r="C27" s="114"/>
      <c r="D27" s="93"/>
      <c r="E27" s="158"/>
      <c r="F27" s="84"/>
      <c r="G27" s="107"/>
    </row>
    <row r="28" spans="1:6" ht="15">
      <c r="A28" s="40" t="s">
        <v>178</v>
      </c>
      <c r="B28" s="76" t="s">
        <v>149</v>
      </c>
      <c r="C28" s="114">
        <f>C26+C27</f>
        <v>354245</v>
      </c>
      <c r="D28" s="93">
        <f>D26+D27</f>
        <v>187782</v>
      </c>
      <c r="E28" s="158"/>
      <c r="F28" s="84"/>
    </row>
    <row r="29" spans="1:6" ht="15">
      <c r="A29" s="40" t="s">
        <v>150</v>
      </c>
      <c r="B29" s="76"/>
      <c r="C29" s="114"/>
      <c r="D29" s="93"/>
      <c r="E29" s="158"/>
      <c r="F29" s="84"/>
    </row>
    <row r="30" spans="1:6" ht="15">
      <c r="A30" s="40" t="s">
        <v>151</v>
      </c>
      <c r="B30" s="76"/>
      <c r="C30" s="114"/>
      <c r="D30" s="93"/>
      <c r="E30" s="158"/>
      <c r="F30" s="84"/>
    </row>
    <row r="31" spans="1:6" ht="25.5">
      <c r="A31" s="40" t="s">
        <v>152</v>
      </c>
      <c r="B31" s="76" t="s">
        <v>153</v>
      </c>
      <c r="C31" s="114">
        <f>C33+C34+C35+C36+C37+C38+C39+C40+C41+C42+C43</f>
        <v>0</v>
      </c>
      <c r="D31" s="93">
        <f>D33+D34+D35+D36+D37+D38+D39+D40+D41+D42+D43</f>
        <v>0</v>
      </c>
      <c r="F31" s="84"/>
    </row>
    <row r="32" spans="1:6" ht="15" hidden="1">
      <c r="A32" s="40" t="s">
        <v>40</v>
      </c>
      <c r="B32" s="76"/>
      <c r="C32" s="114"/>
      <c r="D32" s="93"/>
      <c r="F32" s="35"/>
    </row>
    <row r="33" spans="1:6" ht="15" hidden="1">
      <c r="A33" s="40" t="s">
        <v>154</v>
      </c>
      <c r="B33" s="76" t="s">
        <v>104</v>
      </c>
      <c r="C33" s="114"/>
      <c r="D33" s="93"/>
      <c r="F33" s="35"/>
    </row>
    <row r="34" spans="1:6" ht="25.5" hidden="1">
      <c r="A34" s="40" t="s">
        <v>155</v>
      </c>
      <c r="B34" s="76" t="s">
        <v>105</v>
      </c>
      <c r="C34" s="114"/>
      <c r="D34" s="93"/>
      <c r="F34" s="35"/>
    </row>
    <row r="35" spans="1:6" ht="38.25" hidden="1">
      <c r="A35" s="40" t="s">
        <v>156</v>
      </c>
      <c r="B35" s="76" t="s">
        <v>106</v>
      </c>
      <c r="C35" s="114"/>
      <c r="D35" s="93"/>
      <c r="F35" s="35"/>
    </row>
    <row r="36" spans="1:6" ht="25.5" hidden="1">
      <c r="A36" s="40" t="s">
        <v>157</v>
      </c>
      <c r="B36" s="76" t="s">
        <v>107</v>
      </c>
      <c r="C36" s="114"/>
      <c r="D36" s="93"/>
      <c r="F36" s="35"/>
    </row>
    <row r="37" spans="1:6" ht="25.5" hidden="1">
      <c r="A37" s="40" t="s">
        <v>158</v>
      </c>
      <c r="B37" s="76" t="s">
        <v>108</v>
      </c>
      <c r="C37" s="114"/>
      <c r="D37" s="93"/>
      <c r="F37" s="36"/>
    </row>
    <row r="38" spans="1:6" ht="15" hidden="1">
      <c r="A38" s="40" t="s">
        <v>41</v>
      </c>
      <c r="B38" s="76" t="s">
        <v>160</v>
      </c>
      <c r="C38" s="96"/>
      <c r="D38" s="93"/>
      <c r="F38" s="81"/>
    </row>
    <row r="39" spans="1:6" ht="25.5" hidden="1">
      <c r="A39" s="40" t="s">
        <v>159</v>
      </c>
      <c r="B39" s="76" t="s">
        <v>161</v>
      </c>
      <c r="C39" s="96"/>
      <c r="D39" s="93"/>
      <c r="F39" s="81"/>
    </row>
    <row r="40" spans="1:6" ht="15" hidden="1">
      <c r="A40" s="40" t="s">
        <v>162</v>
      </c>
      <c r="B40" s="76" t="s">
        <v>163</v>
      </c>
      <c r="C40" s="96"/>
      <c r="D40" s="93"/>
      <c r="F40" s="81"/>
    </row>
    <row r="41" spans="1:6" ht="16.5" customHeight="1" hidden="1">
      <c r="A41" s="40" t="s">
        <v>164</v>
      </c>
      <c r="B41" s="76" t="s">
        <v>165</v>
      </c>
      <c r="C41" s="96"/>
      <c r="D41" s="93"/>
      <c r="F41" s="81"/>
    </row>
    <row r="42" spans="1:6" ht="25.5" hidden="1">
      <c r="A42" s="40" t="s">
        <v>166</v>
      </c>
      <c r="B42" s="76" t="s">
        <v>168</v>
      </c>
      <c r="C42" s="96"/>
      <c r="D42" s="93"/>
      <c r="F42" s="81"/>
    </row>
    <row r="43" spans="1:6" ht="25.5" hidden="1">
      <c r="A43" s="40" t="s">
        <v>167</v>
      </c>
      <c r="B43" s="76" t="s">
        <v>110</v>
      </c>
      <c r="C43" s="96"/>
      <c r="D43" s="93"/>
      <c r="F43" s="81"/>
    </row>
    <row r="44" spans="1:4" ht="25.5">
      <c r="A44" s="43" t="s">
        <v>169</v>
      </c>
      <c r="B44" s="76" t="s">
        <v>171</v>
      </c>
      <c r="C44" s="94">
        <f>C28+C31</f>
        <v>354245</v>
      </c>
      <c r="D44" s="97">
        <f>D28+D31</f>
        <v>187782</v>
      </c>
    </row>
    <row r="45" spans="1:4" ht="15">
      <c r="A45" s="41" t="s">
        <v>170</v>
      </c>
      <c r="B45" s="76"/>
      <c r="C45" s="94"/>
      <c r="D45" s="97"/>
    </row>
    <row r="46" spans="1:4" ht="15">
      <c r="A46" s="40" t="s">
        <v>150</v>
      </c>
      <c r="B46" s="76"/>
      <c r="C46" s="94"/>
      <c r="D46" s="97"/>
    </row>
    <row r="47" spans="1:4" ht="15">
      <c r="A47" s="40" t="s">
        <v>151</v>
      </c>
      <c r="B47" s="76"/>
      <c r="C47" s="94"/>
      <c r="D47" s="97"/>
    </row>
    <row r="48" spans="1:4" ht="15">
      <c r="A48" s="43" t="s">
        <v>173</v>
      </c>
      <c r="B48" s="76" t="s">
        <v>172</v>
      </c>
      <c r="C48" s="94">
        <f>C50+C53</f>
        <v>11808.166666666666</v>
      </c>
      <c r="D48" s="97">
        <f>D50+D53</f>
        <v>6259.4</v>
      </c>
    </row>
    <row r="49" spans="1:4" ht="15">
      <c r="A49" s="82" t="s">
        <v>40</v>
      </c>
      <c r="B49" s="83"/>
      <c r="C49" s="115"/>
      <c r="D49" s="98"/>
    </row>
    <row r="50" spans="1:4" ht="15">
      <c r="A50" s="40" t="s">
        <v>174</v>
      </c>
      <c r="B50" s="83"/>
      <c r="C50" s="115">
        <f>C51</f>
        <v>11808.166666666666</v>
      </c>
      <c r="D50" s="98">
        <f>D51</f>
        <v>6259.4</v>
      </c>
    </row>
    <row r="51" spans="1:4" ht="15">
      <c r="A51" s="40" t="s">
        <v>175</v>
      </c>
      <c r="B51" s="76"/>
      <c r="C51" s="114">
        <f>C44/30</f>
        <v>11808.166666666666</v>
      </c>
      <c r="D51" s="93">
        <f>D44/30</f>
        <v>6259.4</v>
      </c>
    </row>
    <row r="52" spans="1:4" ht="15">
      <c r="A52" s="40" t="s">
        <v>176</v>
      </c>
      <c r="B52" s="76"/>
      <c r="C52" s="114"/>
      <c r="D52" s="93"/>
    </row>
    <row r="53" spans="1:4" ht="15">
      <c r="A53" s="40" t="s">
        <v>177</v>
      </c>
      <c r="B53" s="76"/>
      <c r="C53" s="116"/>
      <c r="D53" s="102"/>
    </row>
    <row r="54" spans="1:4" ht="15">
      <c r="A54" s="40" t="s">
        <v>175</v>
      </c>
      <c r="B54" s="76"/>
      <c r="C54" s="116"/>
      <c r="D54" s="102"/>
    </row>
    <row r="55" spans="1:4" ht="15.75" thickBot="1">
      <c r="A55" s="39" t="s">
        <v>176</v>
      </c>
      <c r="B55" s="77"/>
      <c r="C55" s="117"/>
      <c r="D55" s="44"/>
    </row>
    <row r="56" spans="1:4" ht="15">
      <c r="A56" s="3"/>
      <c r="B56" s="74"/>
      <c r="C56" s="112"/>
      <c r="D56" s="3"/>
    </row>
    <row r="57" spans="1:4" ht="15">
      <c r="A57" s="168" t="s">
        <v>9</v>
      </c>
      <c r="B57" s="168"/>
      <c r="C57" s="168"/>
      <c r="D57" s="168"/>
    </row>
    <row r="58" spans="1:4" ht="15">
      <c r="A58" s="9"/>
      <c r="B58" s="58"/>
      <c r="C58" s="37"/>
      <c r="D58" s="9"/>
    </row>
    <row r="59" spans="1:4" ht="15">
      <c r="A59" s="10" t="s">
        <v>10</v>
      </c>
      <c r="B59" s="59"/>
      <c r="C59" s="38"/>
      <c r="D59" s="10"/>
    </row>
    <row r="60" spans="1:4" ht="15">
      <c r="A60" s="11"/>
      <c r="B60" s="78"/>
      <c r="C60" s="118"/>
      <c r="D60" s="11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2013-10-24T08:27:09Z</cp:lastPrinted>
  <dcterms:created xsi:type="dcterms:W3CDTF">2010-04-07T05:06:39Z</dcterms:created>
  <dcterms:modified xsi:type="dcterms:W3CDTF">2013-10-31T03:28:31Z</dcterms:modified>
  <cp:category/>
  <cp:version/>
  <cp:contentType/>
  <cp:contentStatus/>
</cp:coreProperties>
</file>