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95" windowHeight="8190" activeTab="0"/>
  </bookViews>
  <sheets>
    <sheet name="баланс ф1" sheetId="1" r:id="rId1"/>
    <sheet name="фин.ф2" sheetId="2" r:id="rId2"/>
    <sheet name="деньги ф3" sheetId="3" r:id="rId3"/>
    <sheet name="капитал ф.4" sheetId="4" r:id="rId4"/>
  </sheets>
  <definedNames/>
  <calcPr fullCalcOnLoad="1" refMode="R1C1"/>
</workbook>
</file>

<file path=xl/sharedStrings.xml><?xml version="1.0" encoding="utf-8"?>
<sst xmlns="http://schemas.openxmlformats.org/spreadsheetml/2006/main" count="266" uniqueCount="198">
  <si>
    <t xml:space="preserve">Единица измерения </t>
  </si>
  <si>
    <t>тыс. тенге</t>
  </si>
  <si>
    <t>Код стр.</t>
  </si>
  <si>
    <t>I. Краткосрочные активы</t>
  </si>
  <si>
    <t>  </t>
  </si>
  <si>
    <t xml:space="preserve">Денежные средства 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</si>
  <si>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</si>
  <si>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</si>
  <si>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</si>
  <si>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</si>
  <si>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</si>
  <si>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</si>
  <si>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</si>
  <si>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</si>
  <si>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</si>
  <si>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 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</si>
  <si>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</si>
  <si>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</si>
  <si>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</si>
  <si>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</si>
  <si>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</si>
  <si>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</si>
  <si>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</si>
  <si>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</si>
  <si>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</si>
  <si>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</si>
  <si>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</si>
  <si>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</si>
  <si>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</si>
  <si>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</si>
  <si>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</si>
  <si>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</si>
  <si>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</si>
  <si>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</si>
  <si>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</si>
  <si>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</si>
  <si>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</si>
  <si>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</si>
  <si>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</si>
  <si>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</si>
  <si>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</si>
  <si>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</si>
  <si>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</si>
  <si>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 100 + стр. 200)</t>
  </si>
  <si>
    <t>Обязательство и капитал</t>
  </si>
  <si>
    <t>III. Краткосрочные обязательства</t>
  </si>
  <si>
    <t>Краткосрочные финансовые обязательства</t>
  </si>
  <si>
    <t>030</t>
  </si>
  <si>
    <t>Обязательства по налогам</t>
  </si>
  <si>
    <t>031</t>
  </si>
  <si>
    <t>Обязательства по другим обязательным и добровольным платежам</t>
  </si>
  <si>
    <t>032</t>
  </si>
  <si>
    <t>Краткосрочная кредиторская задолженность</t>
  </si>
  <si>
    <t>033</t>
  </si>
  <si>
    <t>Краткосрочные оценочные обязательства</t>
  </si>
  <si>
    <t>034</t>
  </si>
  <si>
    <t>Прочие краткосрочные обязательства</t>
  </si>
  <si>
    <t>035</t>
  </si>
  <si>
    <t>Итого краткосрочных обязательств</t>
  </si>
  <si>
    <t>300</t>
  </si>
  <si>
    <t>IV. Долгосрочные обязательства</t>
  </si>
  <si>
    <t>Долгосрочные финансовые обязательства</t>
  </si>
  <si>
    <t>040</t>
  </si>
  <si>
    <t>Долгосрочная кредиторская задолженность</t>
  </si>
  <si>
    <t>041</t>
  </si>
  <si>
    <t>Долгосрочные оценочные обязательства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</si>
  <si>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</si>
  <si>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</si>
  <si>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</si>
  <si>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</si>
  <si>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</si>
  <si>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Итого долгосрочных обязательств</t>
  </si>
  <si>
    <t>V. Капитал</t>
  </si>
  <si>
    <t>Уставный капитал</t>
  </si>
  <si>
    <t>050</t>
  </si>
  <si>
    <t>Неоплаченный капитал</t>
  </si>
  <si>
    <t>051</t>
  </si>
  <si>
    <t>Выкупленные собственные долевые инструменты</t>
  </si>
  <si>
    <t>052</t>
  </si>
  <si>
    <t>Эмиссионный доход</t>
  </si>
  <si>
    <t>053</t>
  </si>
  <si>
    <t>Резервы</t>
  </si>
  <si>
    <t>054</t>
  </si>
  <si>
    <t>Нераспределенная прибыль (непокрытый убыток)</t>
  </si>
  <si>
    <t>055</t>
  </si>
  <si>
    <t>Доля меньшинства</t>
  </si>
  <si>
    <t>056</t>
  </si>
  <si>
    <t>Итого капитал</t>
  </si>
  <si>
    <t>Баланс (стр. 300 + стр. 400 + стр. 500)</t>
  </si>
  <si>
    <t>Форма №2</t>
  </si>
  <si>
    <t>Наименование показателей</t>
  </si>
  <si>
    <t>Доход от реализации продукции и оказания услуг</t>
  </si>
  <si>
    <t>Себестоимость реализованной продукции и оказанных услуг</t>
  </si>
  <si>
    <t>Доходы от финансирования</t>
  </si>
  <si>
    <t>Прочие доходы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</si>
  <si>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</si>
  <si>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</si>
  <si>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</si>
  <si>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</si>
  <si>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</si>
  <si>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</si>
  <si>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</si>
  <si>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</si>
  <si>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</si>
  <si>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Прибыль (убыток) от прекращенной деятельности</t>
  </si>
  <si>
    <t>Расходы по корпоративному подоходному налогу</t>
  </si>
  <si>
    <t>Прибыль на акцию</t>
  </si>
  <si>
    <t>Код
строки</t>
  </si>
  <si>
    <t>Капитал материнской организации</t>
  </si>
  <si>
    <t>Резервный капитал</t>
  </si>
  <si>
    <t>Нераспреде-ленная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</si>
  <si>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</si>
  <si>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</si>
  <si>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</si>
  <si>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</si>
  <si>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денежного потока</t>
  </si>
  <si>
    <t>Курсовые разницы от зарубежной деятельности</t>
  </si>
  <si>
    <t>Прибыль/убыток, признанная/ый непосредственно  в  самом  капитал (стр. 031+/-стр. 032+/- стр.033)</t>
  </si>
  <si>
    <t>Прибыль/убыток за период</t>
  </si>
  <si>
    <t>Всего прибыль/убыток за период
(стр. 040+/-стр. 050)</t>
  </si>
  <si>
    <t>Дивиденды</t>
  </si>
  <si>
    <t>Эмиссия акций</t>
  </si>
  <si>
    <t>Пересчитанное сальдо (стр.110+/-стр. 120)</t>
  </si>
  <si>
    <t>Прибыль/убыток, признанная/ый непосредственно в самом капитале (стр. 131+/-стр. 132+/- стр.133)</t>
  </si>
  <si>
    <t>Всего прибыль/убыток за период
(стр. 140+/-стр. 150)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</si>
  <si>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</si>
  <si>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</si>
  <si>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</si>
  <si>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</si>
  <si>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              реализация товаров</t>
  </si>
  <si>
    <t xml:space="preserve">              предоставление услуг</t>
  </si>
  <si>
    <t xml:space="preserve">              авансы полученные</t>
  </si>
  <si>
    <t xml:space="preserve">              дивиденды</t>
  </si>
  <si>
    <t xml:space="preserve">              прочие поступления</t>
  </si>
  <si>
    <t>2. Выбытие денежных средств, всего</t>
  </si>
  <si>
    <t xml:space="preserve">              платежи поставщикам за товары и услуги</t>
  </si>
  <si>
    <t xml:space="preserve">              авансы выданные</t>
  </si>
  <si>
    <t xml:space="preserve">              выплаты по заработной плате</t>
  </si>
  <si>
    <t xml:space="preserve">              выплата вознаграждения по займам</t>
  </si>
  <si>
    <t xml:space="preserve">              корпоративный подоходный налог</t>
  </si>
  <si>
    <t xml:space="preserve">              другие платежи в бюджет</t>
  </si>
  <si>
    <t xml:space="preserve">              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</si>
  <si>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</si>
  <si>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</si>
  <si>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 xml:space="preserve">              реализация основных средств</t>
  </si>
  <si>
    <t xml:space="preserve">              реализация нематериальных активов</t>
  </si>
  <si>
    <t xml:space="preserve">              реализация других долгосрочных активов</t>
  </si>
  <si>
    <t xml:space="preserve">              реализация финансовых активов</t>
  </si>
  <si>
    <t xml:space="preserve">              погашение займов, предоставленных другим                                         организациям</t>
  </si>
  <si>
    <t xml:space="preserve">              фьючерсные и форвардные контракты, опционы и свопы </t>
  </si>
  <si>
    <t xml:space="preserve">              приобретение основных средств</t>
  </si>
  <si>
    <t xml:space="preserve">              приобретение нематериальных активов</t>
  </si>
  <si>
    <t xml:space="preserve">              приобретение других долгосрочных активов</t>
  </si>
  <si>
    <t xml:space="preserve">              приобретение финансовых активов</t>
  </si>
  <si>
    <t xml:space="preserve">              предоставление займов другим организациям</t>
  </si>
  <si>
    <t xml:space="preserve">              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</si>
  <si>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</si>
  <si>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</si>
  <si>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 xml:space="preserve">              эмиссия акций и других ценных бумаг</t>
  </si>
  <si>
    <t xml:space="preserve">              получение займов</t>
  </si>
  <si>
    <t xml:space="preserve">              получение вознаграждения по финансируемой аренде</t>
  </si>
  <si>
    <t xml:space="preserve">              погашение займов</t>
  </si>
  <si>
    <t xml:space="preserve">              приобретение собственных акций</t>
  </si>
  <si>
    <t xml:space="preserve">              выплата дивидендов</t>
  </si>
  <si>
    <t>3. Чистая сумма денежных средств от финансовой деятельности (стр. 070 - стр. 080)</t>
  </si>
  <si>
    <t>Итого: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</si>
  <si>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</si>
  <si>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</si>
  <si>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r>
      <t xml:space="preserve">Валовая прибыль </t>
    </r>
    <r>
      <rPr>
        <sz val="11"/>
        <color indexed="8"/>
        <rFont val="Times New Roman"/>
        <family val="1"/>
      </rPr>
      <t>(стр. 010 - стр. 020)</t>
    </r>
  </si>
  <si>
    <r>
      <t xml:space="preserve">Прибыль (убыток) за период от продолжаемой деятельности </t>
    </r>
    <r>
      <rPr>
        <sz val="11"/>
        <color indexed="8"/>
        <rFont val="Times New Roman"/>
        <family val="1"/>
      </rPr>
      <t>(стр. 030 + стр. 040 +  стр. 050 - стр. 060 - стр. 070 - стр. 080 - стр. 090 +/- стр. 100)</t>
    </r>
  </si>
  <si>
    <r>
      <t xml:space="preserve">Прибыль (убыток) до налогообложения </t>
    </r>
    <r>
      <rPr>
        <sz val="11"/>
        <color indexed="8"/>
        <rFont val="Times New Roman"/>
        <family val="1"/>
      </rPr>
      <t>(стр. 110 +/- стр. 120)</t>
    </r>
  </si>
  <si>
    <r>
      <t xml:space="preserve">Чистая прибыль (убыток) за период </t>
    </r>
    <r>
      <rPr>
        <sz val="11"/>
        <color indexed="8"/>
        <rFont val="Times New Roman"/>
        <family val="1"/>
      </rPr>
      <t>(стр. 130 - стр. 140)</t>
    </r>
    <r>
      <rPr>
        <b/>
        <sz val="11"/>
        <color indexed="8"/>
        <rFont val="Times New Roman"/>
        <family val="1"/>
      </rPr>
      <t xml:space="preserve"> до вычета доли меньшинства</t>
    </r>
  </si>
  <si>
    <r>
      <t xml:space="preserve">Итоговая прибыль (итоговый убыток) за период </t>
    </r>
    <r>
      <rPr>
        <sz val="11"/>
        <color indexed="8"/>
        <rFont val="Times New Roman"/>
        <family val="1"/>
      </rPr>
      <t>(стр. 150 - стр. 160)</t>
    </r>
  </si>
  <si>
    <t>Главный бухгалтер</t>
  </si>
  <si>
    <t>Хасанова З.В.</t>
  </si>
  <si>
    <t>форма 3</t>
  </si>
  <si>
    <t>форма№1</t>
  </si>
  <si>
    <t>форма№4</t>
  </si>
  <si>
    <r>
      <t xml:space="preserve">Наименование организации </t>
    </r>
    <r>
      <rPr>
        <b/>
        <sz val="10"/>
        <rFont val="Arial Cyr"/>
        <family val="2"/>
      </rPr>
      <t>"АОCentral Asia Cement"</t>
    </r>
  </si>
  <si>
    <r>
      <t xml:space="preserve">Вид деятельности организации </t>
    </r>
    <r>
      <rPr>
        <b/>
        <sz val="10"/>
        <rFont val="Arial Cyr"/>
        <family val="2"/>
      </rPr>
      <t>Производство цемента</t>
    </r>
  </si>
  <si>
    <r>
      <t xml:space="preserve">Организационно-правовая форма </t>
    </r>
    <r>
      <rPr>
        <b/>
        <sz val="10"/>
        <rFont val="Arial Cyr"/>
        <family val="2"/>
      </rPr>
      <t>Акционерное общество</t>
    </r>
  </si>
  <si>
    <r>
      <t xml:space="preserve">Юридический адрес </t>
    </r>
    <r>
      <rPr>
        <b/>
        <sz val="10"/>
        <rFont val="Arial Cyr"/>
        <family val="2"/>
      </rPr>
      <t>Карагандинская обл. п. Актау</t>
    </r>
  </si>
  <si>
    <t>На начало отчетного года</t>
  </si>
  <si>
    <t>Генеральный директор</t>
  </si>
  <si>
    <t>Дурнев П.В.</t>
  </si>
  <si>
    <t>ОТЧЕТ О ФИНАНСОВОМ ПОЛОЖЕНИИ</t>
  </si>
  <si>
    <t>ОТЧЕТ О ПРИБЫЛЯХ И УБЫТКАХ И ПРОЧЕМ СОВОКУПНОМ УБЫТКЕ</t>
  </si>
  <si>
    <t>Сальдо на 31 декабря предыдущего года   (стр.130+стр. 160-стр. 170+стр. 180-стр.190)</t>
  </si>
  <si>
    <t>Сальдо на 30.06.2016 отчетного года                                                         (стр.030+стр. 060-стр. 070+стр. 080-стр. 090)</t>
  </si>
  <si>
    <t xml:space="preserve">              прочие ()</t>
  </si>
  <si>
    <t>За отчетный период 1 пол2016</t>
  </si>
  <si>
    <t xml:space="preserve">Предыдущ.период. 2015 </t>
  </si>
  <si>
    <t>Сальдо на 01 январяя предыдущего года</t>
  </si>
  <si>
    <t>Перевод на нераспределенную прибыль</t>
  </si>
  <si>
    <t>Сальдо на 01.01.2016 отчетного года</t>
  </si>
  <si>
    <t xml:space="preserve">               ОТЧЕТ ОБ ИЗМЕНЕНИЯХ В КАПИТАЛЕ за 1 пол. 2016 год</t>
  </si>
  <si>
    <t xml:space="preserve">                                                 Отчет о движении денежных средств за 1 пол.  2016год</t>
  </si>
  <si>
    <t>Балансовая стоимость  одной простой акции составляет 11 760 475 тенге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</si>
</sst>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_(* #,##0.0_);_(* \(#,##0.0\);_(* &quot;-&quot;??_);_(@_)"/>
    <numFmt numFmtId="173" formatCode="#,##0.00_ ;[Red]\-#,##0.00\ "/>
    <numFmt numFmtId="174" formatCode="#,##0_ ;[Red]\-#,##0\ "/>
    <numFmt numFmtId="175" formatCode="#,##0.000"/>
    <numFmt numFmtId="176" formatCode="000"/>
    <numFmt numFmtId="177" formatCode="#,##0,"/>
    <numFmt numFmtId="178" formatCode="0,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.0_р_._-;\-* #,##0.0_р_._-;_-* &quot;-&quot;??_р_._-;_-@_-"/>
    <numFmt numFmtId="185" formatCode="0.00000000"/>
    <numFmt numFmtId="186" formatCode="0.000000000"/>
    <numFmt numFmtId="187" formatCode="0.0000000000"/>
    <numFmt numFmtId="188" formatCode="_-* #,##0_р_._-;\-* #,##0_р_._-;_-* &quot;-&quot;??_р_._-;_-@_-"/>
    <numFmt numFmtId="189" formatCode="#,##0.0,"/>
    <numFmt numFmtId="190" formatCode="#,##0.00,"/>
    <numFmt numFmtId="191" formatCode="#,##0.000,"/>
    <numFmt numFmtId="192" formatCode="#,##0.0000,"/>
    <numFmt numFmtId="193" formatCode="#,##0.00000,"/>
    <numFmt numFmtId="194" formatCode="#,##0.00;[Red]\-#,##0.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19" fillId="0" borderId="0" xfId="0" applyFont="1" applyAlignment="1">
      <alignment/>
    </xf>
    <xf numFmtId="0" fontId="21" fillId="24" borderId="0" xfId="0" applyFont="1" applyFill="1" applyAlignment="1">
      <alignment horizontal="centerContinuous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Continuous"/>
    </xf>
    <xf numFmtId="0" fontId="23" fillId="24" borderId="0" xfId="0" applyFont="1" applyFill="1" applyAlignment="1">
      <alignment horizontal="right"/>
    </xf>
    <xf numFmtId="0" fontId="22" fillId="24" borderId="0" xfId="0" applyFont="1" applyFill="1" applyAlignment="1">
      <alignment horizontal="center"/>
    </xf>
    <xf numFmtId="0" fontId="24" fillId="4" borderId="10" xfId="0" applyFont="1" applyFill="1" applyBorder="1" applyAlignment="1">
      <alignment horizontal="center" vertical="top" wrapText="1"/>
    </xf>
    <xf numFmtId="0" fontId="24" fillId="4" borderId="11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3" fontId="26" fillId="0" borderId="15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4" fillId="6" borderId="10" xfId="0" applyFont="1" applyFill="1" applyBorder="1" applyAlignment="1">
      <alignment vertical="top" wrapText="1"/>
    </xf>
    <xf numFmtId="3" fontId="27" fillId="6" borderId="11" xfId="0" applyNumberFormat="1" applyFont="1" applyFill="1" applyBorder="1" applyAlignment="1">
      <alignment horizontal="center" vertical="top" wrapText="1"/>
    </xf>
    <xf numFmtId="49" fontId="28" fillId="6" borderId="11" xfId="0" applyNumberFormat="1" applyFont="1" applyFill="1" applyBorder="1" applyAlignment="1">
      <alignment horizontal="center" vertical="top" wrapText="1"/>
    </xf>
    <xf numFmtId="49" fontId="28" fillId="6" borderId="10" xfId="0" applyNumberFormat="1" applyFont="1" applyFill="1" applyBorder="1" applyAlignment="1">
      <alignment horizontal="center" vertical="top" wrapText="1"/>
    </xf>
    <xf numFmtId="0" fontId="24" fillId="6" borderId="11" xfId="0" applyFont="1" applyFill="1" applyBorder="1" applyAlignment="1">
      <alignment vertical="top" wrapText="1"/>
    </xf>
    <xf numFmtId="49" fontId="27" fillId="6" borderId="11" xfId="0" applyNumberFormat="1" applyFont="1" applyFill="1" applyBorder="1" applyAlignment="1">
      <alignment horizontal="center" vertical="top" wrapText="1"/>
    </xf>
    <xf numFmtId="0" fontId="2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4" fillId="4" borderId="15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3" fontId="21" fillId="0" borderId="15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center" wrapText="1"/>
    </xf>
    <xf numFmtId="0" fontId="24" fillId="6" borderId="10" xfId="0" applyFont="1" applyFill="1" applyBorder="1" applyAlignment="1">
      <alignment vertical="center" wrapText="1"/>
    </xf>
    <xf numFmtId="49" fontId="28" fillId="6" borderId="11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8" fillId="6" borderId="10" xfId="0" applyNumberFormat="1" applyFont="1" applyFill="1" applyBorder="1" applyAlignment="1">
      <alignment horizontal="center" vertical="center" wrapText="1"/>
    </xf>
    <xf numFmtId="3" fontId="27" fillId="6" borderId="10" xfId="0" applyNumberFormat="1" applyFont="1" applyFill="1" applyBorder="1" applyAlignment="1">
      <alignment horizontal="center" vertical="top" wrapText="1"/>
    </xf>
    <xf numFmtId="0" fontId="24" fillId="6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49" fontId="21" fillId="24" borderId="0" xfId="0" applyNumberFormat="1" applyFont="1" applyFill="1" applyAlignment="1">
      <alignment/>
    </xf>
    <xf numFmtId="0" fontId="21" fillId="24" borderId="0" xfId="0" applyFont="1" applyFill="1" applyAlignment="1">
      <alignment horizontal="right"/>
    </xf>
    <xf numFmtId="49" fontId="22" fillId="24" borderId="0" xfId="0" applyNumberFormat="1" applyFont="1" applyFill="1" applyAlignment="1">
      <alignment horizontal="centerContinuous"/>
    </xf>
    <xf numFmtId="49" fontId="24" fillId="4" borderId="11" xfId="0" applyNumberFormat="1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top" wrapText="1"/>
    </xf>
    <xf numFmtId="49" fontId="25" fillId="0" borderId="11" xfId="0" applyNumberFormat="1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vertical="top" wrapText="1"/>
    </xf>
    <xf numFmtId="49" fontId="25" fillId="0" borderId="20" xfId="0" applyNumberFormat="1" applyFont="1" applyBorder="1" applyAlignment="1">
      <alignment horizontal="center" vertical="center" wrapText="1"/>
    </xf>
    <xf numFmtId="3" fontId="26" fillId="0" borderId="21" xfId="0" applyNumberFormat="1" applyFont="1" applyBorder="1" applyAlignment="1">
      <alignment horizontal="center" vertical="center" wrapText="1"/>
    </xf>
    <xf numFmtId="0" fontId="24" fillId="6" borderId="19" xfId="0" applyFont="1" applyFill="1" applyBorder="1" applyAlignment="1">
      <alignment vertical="top" wrapText="1"/>
    </xf>
    <xf numFmtId="49" fontId="28" fillId="6" borderId="20" xfId="0" applyNumberFormat="1" applyFont="1" applyFill="1" applyBorder="1" applyAlignment="1">
      <alignment horizontal="center" vertical="center" wrapText="1"/>
    </xf>
    <xf numFmtId="3" fontId="24" fillId="6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3" fontId="24" fillId="6" borderId="21" xfId="0" applyNumberFormat="1" applyFont="1" applyFill="1" applyBorder="1" applyAlignment="1">
      <alignment horizontal="center" vertical="center"/>
    </xf>
    <xf numFmtId="3" fontId="24" fillId="6" borderId="20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vertical="top" wrapText="1"/>
    </xf>
    <xf numFmtId="3" fontId="26" fillId="0" borderId="2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6" fillId="24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24" borderId="0" xfId="0" applyNumberFormat="1" applyFont="1" applyFill="1" applyAlignment="1">
      <alignment horizontal="center"/>
    </xf>
    <xf numFmtId="0" fontId="20" fillId="24" borderId="0" xfId="0" applyNumberFormat="1" applyFont="1" applyFill="1" applyAlignment="1">
      <alignment horizontal="center" vertical="center"/>
    </xf>
    <xf numFmtId="0" fontId="23" fillId="24" borderId="25" xfId="0" applyFont="1" applyFill="1" applyBorder="1" applyAlignment="1">
      <alignment/>
    </xf>
    <xf numFmtId="0" fontId="26" fillId="0" borderId="0" xfId="0" applyNumberFormat="1" applyFont="1" applyAlignment="1">
      <alignment horizontal="right"/>
    </xf>
    <xf numFmtId="0" fontId="26" fillId="0" borderId="0" xfId="0" applyNumberFormat="1" applyFont="1" applyAlignment="1">
      <alignment horizontal="left"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Alignment="1">
      <alignment horizontal="left" vertical="center" wrapText="1"/>
    </xf>
    <xf numFmtId="0" fontId="20" fillId="24" borderId="0" xfId="0" applyNumberFormat="1" applyFont="1" applyFill="1" applyBorder="1" applyAlignment="1">
      <alignment horizontal="left" vertical="center" wrapText="1"/>
    </xf>
    <xf numFmtId="1" fontId="20" fillId="24" borderId="0" xfId="0" applyNumberFormat="1" applyFont="1" applyFill="1" applyBorder="1" applyAlignment="1">
      <alignment horizontal="center" vertical="center" wrapText="1"/>
    </xf>
    <xf numFmtId="177" fontId="20" fillId="24" borderId="0" xfId="0" applyNumberFormat="1" applyFont="1" applyFill="1" applyBorder="1" applyAlignment="1">
      <alignment horizontal="right" vertical="center" wrapText="1"/>
    </xf>
    <xf numFmtId="0" fontId="20" fillId="24" borderId="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horizontal="left"/>
    </xf>
    <xf numFmtId="0" fontId="29" fillId="0" borderId="0" xfId="0" applyNumberFormat="1" applyFont="1" applyAlignment="1">
      <alignment horizontal="right"/>
    </xf>
    <xf numFmtId="0" fontId="30" fillId="24" borderId="0" xfId="0" applyNumberFormat="1" applyFont="1" applyFill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4" fontId="21" fillId="24" borderId="12" xfId="0" applyNumberFormat="1" applyFont="1" applyFill="1" applyBorder="1" applyAlignment="1">
      <alignment horizontal="right"/>
    </xf>
    <xf numFmtId="4" fontId="21" fillId="24" borderId="12" xfId="0" applyNumberFormat="1" applyFont="1" applyFill="1" applyBorder="1" applyAlignment="1">
      <alignment horizontal="right" vertical="top"/>
    </xf>
    <xf numFmtId="0" fontId="26" fillId="0" borderId="0" xfId="0" applyNumberFormat="1" applyFont="1" applyAlignment="1">
      <alignment horizontal="left"/>
    </xf>
    <xf numFmtId="0" fontId="20" fillId="4" borderId="26" xfId="0" applyNumberFormat="1" applyFont="1" applyFill="1" applyBorder="1" applyAlignment="1">
      <alignment horizontal="center" vertical="center"/>
    </xf>
    <xf numFmtId="0" fontId="21" fillId="4" borderId="12" xfId="0" applyNumberFormat="1" applyFont="1" applyFill="1" applyBorder="1" applyAlignment="1">
      <alignment horizontal="center" vertical="center"/>
    </xf>
    <xf numFmtId="0" fontId="21" fillId="4" borderId="27" xfId="0" applyNumberFormat="1" applyFont="1" applyFill="1" applyBorder="1" applyAlignment="1">
      <alignment horizontal="center" vertical="center"/>
    </xf>
    <xf numFmtId="0" fontId="21" fillId="0" borderId="28" xfId="0" applyNumberFormat="1" applyFont="1" applyBorder="1" applyAlignment="1">
      <alignment horizontal="left" vertical="center" wrapText="1"/>
    </xf>
    <xf numFmtId="0" fontId="21" fillId="0" borderId="29" xfId="0" applyNumberFormat="1" applyFont="1" applyBorder="1" applyAlignment="1">
      <alignment horizontal="center" vertical="top" wrapText="1"/>
    </xf>
    <xf numFmtId="0" fontId="20" fillId="4" borderId="30" xfId="0" applyNumberFormat="1" applyFont="1" applyFill="1" applyBorder="1" applyAlignment="1">
      <alignment horizontal="left" vertical="center" wrapText="1"/>
    </xf>
    <xf numFmtId="4" fontId="20" fillId="4" borderId="31" xfId="0" applyNumberFormat="1" applyFont="1" applyFill="1" applyBorder="1" applyAlignment="1">
      <alignment horizontal="right" vertical="center"/>
    </xf>
    <xf numFmtId="0" fontId="20" fillId="4" borderId="32" xfId="0" applyNumberFormat="1" applyFont="1" applyFill="1" applyBorder="1" applyAlignment="1">
      <alignment horizontal="left" vertical="center" wrapText="1"/>
    </xf>
    <xf numFmtId="4" fontId="20" fillId="4" borderId="29" xfId="0" applyNumberFormat="1" applyFont="1" applyFill="1" applyBorder="1" applyAlignment="1">
      <alignment horizontal="right" vertical="center"/>
    </xf>
    <xf numFmtId="0" fontId="20" fillId="4" borderId="28" xfId="0" applyNumberFormat="1" applyFont="1" applyFill="1" applyBorder="1" applyAlignment="1">
      <alignment horizontal="left" vertical="center" wrapText="1"/>
    </xf>
    <xf numFmtId="4" fontId="20" fillId="4" borderId="10" xfId="0" applyNumberFormat="1" applyFont="1" applyFill="1" applyBorder="1" applyAlignment="1">
      <alignment horizontal="right" vertical="center"/>
    </xf>
    <xf numFmtId="0" fontId="20" fillId="4" borderId="33" xfId="0" applyNumberFormat="1" applyFont="1" applyFill="1" applyBorder="1" applyAlignment="1">
      <alignment horizontal="left" vertical="center" wrapText="1"/>
    </xf>
    <xf numFmtId="176" fontId="20" fillId="4" borderId="34" xfId="0" applyNumberFormat="1" applyFont="1" applyFill="1" applyBorder="1" applyAlignment="1">
      <alignment horizontal="center" vertical="center"/>
    </xf>
    <xf numFmtId="4" fontId="20" fillId="4" borderId="34" xfId="0" applyNumberFormat="1" applyFont="1" applyFill="1" applyBorder="1" applyAlignment="1">
      <alignment horizontal="right" vertical="center"/>
    </xf>
    <xf numFmtId="0" fontId="21" fillId="0" borderId="28" xfId="0" applyNumberFormat="1" applyFont="1" applyBorder="1" applyAlignment="1">
      <alignment horizontal="left" vertical="center"/>
    </xf>
    <xf numFmtId="176" fontId="21" fillId="0" borderId="10" xfId="0" applyNumberFormat="1" applyFont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right" vertical="center"/>
    </xf>
    <xf numFmtId="0" fontId="20" fillId="0" borderId="28" xfId="0" applyNumberFormat="1" applyFont="1" applyBorder="1" applyAlignment="1">
      <alignment horizontal="left" vertical="top"/>
    </xf>
    <xf numFmtId="0" fontId="20" fillId="4" borderId="28" xfId="0" applyNumberFormat="1" applyFont="1" applyFill="1" applyBorder="1" applyAlignment="1">
      <alignment horizontal="left" vertical="center"/>
    </xf>
    <xf numFmtId="176" fontId="20" fillId="4" borderId="15" xfId="0" applyNumberFormat="1" applyFont="1" applyFill="1" applyBorder="1" applyAlignment="1">
      <alignment horizontal="center" vertical="center"/>
    </xf>
    <xf numFmtId="4" fontId="20" fillId="4" borderId="15" xfId="0" applyNumberFormat="1" applyFont="1" applyFill="1" applyBorder="1" applyAlignment="1">
      <alignment horizontal="right" vertical="center"/>
    </xf>
    <xf numFmtId="176" fontId="21" fillId="0" borderId="10" xfId="0" applyNumberFormat="1" applyFont="1" applyBorder="1" applyAlignment="1">
      <alignment horizontal="center" vertical="top"/>
    </xf>
    <xf numFmtId="176" fontId="20" fillId="4" borderId="10" xfId="0" applyNumberFormat="1" applyFont="1" applyFill="1" applyBorder="1" applyAlignment="1">
      <alignment horizontal="center" vertical="center"/>
    </xf>
    <xf numFmtId="0" fontId="20" fillId="4" borderId="35" xfId="0" applyNumberFormat="1" applyFont="1" applyFill="1" applyBorder="1" applyAlignment="1">
      <alignment horizontal="left" vertical="center"/>
    </xf>
    <xf numFmtId="0" fontId="21" fillId="0" borderId="28" xfId="0" applyFont="1" applyBorder="1" applyAlignment="1">
      <alignment horizontal="left"/>
    </xf>
    <xf numFmtId="176" fontId="21" fillId="0" borderId="15" xfId="0" applyNumberFormat="1" applyFont="1" applyBorder="1" applyAlignment="1">
      <alignment horizontal="center" vertical="center"/>
    </xf>
    <xf numFmtId="4" fontId="21" fillId="24" borderId="15" xfId="0" applyNumberFormat="1" applyFont="1" applyFill="1" applyBorder="1" applyAlignment="1">
      <alignment horizontal="right" vertical="center"/>
    </xf>
    <xf numFmtId="176" fontId="20" fillId="4" borderId="29" xfId="0" applyNumberFormat="1" applyFont="1" applyFill="1" applyBorder="1" applyAlignment="1">
      <alignment horizontal="center" vertical="center"/>
    </xf>
    <xf numFmtId="0" fontId="20" fillId="4" borderId="32" xfId="0" applyNumberFormat="1" applyFont="1" applyFill="1" applyBorder="1" applyAlignment="1">
      <alignment horizontal="left" vertical="center"/>
    </xf>
    <xf numFmtId="0" fontId="20" fillId="4" borderId="36" xfId="0" applyNumberFormat="1" applyFont="1" applyFill="1" applyBorder="1" applyAlignment="1">
      <alignment horizontal="left" vertical="center"/>
    </xf>
    <xf numFmtId="1" fontId="21" fillId="0" borderId="37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21" fillId="0" borderId="39" xfId="0" applyNumberFormat="1" applyFont="1" applyBorder="1" applyAlignment="1">
      <alignment horizontal="left" vertical="center" wrapText="1"/>
    </xf>
    <xf numFmtId="3" fontId="20" fillId="4" borderId="40" xfId="0" applyNumberFormat="1" applyFont="1" applyFill="1" applyBorder="1" applyAlignment="1">
      <alignment horizontal="right" vertical="center" wrapText="1"/>
    </xf>
    <xf numFmtId="3" fontId="20" fillId="4" borderId="41" xfId="0" applyNumberFormat="1" applyFont="1" applyFill="1" applyBorder="1" applyAlignment="1">
      <alignment horizontal="right" vertical="center" wrapText="1"/>
    </xf>
    <xf numFmtId="1" fontId="20" fillId="4" borderId="42" xfId="0" applyNumberFormat="1" applyFont="1" applyFill="1" applyBorder="1" applyAlignment="1">
      <alignment horizontal="center" vertical="center" wrapText="1"/>
    </xf>
    <xf numFmtId="1" fontId="20" fillId="4" borderId="43" xfId="0" applyNumberFormat="1" applyFont="1" applyFill="1" applyBorder="1" applyAlignment="1">
      <alignment horizontal="center" vertical="center" wrapText="1"/>
    </xf>
    <xf numFmtId="3" fontId="20" fillId="4" borderId="42" xfId="0" applyNumberFormat="1" applyFont="1" applyFill="1" applyBorder="1" applyAlignment="1">
      <alignment horizontal="right" vertical="center" wrapText="1"/>
    </xf>
    <xf numFmtId="3" fontId="20" fillId="4" borderId="44" xfId="0" applyNumberFormat="1" applyFont="1" applyFill="1" applyBorder="1" applyAlignment="1">
      <alignment horizontal="right" vertical="center" wrapText="1"/>
    </xf>
    <xf numFmtId="3" fontId="20" fillId="4" borderId="45" xfId="0" applyNumberFormat="1" applyFont="1" applyFill="1" applyBorder="1" applyAlignment="1">
      <alignment horizontal="right" vertical="center" wrapText="1"/>
    </xf>
    <xf numFmtId="3" fontId="20" fillId="24" borderId="14" xfId="0" applyNumberFormat="1" applyFont="1" applyFill="1" applyBorder="1" applyAlignment="1">
      <alignment horizontal="right" vertical="center" wrapText="1"/>
    </xf>
    <xf numFmtId="3" fontId="21" fillId="24" borderId="36" xfId="0" applyNumberFormat="1" applyFont="1" applyFill="1" applyBorder="1" applyAlignment="1">
      <alignment horizontal="right" vertical="center" wrapText="1"/>
    </xf>
    <xf numFmtId="3" fontId="21" fillId="24" borderId="11" xfId="0" applyNumberFormat="1" applyFont="1" applyFill="1" applyBorder="1" applyAlignment="1">
      <alignment horizontal="right" vertical="center" wrapText="1"/>
    </xf>
    <xf numFmtId="3" fontId="20" fillId="4" borderId="46" xfId="0" applyNumberFormat="1" applyFont="1" applyFill="1" applyBorder="1" applyAlignment="1">
      <alignment horizontal="right" vertical="center" wrapText="1"/>
    </xf>
    <xf numFmtId="3" fontId="21" fillId="24" borderId="28" xfId="0" applyNumberFormat="1" applyFont="1" applyFill="1" applyBorder="1" applyAlignment="1">
      <alignment horizontal="right" vertical="center" wrapText="1"/>
    </xf>
    <xf numFmtId="3" fontId="21" fillId="24" borderId="47" xfId="0" applyNumberFormat="1" applyFont="1" applyFill="1" applyBorder="1" applyAlignment="1">
      <alignment horizontal="right" vertical="center" wrapText="1"/>
    </xf>
    <xf numFmtId="3" fontId="21" fillId="24" borderId="15" xfId="0" applyNumberFormat="1" applyFont="1" applyFill="1" applyBorder="1" applyAlignment="1">
      <alignment horizontal="right" vertical="center" wrapText="1"/>
    </xf>
    <xf numFmtId="3" fontId="20" fillId="24" borderId="47" xfId="0" applyNumberFormat="1" applyFont="1" applyFill="1" applyBorder="1" applyAlignment="1">
      <alignment horizontal="right" vertical="center" wrapText="1"/>
    </xf>
    <xf numFmtId="3" fontId="20" fillId="4" borderId="12" xfId="0" applyNumberFormat="1" applyFont="1" applyFill="1" applyBorder="1" applyAlignment="1">
      <alignment horizontal="right" vertical="center" wrapText="1"/>
    </xf>
    <xf numFmtId="1" fontId="21" fillId="0" borderId="39" xfId="0" applyNumberFormat="1" applyFont="1" applyBorder="1" applyAlignment="1">
      <alignment horizontal="center" vertical="center" wrapText="1"/>
    </xf>
    <xf numFmtId="3" fontId="21" fillId="24" borderId="14" xfId="0" applyNumberFormat="1" applyFont="1" applyFill="1" applyBorder="1" applyAlignment="1">
      <alignment horizontal="right" vertical="center" wrapText="1"/>
    </xf>
    <xf numFmtId="3" fontId="0" fillId="24" borderId="47" xfId="0" applyNumberFormat="1" applyFont="1" applyFill="1" applyBorder="1" applyAlignment="1">
      <alignment horizontal="right" vertical="center" wrapText="1"/>
    </xf>
    <xf numFmtId="3" fontId="20" fillId="24" borderId="28" xfId="0" applyNumberFormat="1" applyFont="1" applyFill="1" applyBorder="1" applyAlignment="1">
      <alignment horizontal="right" vertical="center" wrapText="1"/>
    </xf>
    <xf numFmtId="3" fontId="20" fillId="4" borderId="48" xfId="0" applyNumberFormat="1" applyFont="1" applyFill="1" applyBorder="1" applyAlignment="1">
      <alignment horizontal="right" vertical="center" wrapText="1"/>
    </xf>
    <xf numFmtId="3" fontId="21" fillId="24" borderId="24" xfId="0" applyNumberFormat="1" applyFont="1" applyFill="1" applyBorder="1" applyAlignment="1">
      <alignment horizontal="right" vertical="center" wrapText="1"/>
    </xf>
    <xf numFmtId="3" fontId="21" fillId="24" borderId="49" xfId="0" applyNumberFormat="1" applyFont="1" applyFill="1" applyBorder="1" applyAlignment="1">
      <alignment horizontal="right" vertical="center" wrapText="1"/>
    </xf>
    <xf numFmtId="3" fontId="20" fillId="24" borderId="24" xfId="0" applyNumberFormat="1" applyFont="1" applyFill="1" applyBorder="1" applyAlignment="1">
      <alignment horizontal="right" vertical="center" wrapText="1"/>
    </xf>
    <xf numFmtId="176" fontId="20" fillId="0" borderId="28" xfId="0" applyNumberFormat="1" applyFont="1" applyBorder="1" applyAlignment="1">
      <alignment horizontal="center" vertical="center" wrapText="1"/>
    </xf>
    <xf numFmtId="176" fontId="21" fillId="0" borderId="28" xfId="0" applyNumberFormat="1" applyFont="1" applyBorder="1" applyAlignment="1">
      <alignment horizontal="center" vertical="top" wrapText="1"/>
    </xf>
    <xf numFmtId="176" fontId="21" fillId="0" borderId="28" xfId="0" applyNumberFormat="1" applyFont="1" applyBorder="1" applyAlignment="1">
      <alignment horizontal="center" vertical="center" wrapText="1"/>
    </xf>
    <xf numFmtId="176" fontId="21" fillId="4" borderId="42" xfId="0" applyNumberFormat="1" applyFont="1" applyFill="1" applyBorder="1" applyAlignment="1">
      <alignment horizontal="center" vertical="center" wrapText="1"/>
    </xf>
    <xf numFmtId="1" fontId="21" fillId="0" borderId="50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center" vertical="center" wrapText="1"/>
    </xf>
    <xf numFmtId="1" fontId="21" fillId="0" borderId="51" xfId="0" applyNumberFormat="1" applyFont="1" applyBorder="1" applyAlignment="1">
      <alignment horizontal="center" vertical="center" wrapText="1"/>
    </xf>
    <xf numFmtId="1" fontId="26" fillId="0" borderId="31" xfId="0" applyNumberFormat="1" applyFont="1" applyBorder="1" applyAlignment="1">
      <alignment horizont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left" vertical="top" wrapText="1"/>
    </xf>
    <xf numFmtId="0" fontId="21" fillId="0" borderId="39" xfId="0" applyNumberFormat="1" applyFont="1" applyBorder="1" applyAlignment="1">
      <alignment horizontal="left" vertical="top" wrapText="1"/>
    </xf>
    <xf numFmtId="0" fontId="20" fillId="0" borderId="39" xfId="0" applyNumberFormat="1" applyFont="1" applyBorder="1" applyAlignment="1">
      <alignment horizontal="left" vertical="center" wrapText="1"/>
    </xf>
    <xf numFmtId="0" fontId="21" fillId="0" borderId="38" xfId="0" applyNumberFormat="1" applyFont="1" applyBorder="1" applyAlignment="1">
      <alignment horizontal="left" vertical="center" wrapText="1"/>
    </xf>
    <xf numFmtId="0" fontId="20" fillId="4" borderId="43" xfId="0" applyNumberFormat="1" applyFont="1" applyFill="1" applyBorder="1" applyAlignment="1">
      <alignment horizontal="left" vertical="center" wrapText="1"/>
    </xf>
    <xf numFmtId="0" fontId="21" fillId="0" borderId="50" xfId="0" applyNumberFormat="1" applyFont="1" applyBorder="1" applyAlignment="1">
      <alignment horizontal="left" vertical="center" wrapText="1"/>
    </xf>
    <xf numFmtId="0" fontId="31" fillId="24" borderId="0" xfId="0" applyFont="1" applyFill="1" applyAlignment="1">
      <alignment horizontal="left"/>
    </xf>
    <xf numFmtId="0" fontId="32" fillId="24" borderId="0" xfId="0" applyNumberFormat="1" applyFont="1" applyFill="1" applyAlignment="1">
      <alignment horizontal="right"/>
    </xf>
    <xf numFmtId="1" fontId="21" fillId="0" borderId="31" xfId="0" applyNumberFormat="1" applyFont="1" applyBorder="1" applyAlignment="1">
      <alignment horizontal="center" vertical="center"/>
    </xf>
    <xf numFmtId="4" fontId="20" fillId="4" borderId="29" xfId="0" applyNumberFormat="1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center" vertical="center"/>
    </xf>
    <xf numFmtId="4" fontId="20" fillId="4" borderId="10" xfId="0" applyNumberFormat="1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right" vertical="top"/>
    </xf>
    <xf numFmtId="4" fontId="20" fillId="4" borderId="31" xfId="0" applyNumberFormat="1" applyFont="1" applyFill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 wrapText="1"/>
    </xf>
    <xf numFmtId="1" fontId="20" fillId="0" borderId="39" xfId="0" applyNumberFormat="1" applyFont="1" applyBorder="1" applyAlignment="1">
      <alignment horizontal="center" vertical="center" wrapText="1"/>
    </xf>
    <xf numFmtId="176" fontId="21" fillId="0" borderId="32" xfId="0" applyNumberFormat="1" applyFont="1" applyBorder="1" applyAlignment="1">
      <alignment horizontal="center" vertical="center" wrapText="1"/>
    </xf>
    <xf numFmtId="176" fontId="20" fillId="24" borderId="28" xfId="0" applyNumberFormat="1" applyFont="1" applyFill="1" applyBorder="1" applyAlignment="1">
      <alignment horizontal="center" vertical="center" wrapText="1"/>
    </xf>
    <xf numFmtId="176" fontId="21" fillId="0" borderId="33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3" fontId="24" fillId="6" borderId="20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/>
    </xf>
    <xf numFmtId="0" fontId="20" fillId="24" borderId="0" xfId="0" applyFont="1" applyFill="1" applyAlignment="1">
      <alignment horizontal="center" wrapText="1"/>
    </xf>
    <xf numFmtId="3" fontId="26" fillId="0" borderId="15" xfId="0" applyNumberFormat="1" applyFont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20" fillId="24" borderId="0" xfId="0" applyNumberFormat="1" applyFont="1" applyFill="1" applyAlignment="1">
      <alignment horizontal="center" vertical="center"/>
    </xf>
    <xf numFmtId="0" fontId="30" fillId="24" borderId="0" xfId="0" applyNumberFormat="1" applyFont="1" applyFill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/>
    </xf>
    <xf numFmtId="0" fontId="20" fillId="0" borderId="52" xfId="0" applyNumberFormat="1" applyFont="1" applyBorder="1" applyAlignment="1">
      <alignment horizontal="center" vertical="center"/>
    </xf>
    <xf numFmtId="0" fontId="20" fillId="0" borderId="53" xfId="0" applyNumberFormat="1" applyFont="1" applyBorder="1" applyAlignment="1">
      <alignment horizontal="center" vertical="center"/>
    </xf>
    <xf numFmtId="3" fontId="20" fillId="4" borderId="54" xfId="0" applyNumberFormat="1" applyFont="1" applyFill="1" applyBorder="1" applyAlignment="1">
      <alignment horizontal="right" vertical="center" wrapText="1"/>
    </xf>
    <xf numFmtId="3" fontId="20" fillId="4" borderId="55" xfId="0" applyNumberFormat="1" applyFont="1" applyFill="1" applyBorder="1" applyAlignment="1">
      <alignment horizontal="right" vertical="center" wrapText="1"/>
    </xf>
    <xf numFmtId="3" fontId="20" fillId="4" borderId="44" xfId="0" applyNumberFormat="1" applyFont="1" applyFill="1" applyBorder="1" applyAlignment="1">
      <alignment horizontal="right" vertical="center" wrapText="1"/>
    </xf>
    <xf numFmtId="3" fontId="21" fillId="24" borderId="27" xfId="0" applyNumberFormat="1" applyFont="1" applyFill="1" applyBorder="1" applyAlignment="1">
      <alignment horizontal="right" vertical="center" wrapText="1"/>
    </xf>
    <xf numFmtId="3" fontId="21" fillId="24" borderId="56" xfId="0" applyNumberFormat="1" applyFont="1" applyFill="1" applyBorder="1" applyAlignment="1">
      <alignment horizontal="right" vertical="center" wrapText="1"/>
    </xf>
    <xf numFmtId="3" fontId="21" fillId="24" borderId="51" xfId="0" applyNumberFormat="1" applyFont="1" applyFill="1" applyBorder="1" applyAlignment="1">
      <alignment horizontal="right" vertical="center" wrapText="1"/>
    </xf>
    <xf numFmtId="3" fontId="20" fillId="24" borderId="27" xfId="0" applyNumberFormat="1" applyFont="1" applyFill="1" applyBorder="1" applyAlignment="1">
      <alignment horizontal="right" vertical="center" wrapText="1"/>
    </xf>
    <xf numFmtId="3" fontId="20" fillId="24" borderId="56" xfId="0" applyNumberFormat="1" applyFont="1" applyFill="1" applyBorder="1" applyAlignment="1">
      <alignment horizontal="right" vertical="center" wrapText="1"/>
    </xf>
    <xf numFmtId="3" fontId="20" fillId="24" borderId="51" xfId="0" applyNumberFormat="1" applyFont="1" applyFill="1" applyBorder="1" applyAlignment="1">
      <alignment horizontal="right" vertical="center" wrapText="1"/>
    </xf>
    <xf numFmtId="3" fontId="21" fillId="24" borderId="12" xfId="0" applyNumberFormat="1" applyFont="1" applyFill="1" applyBorder="1" applyAlignment="1">
      <alignment horizontal="right" vertical="center" wrapText="1"/>
    </xf>
    <xf numFmtId="3" fontId="21" fillId="24" borderId="13" xfId="0" applyNumberFormat="1" applyFont="1" applyFill="1" applyBorder="1" applyAlignment="1">
      <alignment horizontal="right" vertical="center" wrapText="1"/>
    </xf>
    <xf numFmtId="3" fontId="21" fillId="24" borderId="14" xfId="0" applyNumberFormat="1" applyFont="1" applyFill="1" applyBorder="1" applyAlignment="1">
      <alignment horizontal="right" vertical="center" wrapText="1"/>
    </xf>
    <xf numFmtId="3" fontId="20" fillId="24" borderId="12" xfId="0" applyNumberFormat="1" applyFont="1" applyFill="1" applyBorder="1" applyAlignment="1">
      <alignment horizontal="right" vertical="center" wrapText="1"/>
    </xf>
    <xf numFmtId="3" fontId="20" fillId="24" borderId="13" xfId="0" applyNumberFormat="1" applyFont="1" applyFill="1" applyBorder="1" applyAlignment="1">
      <alignment horizontal="right" vertical="center" wrapText="1"/>
    </xf>
    <xf numFmtId="3" fontId="20" fillId="24" borderId="14" xfId="0" applyNumberFormat="1" applyFont="1" applyFill="1" applyBorder="1" applyAlignment="1">
      <alignment horizontal="right" vertical="center" wrapText="1"/>
    </xf>
    <xf numFmtId="3" fontId="21" fillId="24" borderId="26" xfId="0" applyNumberFormat="1" applyFont="1" applyFill="1" applyBorder="1" applyAlignment="1">
      <alignment horizontal="right" vertical="center" wrapText="1"/>
    </xf>
    <xf numFmtId="3" fontId="21" fillId="24" borderId="57" xfId="0" applyNumberFormat="1" applyFont="1" applyFill="1" applyBorder="1" applyAlignment="1">
      <alignment horizontal="right" vertical="center" wrapText="1"/>
    </xf>
    <xf numFmtId="3" fontId="21" fillId="24" borderId="58" xfId="0" applyNumberFormat="1" applyFont="1" applyFill="1" applyBorder="1" applyAlignment="1">
      <alignment horizontal="right" vertical="center" wrapText="1"/>
    </xf>
    <xf numFmtId="3" fontId="20" fillId="24" borderId="26" xfId="0" applyNumberFormat="1" applyFont="1" applyFill="1" applyBorder="1" applyAlignment="1">
      <alignment horizontal="right" vertical="center" wrapText="1"/>
    </xf>
    <xf numFmtId="3" fontId="20" fillId="24" borderId="57" xfId="0" applyNumberFormat="1" applyFont="1" applyFill="1" applyBorder="1" applyAlignment="1">
      <alignment horizontal="right" vertical="center" wrapText="1"/>
    </xf>
    <xf numFmtId="3" fontId="20" fillId="24" borderId="58" xfId="0" applyNumberFormat="1" applyFont="1" applyFill="1" applyBorder="1" applyAlignment="1">
      <alignment horizontal="right" vertical="center" wrapText="1"/>
    </xf>
    <xf numFmtId="0" fontId="21" fillId="0" borderId="59" xfId="0" applyNumberFormat="1" applyFont="1" applyBorder="1" applyAlignment="1">
      <alignment horizontal="center" vertical="center" wrapText="1"/>
    </xf>
    <xf numFmtId="0" fontId="21" fillId="0" borderId="60" xfId="0" applyNumberFormat="1" applyFont="1" applyBorder="1" applyAlignment="1">
      <alignment horizontal="center" vertical="center" wrapText="1"/>
    </xf>
    <xf numFmtId="0" fontId="21" fillId="0" borderId="52" xfId="0" applyNumberFormat="1" applyFont="1" applyBorder="1" applyAlignment="1">
      <alignment horizontal="center" vertical="top" wrapText="1"/>
    </xf>
    <xf numFmtId="0" fontId="21" fillId="0" borderId="47" xfId="0" applyNumberFormat="1" applyFont="1" applyBorder="1" applyAlignment="1">
      <alignment horizontal="center" vertical="top" wrapText="1"/>
    </xf>
    <xf numFmtId="0" fontId="21" fillId="0" borderId="26" xfId="0" applyNumberFormat="1" applyFont="1" applyBorder="1" applyAlignment="1">
      <alignment horizontal="center" vertical="top" wrapText="1"/>
    </xf>
    <xf numFmtId="0" fontId="21" fillId="0" borderId="57" xfId="0" applyNumberFormat="1" applyFont="1" applyBorder="1" applyAlignment="1">
      <alignment horizontal="center" vertical="top" wrapText="1"/>
    </xf>
    <xf numFmtId="0" fontId="21" fillId="0" borderId="58" xfId="0" applyNumberFormat="1" applyFont="1" applyBorder="1" applyAlignment="1">
      <alignment horizontal="center" vertical="top" wrapText="1"/>
    </xf>
    <xf numFmtId="0" fontId="21" fillId="0" borderId="53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wrapText="1"/>
    </xf>
    <xf numFmtId="0" fontId="21" fillId="0" borderId="13" xfId="0" applyNumberFormat="1" applyFont="1" applyBorder="1" applyAlignment="1">
      <alignment horizontal="center" wrapText="1"/>
    </xf>
    <xf numFmtId="0" fontId="21" fillId="0" borderId="14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vertical="center" wrapText="1"/>
    </xf>
    <xf numFmtId="1" fontId="21" fillId="0" borderId="56" xfId="0" applyNumberFormat="1" applyFont="1" applyBorder="1" applyAlignment="1">
      <alignment horizontal="center" vertical="center" wrapText="1"/>
    </xf>
    <xf numFmtId="1" fontId="21" fillId="0" borderId="51" xfId="0" applyNumberFormat="1" applyFont="1" applyBorder="1" applyAlignment="1">
      <alignment horizontal="center" vertical="center" wrapText="1"/>
    </xf>
    <xf numFmtId="1" fontId="26" fillId="0" borderId="27" xfId="0" applyNumberFormat="1" applyFont="1" applyBorder="1" applyAlignment="1">
      <alignment horizontal="center" wrapText="1"/>
    </xf>
    <xf numFmtId="1" fontId="26" fillId="0" borderId="56" xfId="0" applyNumberFormat="1" applyFont="1" applyBorder="1" applyAlignment="1">
      <alignment horizontal="center" wrapText="1"/>
    </xf>
    <xf numFmtId="1" fontId="26" fillId="0" borderId="5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43">
      <selection activeCell="E62" sqref="E62"/>
    </sheetView>
  </sheetViews>
  <sheetFormatPr defaultColWidth="9.140625" defaultRowHeight="15"/>
  <cols>
    <col min="1" max="1" width="1.28515625" style="2" customWidth="1"/>
    <col min="2" max="2" width="59.7109375" style="2" customWidth="1"/>
    <col min="3" max="3" width="13.421875" style="2" customWidth="1"/>
    <col min="4" max="4" width="20.140625" style="2" customWidth="1"/>
    <col min="5" max="5" width="23.57421875" style="2" customWidth="1"/>
    <col min="6" max="16384" width="9.140625" style="2" customWidth="1"/>
  </cols>
  <sheetData>
    <row r="1" spans="2:8" ht="15.75">
      <c r="B1" t="s">
        <v>178</v>
      </c>
      <c r="C1"/>
      <c r="D1"/>
      <c r="E1"/>
      <c r="F1"/>
      <c r="G1"/>
      <c r="H1"/>
    </row>
    <row r="2" spans="2:8" ht="15.75">
      <c r="B2" t="s">
        <v>179</v>
      </c>
      <c r="C2"/>
      <c r="D2"/>
      <c r="E2"/>
      <c r="F2"/>
      <c r="G2"/>
      <c r="H2"/>
    </row>
    <row r="3" spans="2:8" ht="26.25" customHeight="1">
      <c r="B3" t="s">
        <v>180</v>
      </c>
      <c r="C3"/>
      <c r="D3"/>
      <c r="E3"/>
      <c r="F3"/>
      <c r="G3"/>
      <c r="H3"/>
    </row>
    <row r="4" spans="2:8" ht="15.75">
      <c r="B4" t="s">
        <v>181</v>
      </c>
      <c r="C4"/>
      <c r="D4"/>
      <c r="E4"/>
      <c r="F4"/>
      <c r="G4"/>
      <c r="H4"/>
    </row>
    <row r="5" spans="1:5" ht="15.75">
      <c r="A5" s="1"/>
      <c r="B5" s="178" t="s">
        <v>185</v>
      </c>
      <c r="C5" s="178"/>
      <c r="D5" s="178"/>
      <c r="E5" s="4" t="s">
        <v>176</v>
      </c>
    </row>
    <row r="6" spans="1:2" ht="4.5" customHeight="1">
      <c r="A6" s="1"/>
      <c r="B6" s="1"/>
    </row>
    <row r="7" spans="1:5" ht="26.25" customHeight="1">
      <c r="A7" s="1"/>
      <c r="B7" s="1"/>
      <c r="C7" s="8" t="s">
        <v>0</v>
      </c>
      <c r="D7" s="7" t="s">
        <v>1</v>
      </c>
      <c r="E7" s="8"/>
    </row>
    <row r="8" spans="1:5" ht="45" customHeight="1">
      <c r="A8" s="1"/>
      <c r="B8" s="9"/>
      <c r="C8" s="10"/>
      <c r="D8" s="10" t="s">
        <v>190</v>
      </c>
      <c r="E8" s="10" t="s">
        <v>182</v>
      </c>
    </row>
    <row r="9" spans="1:5" ht="15.75">
      <c r="A9" s="1"/>
      <c r="B9" s="11" t="s">
        <v>3</v>
      </c>
      <c r="C9" s="12"/>
      <c r="D9" s="13" t="s">
        <v>4</v>
      </c>
      <c r="E9" s="14"/>
    </row>
    <row r="10" spans="1:5" ht="15.75">
      <c r="A10" s="1"/>
      <c r="B10" s="15" t="s">
        <v>5</v>
      </c>
      <c r="C10" s="17" t="s">
        <v>6</v>
      </c>
      <c r="D10" s="16">
        <v>277077</v>
      </c>
      <c r="E10" s="16">
        <v>568998</v>
      </c>
    </row>
    <row r="11" spans="1:5" ht="15.75">
      <c r="A11" s="1"/>
      <c r="B11" s="15" t="s">
        <v>7</v>
      </c>
      <c r="C11" s="18" t="s">
        <v>8</v>
      </c>
      <c r="D11" s="16"/>
      <c r="E11" s="16"/>
    </row>
    <row r="12" spans="1:5" ht="15.75">
      <c r="A12" s="1"/>
      <c r="B12" s="15" t="s">
        <v>9</v>
      </c>
      <c r="C12" s="18" t="s">
        <v>10</v>
      </c>
      <c r="D12" s="16">
        <v>15508227</v>
      </c>
      <c r="E12" s="16">
        <v>13683283</v>
      </c>
    </row>
    <row r="13" spans="1:5" ht="15.75">
      <c r="A13" s="1"/>
      <c r="B13" s="15" t="s">
        <v>11</v>
      </c>
      <c r="C13" s="18" t="s">
        <v>12</v>
      </c>
      <c r="D13" s="16">
        <v>427279</v>
      </c>
      <c r="E13" s="16">
        <v>524657</v>
      </c>
    </row>
    <row r="14" spans="1:5" ht="15.75">
      <c r="A14" s="1"/>
      <c r="B14" s="15" t="s">
        <v>13</v>
      </c>
      <c r="C14" s="18" t="s">
        <v>14</v>
      </c>
      <c r="D14" s="16">
        <v>63403</v>
      </c>
      <c r="E14" s="16">
        <v>4145</v>
      </c>
    </row>
    <row r="15" spans="1:5" ht="15.75">
      <c r="A15" s="1"/>
      <c r="B15" s="15" t="s">
        <v>15</v>
      </c>
      <c r="C15" s="18" t="s">
        <v>16</v>
      </c>
      <c r="D15" s="16"/>
      <c r="E15" s="16"/>
    </row>
    <row r="16" spans="1:5" ht="15.75">
      <c r="A16" s="1"/>
      <c r="B16" s="15" t="s">
        <v>17</v>
      </c>
      <c r="C16" s="18" t="s">
        <v>18</v>
      </c>
      <c r="D16" s="16"/>
      <c r="E16" s="16"/>
    </row>
    <row r="17" spans="1:5" ht="15.75">
      <c r="A17" s="1"/>
      <c r="B17" s="19" t="s">
        <v>19</v>
      </c>
      <c r="C17" s="21">
        <v>100</v>
      </c>
      <c r="D17" s="20">
        <f>D10+D11+D12+D13+D14+D15+D16</f>
        <v>16275986</v>
      </c>
      <c r="E17" s="20">
        <f>SUM(E10:E16)</f>
        <v>14781083</v>
      </c>
    </row>
    <row r="18" spans="1:5" ht="15.75">
      <c r="A18" s="1"/>
      <c r="B18" s="11" t="s">
        <v>20</v>
      </c>
      <c r="C18" s="12"/>
      <c r="D18" s="13"/>
      <c r="E18" s="14"/>
    </row>
    <row r="19" spans="1:5" ht="15.75">
      <c r="A19" s="1"/>
      <c r="B19" s="15" t="s">
        <v>21</v>
      </c>
      <c r="C19" s="17" t="s">
        <v>22</v>
      </c>
      <c r="D19" s="16">
        <v>42333</v>
      </c>
      <c r="E19" s="16">
        <v>35737</v>
      </c>
    </row>
    <row r="20" spans="1:5" ht="15.75">
      <c r="A20" s="1"/>
      <c r="B20" s="15" t="s">
        <v>23</v>
      </c>
      <c r="C20" s="18" t="s">
        <v>24</v>
      </c>
      <c r="D20" s="16"/>
      <c r="E20" s="16"/>
    </row>
    <row r="21" spans="1:5" ht="15.75">
      <c r="A21" s="1"/>
      <c r="B21" s="15" t="s">
        <v>25</v>
      </c>
      <c r="C21" s="18" t="s">
        <v>26</v>
      </c>
      <c r="D21" s="16"/>
      <c r="E21" s="16"/>
    </row>
    <row r="22" spans="1:5" ht="15.75">
      <c r="A22" s="1"/>
      <c r="B22" s="15" t="s">
        <v>27</v>
      </c>
      <c r="C22" s="18" t="s">
        <v>28</v>
      </c>
      <c r="D22" s="16"/>
      <c r="E22" s="16"/>
    </row>
    <row r="23" spans="1:5" ht="15.75">
      <c r="A23" s="1"/>
      <c r="B23" s="15" t="s">
        <v>29</v>
      </c>
      <c r="C23" s="18" t="s">
        <v>30</v>
      </c>
      <c r="D23" s="16">
        <v>4965747</v>
      </c>
      <c r="E23" s="16">
        <f>4275497+79422</f>
        <v>4354919</v>
      </c>
    </row>
    <row r="24" spans="1:5" ht="15.75">
      <c r="A24" s="1"/>
      <c r="B24" s="15" t="s">
        <v>31</v>
      </c>
      <c r="C24" s="18" t="s">
        <v>32</v>
      </c>
      <c r="D24" s="16"/>
      <c r="E24" s="16"/>
    </row>
    <row r="25" spans="1:5" ht="15.75">
      <c r="A25" s="1"/>
      <c r="B25" s="15" t="s">
        <v>33</v>
      </c>
      <c r="C25" s="18" t="s">
        <v>34</v>
      </c>
      <c r="D25" s="16"/>
      <c r="E25" s="16"/>
    </row>
    <row r="26" spans="1:5" ht="15.75">
      <c r="A26" s="1"/>
      <c r="B26" s="15" t="s">
        <v>35</v>
      </c>
      <c r="C26" s="18" t="s">
        <v>36</v>
      </c>
      <c r="D26" s="16">
        <v>2645</v>
      </c>
      <c r="E26" s="16">
        <v>2799</v>
      </c>
    </row>
    <row r="27" spans="1:5" ht="15.75">
      <c r="A27" s="1"/>
      <c r="B27" s="15" t="s">
        <v>37</v>
      </c>
      <c r="C27" s="18" t="s">
        <v>38</v>
      </c>
      <c r="D27" s="16"/>
      <c r="E27" s="16"/>
    </row>
    <row r="28" spans="1:5" ht="15.75">
      <c r="A28" s="1"/>
      <c r="B28" s="15" t="s">
        <v>39</v>
      </c>
      <c r="C28" s="18" t="s">
        <v>40</v>
      </c>
      <c r="D28" s="16">
        <v>540147</v>
      </c>
      <c r="E28" s="16">
        <v>540147</v>
      </c>
    </row>
    <row r="29" spans="1:5" ht="15.75">
      <c r="A29" s="1"/>
      <c r="B29" s="19" t="s">
        <v>41</v>
      </c>
      <c r="C29" s="22" t="s">
        <v>42</v>
      </c>
      <c r="D29" s="20">
        <f>SUM(D19:D28)</f>
        <v>5550872</v>
      </c>
      <c r="E29" s="20">
        <f>SUM(E19:E28)</f>
        <v>4933602</v>
      </c>
    </row>
    <row r="30" spans="1:5" ht="15.75">
      <c r="A30" s="1"/>
      <c r="B30" s="23" t="s">
        <v>43</v>
      </c>
      <c r="C30" s="24"/>
      <c r="D30" s="20">
        <f>D17+D29</f>
        <v>21826858</v>
      </c>
      <c r="E30" s="20">
        <f>E17+E29</f>
        <v>19714685</v>
      </c>
    </row>
    <row r="31" spans="1:5" ht="15.75">
      <c r="A31" s="1"/>
      <c r="B31" s="25"/>
      <c r="C31" s="26"/>
      <c r="D31" s="26"/>
      <c r="E31" s="27"/>
    </row>
    <row r="32" spans="1:5" ht="28.5">
      <c r="A32" s="1"/>
      <c r="B32" s="28" t="s">
        <v>44</v>
      </c>
      <c r="C32" s="29" t="s">
        <v>2</v>
      </c>
      <c r="D32" s="29" t="str">
        <f>D8</f>
        <v>За отчетный период 1 пол2016</v>
      </c>
      <c r="E32" s="29" t="str">
        <f>E8</f>
        <v>На начало отчетного года</v>
      </c>
    </row>
    <row r="33" spans="1:5" ht="23.25" customHeight="1">
      <c r="A33" s="1"/>
      <c r="B33" s="11" t="s">
        <v>45</v>
      </c>
      <c r="C33" s="30"/>
      <c r="D33" s="30" t="s">
        <v>4</v>
      </c>
      <c r="E33" s="31" t="s">
        <v>4</v>
      </c>
    </row>
    <row r="34" spans="1:5" ht="30" customHeight="1">
      <c r="A34" s="1"/>
      <c r="B34" s="32" t="s">
        <v>46</v>
      </c>
      <c r="C34" s="34" t="s">
        <v>47</v>
      </c>
      <c r="D34" s="16">
        <v>641068</v>
      </c>
      <c r="E34" s="33">
        <v>0</v>
      </c>
    </row>
    <row r="35" spans="1:5" ht="15.75">
      <c r="A35" s="1"/>
      <c r="B35" s="32" t="s">
        <v>48</v>
      </c>
      <c r="C35" s="34" t="s">
        <v>49</v>
      </c>
      <c r="D35" s="16">
        <v>49730</v>
      </c>
      <c r="E35" s="16">
        <v>128857</v>
      </c>
    </row>
    <row r="36" spans="1:5" ht="32.25" customHeight="1">
      <c r="A36" s="1"/>
      <c r="B36" s="32" t="s">
        <v>50</v>
      </c>
      <c r="C36" s="34" t="s">
        <v>51</v>
      </c>
      <c r="D36" s="16">
        <v>3338</v>
      </c>
      <c r="E36" s="16">
        <v>7064</v>
      </c>
    </row>
    <row r="37" spans="1:5" ht="15.75">
      <c r="A37" s="1"/>
      <c r="B37" s="32" t="s">
        <v>52</v>
      </c>
      <c r="C37" s="34" t="s">
        <v>53</v>
      </c>
      <c r="D37" s="16">
        <v>5767919</v>
      </c>
      <c r="E37" s="16">
        <v>5020760</v>
      </c>
    </row>
    <row r="38" spans="1:5" ht="15.75">
      <c r="A38" s="1"/>
      <c r="B38" s="32" t="s">
        <v>54</v>
      </c>
      <c r="C38" s="34" t="s">
        <v>55</v>
      </c>
      <c r="D38" s="16"/>
      <c r="E38" s="16"/>
    </row>
    <row r="39" spans="1:5" ht="15.75">
      <c r="A39" s="1"/>
      <c r="B39" s="32" t="s">
        <v>56</v>
      </c>
      <c r="C39" s="34" t="s">
        <v>57</v>
      </c>
      <c r="D39" s="16">
        <v>424445</v>
      </c>
      <c r="E39" s="16">
        <v>230408</v>
      </c>
    </row>
    <row r="40" spans="1:5" ht="17.25" customHeight="1">
      <c r="A40" s="1"/>
      <c r="B40" s="35" t="s">
        <v>58</v>
      </c>
      <c r="C40" s="36" t="s">
        <v>59</v>
      </c>
      <c r="D40" s="20">
        <f>SUM(D34:D39)</f>
        <v>6886500</v>
      </c>
      <c r="E40" s="20">
        <f>SUM(E34:E39)</f>
        <v>5387089</v>
      </c>
    </row>
    <row r="41" spans="1:5" ht="15.75">
      <c r="A41" s="1"/>
      <c r="B41" s="11" t="s">
        <v>60</v>
      </c>
      <c r="C41" s="12" t="s">
        <v>4</v>
      </c>
      <c r="D41" s="13" t="s">
        <v>4</v>
      </c>
      <c r="E41" s="14" t="s">
        <v>4</v>
      </c>
    </row>
    <row r="42" spans="1:5" ht="15.75">
      <c r="A42" s="1"/>
      <c r="B42" s="32" t="s">
        <v>61</v>
      </c>
      <c r="C42" s="37" t="s">
        <v>62</v>
      </c>
      <c r="D42" s="16">
        <v>1468554</v>
      </c>
      <c r="E42" s="16">
        <v>1461588</v>
      </c>
    </row>
    <row r="43" spans="1:5" ht="15.75">
      <c r="A43" s="1"/>
      <c r="B43" s="32" t="s">
        <v>63</v>
      </c>
      <c r="C43" s="34" t="s">
        <v>64</v>
      </c>
      <c r="D43" s="16">
        <v>18402</v>
      </c>
      <c r="E43" s="16">
        <v>17403</v>
      </c>
    </row>
    <row r="44" spans="1:5" ht="19.5" customHeight="1">
      <c r="A44" s="1"/>
      <c r="B44" s="32" t="s">
        <v>65</v>
      </c>
      <c r="C44" s="34" t="s">
        <v>66</v>
      </c>
      <c r="D44" s="16"/>
      <c r="E44" s="16"/>
    </row>
    <row r="45" spans="1:5" ht="16.5" customHeight="1">
      <c r="A45" s="1"/>
      <c r="B45" s="32" t="s">
        <v>67</v>
      </c>
      <c r="C45" s="34" t="s">
        <v>68</v>
      </c>
      <c r="D45" s="16">
        <v>377129</v>
      </c>
      <c r="E45" s="16">
        <v>419325</v>
      </c>
    </row>
    <row r="46" spans="1:5" ht="16.5" customHeight="1">
      <c r="A46" s="1"/>
      <c r="B46" s="32" t="s">
        <v>69</v>
      </c>
      <c r="C46" s="34" t="s">
        <v>70</v>
      </c>
      <c r="D46" s="16">
        <v>1313153</v>
      </c>
      <c r="E46" s="16">
        <v>505705</v>
      </c>
    </row>
    <row r="47" spans="1:5" ht="15.75">
      <c r="A47" s="1"/>
      <c r="B47" s="35" t="s">
        <v>71</v>
      </c>
      <c r="C47" s="38">
        <v>400</v>
      </c>
      <c r="D47" s="20">
        <f>SUM(D42:D46)</f>
        <v>3177238</v>
      </c>
      <c r="E47" s="20">
        <f>SUM(E42:E46)</f>
        <v>2404021</v>
      </c>
    </row>
    <row r="48" spans="1:5" ht="15.75">
      <c r="A48" s="1"/>
      <c r="B48" s="11" t="s">
        <v>72</v>
      </c>
      <c r="C48" s="12" t="s">
        <v>4</v>
      </c>
      <c r="D48" s="13" t="s">
        <v>4</v>
      </c>
      <c r="E48" s="14" t="s">
        <v>4</v>
      </c>
    </row>
    <row r="49" spans="1:5" ht="15.75">
      <c r="A49" s="1"/>
      <c r="B49" s="32" t="s">
        <v>73</v>
      </c>
      <c r="C49" s="34" t="s">
        <v>74</v>
      </c>
      <c r="D49" s="16">
        <v>80000</v>
      </c>
      <c r="E49" s="16">
        <v>80000</v>
      </c>
    </row>
    <row r="50" spans="1:5" ht="15.75">
      <c r="A50" s="1"/>
      <c r="B50" s="32" t="s">
        <v>75</v>
      </c>
      <c r="C50" s="34" t="s">
        <v>76</v>
      </c>
      <c r="D50" s="16"/>
      <c r="E50" s="16"/>
    </row>
    <row r="51" spans="1:5" ht="15.75">
      <c r="A51" s="1"/>
      <c r="B51" s="32" t="s">
        <v>77</v>
      </c>
      <c r="C51" s="34" t="s">
        <v>78</v>
      </c>
      <c r="D51" s="16"/>
      <c r="E51" s="16"/>
    </row>
    <row r="52" spans="1:5" ht="15.75">
      <c r="A52" s="1"/>
      <c r="B52" s="32" t="s">
        <v>79</v>
      </c>
      <c r="C52" s="34" t="s">
        <v>80</v>
      </c>
      <c r="D52" s="16"/>
      <c r="E52" s="16"/>
    </row>
    <row r="53" spans="1:5" ht="15.75">
      <c r="A53" s="1"/>
      <c r="B53" s="32" t="s">
        <v>81</v>
      </c>
      <c r="C53" s="34" t="s">
        <v>82</v>
      </c>
      <c r="D53" s="16">
        <v>1632350</v>
      </c>
      <c r="E53" s="16">
        <v>1674743</v>
      </c>
    </row>
    <row r="54" spans="1:5" ht="20.25" customHeight="1">
      <c r="A54" s="1"/>
      <c r="B54" s="32" t="s">
        <v>83</v>
      </c>
      <c r="C54" s="34" t="s">
        <v>84</v>
      </c>
      <c r="D54" s="16">
        <v>10050770</v>
      </c>
      <c r="E54" s="16">
        <v>10168832</v>
      </c>
    </row>
    <row r="55" spans="1:5" ht="15.75">
      <c r="A55" s="1"/>
      <c r="B55" s="32" t="s">
        <v>85</v>
      </c>
      <c r="C55" s="34" t="s">
        <v>86</v>
      </c>
      <c r="D55" s="16"/>
      <c r="E55" s="16"/>
    </row>
    <row r="56" spans="1:5" ht="15.75">
      <c r="A56" s="1"/>
      <c r="B56" s="35" t="s">
        <v>87</v>
      </c>
      <c r="C56" s="38">
        <v>500</v>
      </c>
      <c r="D56" s="20">
        <f>SUM(D49:D55)</f>
        <v>11763120</v>
      </c>
      <c r="E56" s="20">
        <f>SUM(E49:E55)</f>
        <v>11923575</v>
      </c>
    </row>
    <row r="57" spans="1:5" ht="17.25" customHeight="1">
      <c r="A57" s="1"/>
      <c r="B57" s="35" t="s">
        <v>88</v>
      </c>
      <c r="C57" s="40"/>
      <c r="D57" s="39">
        <f>D40+D47+D56</f>
        <v>21826858</v>
      </c>
      <c r="E57" s="39">
        <f>E40+E47+E56</f>
        <v>19714685</v>
      </c>
    </row>
    <row r="58" ht="20.25" customHeight="1">
      <c r="B58" s="2" t="s">
        <v>197</v>
      </c>
    </row>
    <row r="59" ht="3.75" customHeight="1"/>
    <row r="61" spans="2:3" ht="15.75">
      <c r="B61" s="2" t="s">
        <v>183</v>
      </c>
      <c r="C61" s="2" t="s">
        <v>184</v>
      </c>
    </row>
    <row r="63" spans="2:3" ht="15.75">
      <c r="B63" s="2" t="s">
        <v>173</v>
      </c>
      <c r="C63" s="2" t="s">
        <v>174</v>
      </c>
    </row>
  </sheetData>
  <sheetProtection/>
  <mergeCells count="1">
    <mergeCell ref="B5:D5"/>
  </mergeCells>
  <printOptions/>
  <pageMargins left="0.59" right="0.55" top="0.49" bottom="0.54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E15" sqref="E15"/>
    </sheetView>
  </sheetViews>
  <sheetFormatPr defaultColWidth="9.140625" defaultRowHeight="15"/>
  <cols>
    <col min="1" max="1" width="3.421875" style="0" customWidth="1"/>
    <col min="2" max="2" width="41.57421875" style="0" customWidth="1"/>
    <col min="3" max="3" width="6.8515625" style="0" customWidth="1"/>
    <col min="4" max="4" width="17.140625" style="0" customWidth="1"/>
    <col min="5" max="5" width="16.421875" style="63" customWidth="1"/>
  </cols>
  <sheetData>
    <row r="1" ht="15">
      <c r="A1" t="s">
        <v>178</v>
      </c>
    </row>
    <row r="2" ht="15">
      <c r="A2" t="s">
        <v>179</v>
      </c>
    </row>
    <row r="3" ht="15">
      <c r="A3" t="s">
        <v>180</v>
      </c>
    </row>
    <row r="4" ht="15">
      <c r="A4" t="s">
        <v>181</v>
      </c>
    </row>
    <row r="5" ht="15" customHeight="1"/>
    <row r="6" spans="1:5" ht="14.25" customHeight="1">
      <c r="A6" s="41"/>
      <c r="B6" s="5"/>
      <c r="C6" s="5"/>
      <c r="D6" s="43" t="s">
        <v>89</v>
      </c>
      <c r="E6" s="42"/>
    </row>
    <row r="7" spans="1:5" ht="29.25">
      <c r="A7" s="41"/>
      <c r="B7" s="176" t="s">
        <v>186</v>
      </c>
      <c r="C7" s="176"/>
      <c r="D7" s="176"/>
      <c r="E7"/>
    </row>
    <row r="8" spans="1:5" ht="13.5" customHeight="1">
      <c r="A8" s="41"/>
      <c r="B8" s="3"/>
      <c r="C8" s="7" t="s">
        <v>0</v>
      </c>
      <c r="D8" s="8" t="s">
        <v>1</v>
      </c>
      <c r="E8" s="44"/>
    </row>
    <row r="9" spans="1:5" ht="15">
      <c r="A9" s="41"/>
      <c r="B9" s="3"/>
      <c r="C9" s="7"/>
      <c r="D9" s="8"/>
      <c r="E9" s="44"/>
    </row>
    <row r="10" spans="1:5" ht="46.5" customHeight="1">
      <c r="A10" s="41"/>
      <c r="B10" s="45" t="s">
        <v>90</v>
      </c>
      <c r="C10" s="45" t="s">
        <v>2</v>
      </c>
      <c r="D10" s="46" t="str">
        <f>'баланс ф1'!D8</f>
        <v>За отчетный период 1 пол2016</v>
      </c>
      <c r="E10" s="45" t="s">
        <v>191</v>
      </c>
    </row>
    <row r="11" spans="1:5" ht="30">
      <c r="A11" s="41"/>
      <c r="B11" s="47" t="s">
        <v>91</v>
      </c>
      <c r="C11" s="48" t="s">
        <v>6</v>
      </c>
      <c r="D11" s="49">
        <v>8190040</v>
      </c>
      <c r="E11" s="172">
        <v>8276919</v>
      </c>
    </row>
    <row r="12" spans="1:5" ht="30">
      <c r="A12" s="41"/>
      <c r="B12" s="50" t="s">
        <v>92</v>
      </c>
      <c r="C12" s="51" t="s">
        <v>22</v>
      </c>
      <c r="D12" s="52">
        <v>6561133</v>
      </c>
      <c r="E12" s="173">
        <v>6611099</v>
      </c>
    </row>
    <row r="13" spans="1:5" ht="20.25" customHeight="1">
      <c r="A13" s="41"/>
      <c r="B13" s="53" t="s">
        <v>168</v>
      </c>
      <c r="C13" s="54" t="s">
        <v>47</v>
      </c>
      <c r="D13" s="55">
        <f>D11-D12</f>
        <v>1628907</v>
      </c>
      <c r="E13" s="174">
        <f>E11-E12</f>
        <v>1665820</v>
      </c>
    </row>
    <row r="14" spans="1:5" ht="15">
      <c r="A14" s="41"/>
      <c r="B14" s="50" t="s">
        <v>93</v>
      </c>
      <c r="C14" s="51" t="s">
        <v>62</v>
      </c>
      <c r="D14" s="52">
        <v>24098</v>
      </c>
      <c r="E14" s="173">
        <v>23016</v>
      </c>
    </row>
    <row r="15" spans="1:5" ht="15">
      <c r="A15" s="41"/>
      <c r="B15" s="50" t="s">
        <v>94</v>
      </c>
      <c r="C15" s="51" t="s">
        <v>74</v>
      </c>
      <c r="D15" s="52">
        <v>2308604</v>
      </c>
      <c r="E15" s="173">
        <v>2217732</v>
      </c>
    </row>
    <row r="16" spans="1:5" ht="30">
      <c r="A16" s="41"/>
      <c r="B16" s="50" t="s">
        <v>95</v>
      </c>
      <c r="C16" s="51" t="s">
        <v>96</v>
      </c>
      <c r="D16" s="52">
        <v>1469414</v>
      </c>
      <c r="E16" s="173">
        <v>1370313</v>
      </c>
    </row>
    <row r="17" spans="1:5" ht="15">
      <c r="A17" s="41"/>
      <c r="B17" s="50" t="s">
        <v>97</v>
      </c>
      <c r="C17" s="51" t="s">
        <v>98</v>
      </c>
      <c r="D17" s="52">
        <v>395941</v>
      </c>
      <c r="E17" s="173">
        <v>490666</v>
      </c>
    </row>
    <row r="18" spans="1:5" ht="18" customHeight="1">
      <c r="A18" s="41"/>
      <c r="B18" s="50" t="s">
        <v>99</v>
      </c>
      <c r="C18" s="51" t="s">
        <v>100</v>
      </c>
      <c r="D18" s="52">
        <v>191106</v>
      </c>
      <c r="E18" s="173">
        <v>165233</v>
      </c>
    </row>
    <row r="19" spans="1:5" ht="15">
      <c r="A19" s="41"/>
      <c r="B19" s="50" t="s">
        <v>101</v>
      </c>
      <c r="C19" s="51" t="s">
        <v>102</v>
      </c>
      <c r="D19" s="52">
        <v>2107799</v>
      </c>
      <c r="E19" s="173">
        <v>2211230</v>
      </c>
    </row>
    <row r="20" spans="1:5" ht="36" customHeight="1">
      <c r="A20" s="41"/>
      <c r="B20" s="50" t="s">
        <v>103</v>
      </c>
      <c r="C20" s="51">
        <v>100</v>
      </c>
      <c r="D20" s="56"/>
      <c r="E20" s="175"/>
    </row>
    <row r="21" spans="1:5" ht="65.25" customHeight="1">
      <c r="A21" s="41"/>
      <c r="B21" s="53" t="s">
        <v>169</v>
      </c>
      <c r="C21" s="54">
        <v>110</v>
      </c>
      <c r="D21" s="55">
        <f>D13+D14+D15-D16-D17-D18-D19</f>
        <v>-202651</v>
      </c>
      <c r="E21" s="174">
        <f>E13+E14+E15-E16-E17-E18-E19</f>
        <v>-330874</v>
      </c>
    </row>
    <row r="22" spans="1:5" ht="30">
      <c r="A22" s="41"/>
      <c r="B22" s="50" t="s">
        <v>104</v>
      </c>
      <c r="C22" s="51">
        <v>120</v>
      </c>
      <c r="D22" s="57"/>
      <c r="E22" s="175"/>
    </row>
    <row r="23" spans="2:5" ht="35.25" customHeight="1">
      <c r="B23" s="53" t="s">
        <v>170</v>
      </c>
      <c r="C23" s="54">
        <v>130</v>
      </c>
      <c r="D23" s="58">
        <f>D21+D22</f>
        <v>-202651</v>
      </c>
      <c r="E23" s="59">
        <f>E21+E22</f>
        <v>-330874</v>
      </c>
    </row>
    <row r="24" spans="2:5" ht="30">
      <c r="B24" s="50" t="s">
        <v>105</v>
      </c>
      <c r="C24" s="51">
        <v>140</v>
      </c>
      <c r="D24" s="57">
        <v>-42197</v>
      </c>
      <c r="E24" s="175">
        <v>-21669</v>
      </c>
    </row>
    <row r="25" spans="2:5" ht="43.5">
      <c r="B25" s="53" t="s">
        <v>171</v>
      </c>
      <c r="C25" s="54">
        <v>150</v>
      </c>
      <c r="D25" s="59">
        <f>D23-D24</f>
        <v>-160454</v>
      </c>
      <c r="E25" s="59">
        <f>E23-E24</f>
        <v>-309205</v>
      </c>
    </row>
    <row r="26" spans="2:5" ht="15">
      <c r="B26" s="50" t="s">
        <v>85</v>
      </c>
      <c r="C26" s="51">
        <v>160</v>
      </c>
      <c r="D26" s="57"/>
      <c r="E26" s="175"/>
    </row>
    <row r="27" spans="2:5" ht="38.25" customHeight="1">
      <c r="B27" s="53" t="s">
        <v>172</v>
      </c>
      <c r="C27" s="54">
        <v>170</v>
      </c>
      <c r="D27" s="59">
        <f>D25+D26</f>
        <v>-160454</v>
      </c>
      <c r="E27" s="59">
        <f>E25+E26</f>
        <v>-309205</v>
      </c>
    </row>
    <row r="28" spans="2:5" ht="15">
      <c r="B28" s="60" t="s">
        <v>106</v>
      </c>
      <c r="C28" s="37">
        <v>180</v>
      </c>
      <c r="D28" s="61">
        <f>D27</f>
        <v>-160454</v>
      </c>
      <c r="E28" s="177">
        <f>E27</f>
        <v>-309205</v>
      </c>
    </row>
    <row r="29" spans="3:5" ht="15">
      <c r="C29" s="62"/>
      <c r="D29" s="62"/>
      <c r="E29" s="62"/>
    </row>
    <row r="31" spans="2:5" ht="15.75">
      <c r="B31" s="2" t="s">
        <v>183</v>
      </c>
      <c r="C31" s="2"/>
      <c r="D31" t="str">
        <f>'баланс ф1'!C61</f>
        <v>Дурнев П.В.</v>
      </c>
      <c r="E31" s="2"/>
    </row>
    <row r="32" spans="2:5" ht="15.75">
      <c r="B32" s="2"/>
      <c r="C32" s="2"/>
      <c r="E32" s="2"/>
    </row>
    <row r="33" spans="2:5" ht="15.75">
      <c r="B33" s="2" t="s">
        <v>173</v>
      </c>
      <c r="C33" s="2"/>
      <c r="D33" t="s">
        <v>174</v>
      </c>
      <c r="E33" s="2"/>
    </row>
  </sheetData>
  <sheetProtection/>
  <printOptions/>
  <pageMargins left="0.52" right="0.6" top="0.52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32">
      <selection activeCell="I44" sqref="I44"/>
    </sheetView>
  </sheetViews>
  <sheetFormatPr defaultColWidth="9.140625" defaultRowHeight="15"/>
  <cols>
    <col min="1" max="1" width="58.28125" style="65" customWidth="1"/>
    <col min="2" max="2" width="12.8515625" style="65" customWidth="1"/>
    <col min="3" max="3" width="20.8515625" style="65" customWidth="1"/>
    <col min="4" max="4" width="20.421875" style="65" customWidth="1"/>
    <col min="5" max="5" width="8.8515625" style="65" customWidth="1"/>
    <col min="6" max="16384" width="9.140625" style="65" customWidth="1"/>
  </cols>
  <sheetData>
    <row r="1" spans="1:4" ht="15">
      <c r="A1" t="s">
        <v>178</v>
      </c>
      <c r="B1"/>
      <c r="C1"/>
      <c r="D1"/>
    </row>
    <row r="2" spans="1:4" ht="15">
      <c r="A2" t="s">
        <v>179</v>
      </c>
      <c r="B2"/>
      <c r="C2"/>
      <c r="D2"/>
    </row>
    <row r="3" spans="1:4" ht="15">
      <c r="A3" t="s">
        <v>180</v>
      </c>
      <c r="B3"/>
      <c r="C3"/>
      <c r="D3"/>
    </row>
    <row r="4" spans="1:4" ht="15">
      <c r="A4" t="s">
        <v>181</v>
      </c>
      <c r="B4"/>
      <c r="C4"/>
      <c r="D4"/>
    </row>
    <row r="5" ht="5.25" customHeight="1"/>
    <row r="6" spans="1:4" ht="16.5" customHeight="1">
      <c r="A6" s="158" t="s">
        <v>196</v>
      </c>
      <c r="B6" s="158"/>
      <c r="C6" s="159"/>
      <c r="D6" s="64" t="s">
        <v>175</v>
      </c>
    </row>
    <row r="7" spans="1:4" ht="2.25" customHeight="1" hidden="1">
      <c r="A7" s="66"/>
      <c r="B7" s="179"/>
      <c r="C7" s="179"/>
      <c r="D7" s="179"/>
    </row>
    <row r="8" spans="1:4" ht="10.5" customHeight="1">
      <c r="A8" s="66"/>
      <c r="B8" s="180"/>
      <c r="C8" s="180"/>
      <c r="D8" s="180"/>
    </row>
    <row r="9" spans="1:4" ht="5.25" customHeight="1">
      <c r="A9" s="66"/>
      <c r="B9" s="80"/>
      <c r="C9" s="80"/>
      <c r="D9" s="80"/>
    </row>
    <row r="10" spans="1:4" ht="11.25" customHeight="1" thickBot="1">
      <c r="A10" s="64"/>
      <c r="B10" s="6"/>
      <c r="C10" s="7" t="s">
        <v>0</v>
      </c>
      <c r="D10" s="8" t="s">
        <v>1</v>
      </c>
    </row>
    <row r="11" spans="1:4" ht="35.25" customHeight="1">
      <c r="A11" s="117" t="s">
        <v>90</v>
      </c>
      <c r="B11" s="89" t="s">
        <v>107</v>
      </c>
      <c r="C11" s="89" t="str">
        <f>'баланс ф1'!D8</f>
        <v>За отчетный период 1 пол2016</v>
      </c>
      <c r="D11" s="89" t="s">
        <v>125</v>
      </c>
    </row>
    <row r="12" spans="1:4" ht="11.25" customHeight="1" thickBot="1">
      <c r="A12" s="115">
        <v>1</v>
      </c>
      <c r="B12" s="116">
        <v>2</v>
      </c>
      <c r="C12" s="116">
        <v>3</v>
      </c>
      <c r="D12" s="160">
        <v>4</v>
      </c>
    </row>
    <row r="13" spans="1:4" ht="12" customHeight="1" thickBot="1">
      <c r="A13" s="181" t="s">
        <v>126</v>
      </c>
      <c r="B13" s="182"/>
      <c r="C13" s="182"/>
      <c r="D13" s="182"/>
    </row>
    <row r="14" spans="1:4" ht="12" customHeight="1">
      <c r="A14" s="114" t="s">
        <v>127</v>
      </c>
      <c r="B14" s="104">
        <v>10</v>
      </c>
      <c r="C14" s="95">
        <f>C16+C17+C18+C19+C20</f>
        <v>9660134</v>
      </c>
      <c r="D14" s="161">
        <f>D16+D17+D18+D19+D20</f>
        <v>8995187</v>
      </c>
    </row>
    <row r="15" spans="1:4" ht="12" customHeight="1">
      <c r="A15" s="102" t="s">
        <v>128</v>
      </c>
      <c r="B15" s="81"/>
      <c r="C15" s="82"/>
      <c r="D15" s="162"/>
    </row>
    <row r="16" spans="1:4" ht="12" customHeight="1">
      <c r="A16" s="99" t="s">
        <v>129</v>
      </c>
      <c r="B16" s="100">
        <v>11</v>
      </c>
      <c r="C16" s="101">
        <v>8972256</v>
      </c>
      <c r="D16" s="163">
        <v>8826955</v>
      </c>
    </row>
    <row r="17" spans="1:4" ht="12" customHeight="1">
      <c r="A17" s="99" t="s">
        <v>130</v>
      </c>
      <c r="B17" s="100">
        <v>12</v>
      </c>
      <c r="C17" s="101">
        <v>6252</v>
      </c>
      <c r="D17" s="163">
        <v>3247</v>
      </c>
    </row>
    <row r="18" spans="1:4" ht="12" customHeight="1">
      <c r="A18" s="99" t="s">
        <v>131</v>
      </c>
      <c r="B18" s="100">
        <v>13</v>
      </c>
      <c r="C18" s="101"/>
      <c r="D18" s="163"/>
    </row>
    <row r="19" spans="1:4" ht="12" customHeight="1">
      <c r="A19" s="99" t="s">
        <v>132</v>
      </c>
      <c r="B19" s="106">
        <v>14</v>
      </c>
      <c r="C19" s="101"/>
      <c r="D19" s="163"/>
    </row>
    <row r="20" spans="1:4" ht="12" customHeight="1">
      <c r="A20" s="99" t="s">
        <v>133</v>
      </c>
      <c r="B20" s="100">
        <v>15</v>
      </c>
      <c r="C20" s="101">
        <f>681626</f>
        <v>681626</v>
      </c>
      <c r="D20" s="163">
        <v>164985</v>
      </c>
    </row>
    <row r="21" spans="1:4" ht="12" customHeight="1">
      <c r="A21" s="103" t="s">
        <v>134</v>
      </c>
      <c r="B21" s="104">
        <v>20</v>
      </c>
      <c r="C21" s="95">
        <f>C23+C24+C25+C26+C27+C28+C29</f>
        <v>10851954</v>
      </c>
      <c r="D21" s="164">
        <f>D23+D24+D25+D26+D27+D28+D29</f>
        <v>9342948</v>
      </c>
    </row>
    <row r="22" spans="1:4" ht="12.75" customHeight="1">
      <c r="A22" s="102" t="s">
        <v>128</v>
      </c>
      <c r="B22" s="81"/>
      <c r="C22" s="83"/>
      <c r="D22" s="165"/>
    </row>
    <row r="23" spans="1:4" ht="12" customHeight="1">
      <c r="A23" s="99" t="s">
        <v>135</v>
      </c>
      <c r="B23" s="100">
        <v>21</v>
      </c>
      <c r="C23" s="101">
        <v>8378109</v>
      </c>
      <c r="D23" s="163">
        <v>7079793</v>
      </c>
    </row>
    <row r="24" spans="1:4" ht="12" customHeight="1">
      <c r="A24" s="99" t="s">
        <v>136</v>
      </c>
      <c r="B24" s="100">
        <v>22</v>
      </c>
      <c r="C24" s="101">
        <v>1784241</v>
      </c>
      <c r="D24" s="163">
        <v>1471124</v>
      </c>
    </row>
    <row r="25" spans="1:4" ht="12" customHeight="1">
      <c r="A25" s="99" t="s">
        <v>137</v>
      </c>
      <c r="B25" s="100">
        <v>23</v>
      </c>
      <c r="C25" s="101">
        <v>193518</v>
      </c>
      <c r="D25" s="163">
        <v>222606</v>
      </c>
    </row>
    <row r="26" spans="1:4" ht="12" customHeight="1">
      <c r="A26" s="99" t="s">
        <v>138</v>
      </c>
      <c r="B26" s="106">
        <v>24</v>
      </c>
      <c r="C26" s="101">
        <v>89522</v>
      </c>
      <c r="D26" s="163">
        <v>92246</v>
      </c>
    </row>
    <row r="27" spans="1:4" ht="12" customHeight="1">
      <c r="A27" s="99" t="s">
        <v>139</v>
      </c>
      <c r="B27" s="100">
        <v>25</v>
      </c>
      <c r="C27" s="101">
        <v>36476</v>
      </c>
      <c r="D27" s="163">
        <v>22493</v>
      </c>
    </row>
    <row r="28" spans="1:4" ht="12" customHeight="1">
      <c r="A28" s="99" t="s">
        <v>140</v>
      </c>
      <c r="B28" s="110">
        <v>26</v>
      </c>
      <c r="C28" s="101">
        <v>236092</v>
      </c>
      <c r="D28" s="163">
        <v>326492</v>
      </c>
    </row>
    <row r="29" spans="1:4" ht="12" customHeight="1">
      <c r="A29" s="99" t="s">
        <v>141</v>
      </c>
      <c r="B29" s="110">
        <v>27</v>
      </c>
      <c r="C29" s="101">
        <v>133996</v>
      </c>
      <c r="D29" s="163">
        <v>128194</v>
      </c>
    </row>
    <row r="30" spans="1:4" ht="29.25" customHeight="1" thickBot="1">
      <c r="A30" s="96" t="s">
        <v>142</v>
      </c>
      <c r="B30" s="97">
        <v>30</v>
      </c>
      <c r="C30" s="95">
        <f>C14-C21</f>
        <v>-1191820</v>
      </c>
      <c r="D30" s="166">
        <f>D14-D21</f>
        <v>-347761</v>
      </c>
    </row>
    <row r="31" spans="1:4" ht="17.25" customHeight="1" thickBot="1">
      <c r="A31" s="181" t="s">
        <v>143</v>
      </c>
      <c r="B31" s="182"/>
      <c r="C31" s="182"/>
      <c r="D31" s="182"/>
    </row>
    <row r="32" spans="1:4" ht="11.25" customHeight="1">
      <c r="A32" s="113" t="s">
        <v>127</v>
      </c>
      <c r="B32" s="112">
        <v>40</v>
      </c>
      <c r="C32" s="93">
        <f>C34+C35+C36+C37+C38+C39+C40</f>
        <v>1778</v>
      </c>
      <c r="D32" s="93">
        <f>D34+D35+D36+D37++D38+D39+D40</f>
        <v>1500</v>
      </c>
    </row>
    <row r="33" spans="1:4" ht="12" customHeight="1">
      <c r="A33" s="102" t="s">
        <v>128</v>
      </c>
      <c r="B33" s="81"/>
      <c r="C33" s="83"/>
      <c r="D33" s="165"/>
    </row>
    <row r="34" spans="1:4" s="84" customFormat="1" ht="12" customHeight="1">
      <c r="A34" s="99" t="s">
        <v>144</v>
      </c>
      <c r="B34" s="106">
        <v>41</v>
      </c>
      <c r="C34" s="101"/>
      <c r="D34" s="101"/>
    </row>
    <row r="35" spans="1:4" ht="12" customHeight="1">
      <c r="A35" s="99" t="s">
        <v>145</v>
      </c>
      <c r="B35" s="106">
        <v>42</v>
      </c>
      <c r="C35" s="111"/>
      <c r="D35" s="101"/>
    </row>
    <row r="36" spans="1:4" ht="12" customHeight="1">
      <c r="A36" s="99" t="s">
        <v>146</v>
      </c>
      <c r="B36" s="110">
        <v>43</v>
      </c>
      <c r="C36" s="111"/>
      <c r="D36" s="101"/>
    </row>
    <row r="37" spans="1:4" ht="12" customHeight="1">
      <c r="A37" s="99" t="s">
        <v>147</v>
      </c>
      <c r="B37" s="100">
        <v>44</v>
      </c>
      <c r="C37" s="101"/>
      <c r="D37" s="101"/>
    </row>
    <row r="38" spans="1:4" ht="28.5" customHeight="1">
      <c r="A38" s="88" t="s">
        <v>148</v>
      </c>
      <c r="B38" s="110">
        <v>45</v>
      </c>
      <c r="C38" s="111"/>
      <c r="D38" s="101"/>
    </row>
    <row r="39" spans="1:4" ht="21.75" customHeight="1">
      <c r="A39" s="88" t="s">
        <v>149</v>
      </c>
      <c r="B39" s="110">
        <v>46</v>
      </c>
      <c r="C39" s="111"/>
      <c r="D39" s="101"/>
    </row>
    <row r="40" spans="1:4" ht="12" customHeight="1">
      <c r="A40" s="99" t="s">
        <v>133</v>
      </c>
      <c r="B40" s="110">
        <v>47</v>
      </c>
      <c r="C40" s="111">
        <v>1778</v>
      </c>
      <c r="D40" s="101">
        <v>1500</v>
      </c>
    </row>
    <row r="41" spans="1:4" ht="15" customHeight="1">
      <c r="A41" s="103" t="s">
        <v>134</v>
      </c>
      <c r="B41" s="104">
        <v>50</v>
      </c>
      <c r="C41" s="105">
        <f>C43+C44+C45+C46+C47+C48+C49</f>
        <v>641269</v>
      </c>
      <c r="D41" s="95">
        <f>D43+D44+D45+D46++D47+D48+D49</f>
        <v>47672</v>
      </c>
    </row>
    <row r="42" spans="1:4" ht="13.5" customHeight="1">
      <c r="A42" s="102" t="s">
        <v>128</v>
      </c>
      <c r="B42" s="81"/>
      <c r="C42" s="83"/>
      <c r="D42" s="165"/>
    </row>
    <row r="43" spans="1:4" ht="12" customHeight="1">
      <c r="A43" s="99" t="s">
        <v>150</v>
      </c>
      <c r="B43" s="110">
        <v>51</v>
      </c>
      <c r="C43" s="101">
        <v>641269</v>
      </c>
      <c r="D43" s="101">
        <v>41661</v>
      </c>
    </row>
    <row r="44" spans="1:4" ht="12" customHeight="1">
      <c r="A44" s="99" t="s">
        <v>151</v>
      </c>
      <c r="B44" s="110">
        <v>52</v>
      </c>
      <c r="C44" s="111"/>
      <c r="D44" s="101"/>
    </row>
    <row r="45" spans="1:4" ht="12" customHeight="1">
      <c r="A45" s="109" t="s">
        <v>152</v>
      </c>
      <c r="B45" s="100">
        <v>53</v>
      </c>
      <c r="C45" s="101"/>
      <c r="D45" s="101"/>
    </row>
    <row r="46" spans="1:4" ht="12" customHeight="1">
      <c r="A46" s="99" t="s">
        <v>153</v>
      </c>
      <c r="B46" s="100">
        <v>54</v>
      </c>
      <c r="C46" s="101"/>
      <c r="D46" s="101"/>
    </row>
    <row r="47" spans="1:4" ht="12" customHeight="1">
      <c r="A47" s="99" t="s">
        <v>154</v>
      </c>
      <c r="B47" s="100">
        <v>55</v>
      </c>
      <c r="C47" s="101"/>
      <c r="D47" s="101"/>
    </row>
    <row r="48" spans="1:4" ht="15" customHeight="1">
      <c r="A48" s="88" t="s">
        <v>155</v>
      </c>
      <c r="B48" s="100">
        <v>56</v>
      </c>
      <c r="C48" s="101"/>
      <c r="D48" s="101"/>
    </row>
    <row r="49" spans="1:4" ht="12" customHeight="1">
      <c r="A49" s="99" t="s">
        <v>141</v>
      </c>
      <c r="B49" s="100">
        <v>57</v>
      </c>
      <c r="C49" s="101"/>
      <c r="D49" s="101">
        <v>6011</v>
      </c>
    </row>
    <row r="50" spans="1:4" ht="30.75" customHeight="1" thickBot="1">
      <c r="A50" s="96" t="s">
        <v>156</v>
      </c>
      <c r="B50" s="97">
        <v>60</v>
      </c>
      <c r="C50" s="98">
        <f>C32-C41</f>
        <v>-639491</v>
      </c>
      <c r="D50" s="91">
        <f>D32-D41</f>
        <v>-46172</v>
      </c>
    </row>
    <row r="51" spans="1:4" ht="12" customHeight="1">
      <c r="A51" s="183" t="s">
        <v>157</v>
      </c>
      <c r="B51" s="184"/>
      <c r="C51" s="184"/>
      <c r="D51" s="184"/>
    </row>
    <row r="52" spans="1:4" ht="12" customHeight="1">
      <c r="A52" s="108" t="s">
        <v>127</v>
      </c>
      <c r="B52" s="107">
        <v>70</v>
      </c>
      <c r="C52" s="95">
        <f>C54+C55+C56+C57</f>
        <v>4302127</v>
      </c>
      <c r="D52" s="95">
        <f>D54+D55+D56+D57</f>
        <v>2552000</v>
      </c>
    </row>
    <row r="53" spans="1:4" ht="15.75" customHeight="1">
      <c r="A53" s="102" t="s">
        <v>128</v>
      </c>
      <c r="B53" s="81"/>
      <c r="C53" s="83"/>
      <c r="D53" s="165"/>
    </row>
    <row r="54" spans="1:4" ht="12" customHeight="1">
      <c r="A54" s="99" t="s">
        <v>158</v>
      </c>
      <c r="B54" s="100">
        <v>71</v>
      </c>
      <c r="C54" s="101"/>
      <c r="D54" s="101"/>
    </row>
    <row r="55" spans="1:4" ht="12" customHeight="1">
      <c r="A55" s="99" t="s">
        <v>159</v>
      </c>
      <c r="B55" s="100">
        <v>72</v>
      </c>
      <c r="C55" s="101">
        <v>4302127</v>
      </c>
      <c r="D55" s="101">
        <v>2552000</v>
      </c>
    </row>
    <row r="56" spans="1:4" ht="12" customHeight="1">
      <c r="A56" s="99" t="s">
        <v>160</v>
      </c>
      <c r="B56" s="100">
        <v>73</v>
      </c>
      <c r="C56" s="101"/>
      <c r="D56" s="101"/>
    </row>
    <row r="57" spans="1:4" ht="12" customHeight="1">
      <c r="A57" s="99" t="s">
        <v>133</v>
      </c>
      <c r="B57" s="106">
        <v>74</v>
      </c>
      <c r="C57" s="101"/>
      <c r="D57" s="101"/>
    </row>
    <row r="58" spans="1:4" ht="12" customHeight="1">
      <c r="A58" s="103" t="s">
        <v>134</v>
      </c>
      <c r="B58" s="104">
        <v>80</v>
      </c>
      <c r="C58" s="105">
        <f>C60+C61+C62+C63</f>
        <v>2762737</v>
      </c>
      <c r="D58" s="95">
        <f>D60+D61+D62+D63</f>
        <v>3015667</v>
      </c>
    </row>
    <row r="59" spans="1:4" ht="15" customHeight="1">
      <c r="A59" s="102" t="s">
        <v>128</v>
      </c>
      <c r="B59" s="81"/>
      <c r="C59" s="83"/>
      <c r="D59" s="165"/>
    </row>
    <row r="60" spans="1:4" ht="12.75" customHeight="1">
      <c r="A60" s="99" t="s">
        <v>161</v>
      </c>
      <c r="B60" s="100">
        <v>81</v>
      </c>
      <c r="C60" s="101">
        <v>2688237</v>
      </c>
      <c r="D60" s="101">
        <v>2941167</v>
      </c>
    </row>
    <row r="61" spans="1:4" ht="10.5" customHeight="1">
      <c r="A61" s="99" t="s">
        <v>162</v>
      </c>
      <c r="B61" s="100">
        <v>82</v>
      </c>
      <c r="C61" s="101"/>
      <c r="D61" s="101"/>
    </row>
    <row r="62" spans="1:4" ht="12" customHeight="1">
      <c r="A62" s="99" t="s">
        <v>163</v>
      </c>
      <c r="B62" s="100">
        <v>83</v>
      </c>
      <c r="C62" s="101"/>
      <c r="D62" s="101"/>
    </row>
    <row r="63" spans="1:4" ht="12" customHeight="1">
      <c r="A63" s="99" t="s">
        <v>189</v>
      </c>
      <c r="B63" s="100">
        <v>84</v>
      </c>
      <c r="C63" s="101">
        <v>74500</v>
      </c>
      <c r="D63" s="101">
        <v>74500</v>
      </c>
    </row>
    <row r="64" spans="1:4" ht="32.25" customHeight="1" thickBot="1">
      <c r="A64" s="96" t="s">
        <v>164</v>
      </c>
      <c r="B64" s="97">
        <v>90</v>
      </c>
      <c r="C64" s="98">
        <f>C52-C58</f>
        <v>1539390</v>
      </c>
      <c r="D64" s="91">
        <f>D52-D58</f>
        <v>-463667</v>
      </c>
    </row>
    <row r="65" spans="1:4" ht="29.25" customHeight="1">
      <c r="A65" s="92" t="s">
        <v>165</v>
      </c>
      <c r="B65" s="85"/>
      <c r="C65" s="93">
        <f>C30+C50+C64</f>
        <v>-291921</v>
      </c>
      <c r="D65" s="93">
        <f>D30+D50+D64</f>
        <v>-857600</v>
      </c>
    </row>
    <row r="66" spans="1:4" ht="21.75" customHeight="1">
      <c r="A66" s="94" t="s">
        <v>166</v>
      </c>
      <c r="B66" s="86"/>
      <c r="C66" s="95">
        <v>568998</v>
      </c>
      <c r="D66" s="95">
        <v>1148482</v>
      </c>
    </row>
    <row r="67" spans="1:4" ht="23.25" customHeight="1" thickBot="1">
      <c r="A67" s="90" t="s">
        <v>167</v>
      </c>
      <c r="B67" s="87"/>
      <c r="C67" s="91">
        <f>C65+C66</f>
        <v>277077</v>
      </c>
      <c r="D67" s="91">
        <f>D65+D66</f>
        <v>290882</v>
      </c>
    </row>
    <row r="69" spans="1:4" ht="15.75">
      <c r="A69" s="2" t="s">
        <v>183</v>
      </c>
      <c r="B69" s="2"/>
      <c r="C69" t="str">
        <f>'фин.ф2'!D31</f>
        <v>Дурнев П.В.</v>
      </c>
      <c r="D69" s="2"/>
    </row>
    <row r="70" spans="1:4" ht="15.75">
      <c r="A70" s="2"/>
      <c r="B70" s="2"/>
      <c r="C70" s="2"/>
      <c r="D70" s="2"/>
    </row>
    <row r="71" spans="1:4" ht="15.75">
      <c r="A71" s="2" t="s">
        <v>173</v>
      </c>
      <c r="B71" s="2"/>
      <c r="C71" s="2" t="s">
        <v>174</v>
      </c>
      <c r="D71" s="2"/>
    </row>
  </sheetData>
  <sheetProtection/>
  <mergeCells count="5">
    <mergeCell ref="B7:D7"/>
    <mergeCell ref="B8:D8"/>
    <mergeCell ref="A13:D13"/>
    <mergeCell ref="A31:D31"/>
    <mergeCell ref="A51:D51"/>
  </mergeCells>
  <printOptions/>
  <pageMargins left="0.59" right="0.82" top="1.1811023622047245" bottom="0.9448818897637796" header="0.17" footer="0.1574803149606299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0.5625" style="65" customWidth="1"/>
    <col min="2" max="2" width="52.57421875" style="65" customWidth="1"/>
    <col min="3" max="3" width="7.8515625" style="65" customWidth="1"/>
    <col min="4" max="4" width="11.140625" style="65" customWidth="1"/>
    <col min="5" max="5" width="13.140625" style="65" customWidth="1"/>
    <col min="6" max="6" width="0.85546875" style="65" hidden="1" customWidth="1"/>
    <col min="7" max="7" width="0.2890625" style="65" customWidth="1"/>
    <col min="8" max="8" width="12.7109375" style="65" customWidth="1"/>
    <col min="9" max="9" width="0.5625" style="65" hidden="1" customWidth="1"/>
    <col min="10" max="10" width="0.13671875" style="65" hidden="1" customWidth="1"/>
    <col min="11" max="11" width="1.7109375" style="65" hidden="1" customWidth="1"/>
    <col min="12" max="12" width="14.8515625" style="65" customWidth="1"/>
    <col min="13" max="14" width="0.13671875" style="65" hidden="1" customWidth="1"/>
    <col min="15" max="15" width="1.28515625" style="65" hidden="1" customWidth="1"/>
    <col min="16" max="16" width="0.42578125" style="65" customWidth="1"/>
    <col min="17" max="17" width="11.28125" style="65" customWidth="1"/>
    <col min="18" max="18" width="15.00390625" style="65" customWidth="1"/>
    <col min="19" max="19" width="0.13671875" style="65" customWidth="1"/>
    <col min="20" max="20" width="0.2890625" style="65" customWidth="1"/>
    <col min="21" max="21" width="3.00390625" style="65" customWidth="1"/>
    <col min="22" max="22" width="5.57421875" style="65" customWidth="1"/>
    <col min="23" max="23" width="3.140625" style="65" customWidth="1"/>
    <col min="24" max="24" width="5.57421875" style="65" customWidth="1"/>
    <col min="25" max="25" width="3.140625" style="65" customWidth="1"/>
    <col min="26" max="26" width="5.57421875" style="65" customWidth="1"/>
    <col min="27" max="27" width="3.140625" style="65" customWidth="1"/>
    <col min="28" max="28" width="5.57421875" style="65" customWidth="1"/>
    <col min="29" max="29" width="3.140625" style="65" customWidth="1"/>
    <col min="30" max="30" width="5.57421875" style="65" customWidth="1"/>
    <col min="31" max="31" width="3.140625" style="65" customWidth="1"/>
    <col min="32" max="32" width="5.57421875" style="65" customWidth="1"/>
    <col min="33" max="33" width="3.140625" style="65" customWidth="1"/>
    <col min="34" max="34" width="5.57421875" style="65" customWidth="1"/>
    <col min="35" max="35" width="3.140625" style="65" customWidth="1"/>
    <col min="36" max="36" width="5.57421875" style="65" customWidth="1"/>
    <col min="37" max="37" width="3.140625" style="65" customWidth="1"/>
    <col min="38" max="38" width="5.57421875" style="65" customWidth="1"/>
    <col min="39" max="39" width="3.140625" style="65" customWidth="1"/>
    <col min="40" max="40" width="5.57421875" style="65" customWidth="1"/>
    <col min="41" max="41" width="3.140625" style="65" customWidth="1"/>
    <col min="42" max="42" width="5.57421875" style="65" customWidth="1"/>
    <col min="43" max="43" width="3.140625" style="65" customWidth="1"/>
    <col min="44" max="44" width="5.57421875" style="65" customWidth="1"/>
    <col min="45" max="45" width="3.140625" style="65" customWidth="1"/>
    <col min="46" max="46" width="5.57421875" style="65" customWidth="1"/>
    <col min="47" max="47" width="3.140625" style="65" customWidth="1"/>
    <col min="48" max="48" width="5.57421875" style="65" customWidth="1"/>
    <col min="49" max="49" width="3.140625" style="65" customWidth="1"/>
    <col min="50" max="50" width="5.57421875" style="65" customWidth="1"/>
    <col min="51" max="51" width="3.140625" style="65" customWidth="1"/>
    <col min="52" max="52" width="5.57421875" style="65" customWidth="1"/>
    <col min="53" max="53" width="3.140625" style="65" customWidth="1"/>
    <col min="54" max="54" width="5.57421875" style="65" customWidth="1"/>
    <col min="55" max="55" width="3.140625" style="65" customWidth="1"/>
    <col min="56" max="56" width="5.57421875" style="65" customWidth="1"/>
    <col min="57" max="57" width="3.140625" style="65" customWidth="1"/>
    <col min="58" max="58" width="5.57421875" style="65" customWidth="1"/>
    <col min="59" max="59" width="3.140625" style="65" customWidth="1"/>
    <col min="60" max="60" width="5.57421875" style="65" customWidth="1"/>
    <col min="61" max="61" width="3.140625" style="65" customWidth="1"/>
    <col min="62" max="62" width="5.57421875" style="65" customWidth="1"/>
    <col min="63" max="63" width="3.140625" style="65" customWidth="1"/>
    <col min="64" max="64" width="5.57421875" style="65" customWidth="1"/>
    <col min="65" max="65" width="3.140625" style="65" customWidth="1"/>
    <col min="66" max="66" width="5.57421875" style="65" customWidth="1"/>
    <col min="67" max="67" width="3.140625" style="65" customWidth="1"/>
    <col min="68" max="68" width="5.57421875" style="65" customWidth="1"/>
    <col min="69" max="69" width="3.140625" style="65" customWidth="1"/>
    <col min="70" max="70" width="5.57421875" style="65" customWidth="1"/>
    <col min="71" max="71" width="3.140625" style="65" customWidth="1"/>
    <col min="72" max="72" width="5.57421875" style="65" customWidth="1"/>
    <col min="73" max="73" width="3.140625" style="65" customWidth="1"/>
    <col min="74" max="74" width="5.57421875" style="65" customWidth="1"/>
    <col min="75" max="75" width="3.140625" style="65" customWidth="1"/>
    <col min="76" max="76" width="5.57421875" style="65" customWidth="1"/>
    <col min="77" max="77" width="3.140625" style="65" customWidth="1"/>
    <col min="78" max="78" width="5.57421875" style="65" customWidth="1"/>
    <col min="79" max="79" width="3.140625" style="65" customWidth="1"/>
    <col min="80" max="80" width="5.57421875" style="65" customWidth="1"/>
    <col min="81" max="81" width="3.140625" style="65" customWidth="1"/>
    <col min="82" max="82" width="5.57421875" style="65" customWidth="1"/>
    <col min="83" max="83" width="3.140625" style="65" customWidth="1"/>
    <col min="84" max="84" width="5.57421875" style="65" customWidth="1"/>
    <col min="85" max="85" width="3.140625" style="65" customWidth="1"/>
    <col min="86" max="86" width="5.57421875" style="65" customWidth="1"/>
    <col min="87" max="87" width="3.140625" style="65" customWidth="1"/>
    <col min="88" max="88" width="5.57421875" style="65" customWidth="1"/>
    <col min="89" max="89" width="3.140625" style="65" customWidth="1"/>
    <col min="90" max="90" width="5.57421875" style="65" customWidth="1"/>
    <col min="91" max="91" width="3.140625" style="65" customWidth="1"/>
    <col min="92" max="92" width="5.57421875" style="65" customWidth="1"/>
    <col min="93" max="93" width="3.140625" style="65" customWidth="1"/>
    <col min="94" max="94" width="5.57421875" style="65" customWidth="1"/>
    <col min="95" max="95" width="3.140625" style="65" customWidth="1"/>
    <col min="96" max="96" width="5.57421875" style="65" customWidth="1"/>
    <col min="97" max="97" width="3.140625" style="65" customWidth="1"/>
    <col min="98" max="98" width="5.57421875" style="65" customWidth="1"/>
    <col min="99" max="99" width="3.140625" style="65" customWidth="1"/>
    <col min="100" max="100" width="5.57421875" style="65" customWidth="1"/>
    <col min="101" max="101" width="3.140625" style="65" customWidth="1"/>
    <col min="102" max="102" width="5.57421875" style="65" customWidth="1"/>
    <col min="103" max="103" width="3.140625" style="65" customWidth="1"/>
    <col min="104" max="104" width="5.57421875" style="65" customWidth="1"/>
    <col min="105" max="105" width="3.140625" style="65" customWidth="1"/>
    <col min="106" max="106" width="5.57421875" style="65" customWidth="1"/>
    <col min="107" max="107" width="3.140625" style="65" customWidth="1"/>
    <col min="108" max="108" width="5.57421875" style="65" customWidth="1"/>
    <col min="109" max="109" width="3.140625" style="65" customWidth="1"/>
    <col min="110" max="110" width="5.57421875" style="65" customWidth="1"/>
    <col min="111" max="111" width="3.140625" style="65" customWidth="1"/>
    <col min="112" max="112" width="5.57421875" style="65" customWidth="1"/>
    <col min="113" max="113" width="3.140625" style="65" customWidth="1"/>
    <col min="114" max="114" width="5.57421875" style="65" customWidth="1"/>
    <col min="115" max="115" width="3.140625" style="65" customWidth="1"/>
    <col min="116" max="116" width="5.57421875" style="65" customWidth="1"/>
    <col min="117" max="117" width="3.140625" style="65" customWidth="1"/>
    <col min="118" max="118" width="5.57421875" style="65" customWidth="1"/>
    <col min="119" max="119" width="3.140625" style="65" customWidth="1"/>
    <col min="120" max="120" width="5.57421875" style="65" customWidth="1"/>
    <col min="121" max="121" width="3.140625" style="65" customWidth="1"/>
    <col min="122" max="122" width="5.57421875" style="65" customWidth="1"/>
    <col min="123" max="123" width="3.140625" style="65" customWidth="1"/>
    <col min="124" max="124" width="5.57421875" style="65" customWidth="1"/>
    <col min="125" max="125" width="3.140625" style="65" customWidth="1"/>
    <col min="126" max="126" width="5.57421875" style="65" customWidth="1"/>
    <col min="127" max="127" width="3.140625" style="65" customWidth="1"/>
    <col min="128" max="128" width="5.57421875" style="65" customWidth="1"/>
    <col min="129" max="129" width="3.140625" style="65" customWidth="1"/>
    <col min="130" max="130" width="5.57421875" style="65" customWidth="1"/>
    <col min="131" max="131" width="3.140625" style="65" customWidth="1"/>
    <col min="132" max="132" width="5.57421875" style="65" customWidth="1"/>
    <col min="133" max="133" width="3.140625" style="65" customWidth="1"/>
    <col min="134" max="134" width="5.57421875" style="65" customWidth="1"/>
    <col min="135" max="135" width="3.140625" style="65" customWidth="1"/>
    <col min="136" max="143" width="8.8515625" style="65" customWidth="1"/>
    <col min="144" max="16384" width="9.140625" style="65" customWidth="1"/>
  </cols>
  <sheetData>
    <row r="1" ht="15">
      <c r="B1" t="s">
        <v>178</v>
      </c>
    </row>
    <row r="2" ht="15">
      <c r="B2" t="s">
        <v>179</v>
      </c>
    </row>
    <row r="3" ht="15">
      <c r="B3" t="s">
        <v>180</v>
      </c>
    </row>
    <row r="4" ht="15">
      <c r="B4" t="s">
        <v>181</v>
      </c>
    </row>
    <row r="5" ht="3" customHeight="1"/>
    <row r="6" spans="1:40" ht="17.25" customHeight="1">
      <c r="A6" s="64"/>
      <c r="B6" s="67" t="s">
        <v>195</v>
      </c>
      <c r="C6" s="67"/>
      <c r="D6" s="67"/>
      <c r="E6" s="67"/>
      <c r="F6" s="67"/>
      <c r="G6" s="67"/>
      <c r="H6" s="67"/>
      <c r="I6" s="67"/>
      <c r="J6" s="67"/>
      <c r="K6" s="67"/>
      <c r="L6" s="67" t="s">
        <v>177</v>
      </c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ht="3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</row>
    <row r="8" spans="1:18" ht="14.25" customHeight="1">
      <c r="A8" s="66"/>
      <c r="B8" s="66"/>
      <c r="C8" s="67"/>
      <c r="D8" s="67"/>
      <c r="E8" s="67"/>
      <c r="F8" s="67"/>
      <c r="G8" s="67"/>
      <c r="H8" s="8"/>
      <c r="I8" s="7" t="s">
        <v>0</v>
      </c>
      <c r="J8" s="8" t="s">
        <v>1</v>
      </c>
      <c r="K8" s="67"/>
      <c r="L8" s="67"/>
      <c r="M8" s="64"/>
      <c r="N8" s="64"/>
      <c r="O8" s="64"/>
      <c r="P8" s="64"/>
      <c r="Q8" s="64"/>
      <c r="R8" s="64"/>
    </row>
    <row r="9" spans="1:19" ht="11.25" customHeight="1" thickBot="1">
      <c r="A9" s="64"/>
      <c r="B9" s="64"/>
      <c r="C9" s="6"/>
      <c r="D9" s="7" t="s">
        <v>0</v>
      </c>
      <c r="E9" s="8" t="s">
        <v>1</v>
      </c>
      <c r="F9" s="7"/>
      <c r="G9" s="8"/>
      <c r="H9" s="6"/>
      <c r="I9" s="7"/>
      <c r="J9" s="8"/>
      <c r="K9" s="64"/>
      <c r="L9" s="64"/>
      <c r="M9" s="64"/>
      <c r="N9" s="64"/>
      <c r="O9" s="64"/>
      <c r="P9" s="64"/>
      <c r="Q9" s="7"/>
      <c r="R9" s="68"/>
      <c r="S9" s="69"/>
    </row>
    <row r="10" spans="2:18" ht="15" customHeight="1">
      <c r="B10" s="206"/>
      <c r="C10" s="208" t="s">
        <v>107</v>
      </c>
      <c r="D10" s="210" t="s">
        <v>108</v>
      </c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2"/>
      <c r="Q10" s="213" t="s">
        <v>85</v>
      </c>
      <c r="R10" s="213" t="s">
        <v>87</v>
      </c>
    </row>
    <row r="11" spans="2:18" s="70" customFormat="1" ht="44.25" customHeight="1">
      <c r="B11" s="207"/>
      <c r="C11" s="209"/>
      <c r="D11" s="151" t="s">
        <v>73</v>
      </c>
      <c r="E11" s="215" t="s">
        <v>109</v>
      </c>
      <c r="F11" s="216"/>
      <c r="G11" s="217"/>
      <c r="H11" s="218" t="s">
        <v>110</v>
      </c>
      <c r="I11" s="219"/>
      <c r="J11" s="219"/>
      <c r="K11" s="220"/>
      <c r="L11" s="215" t="s">
        <v>111</v>
      </c>
      <c r="M11" s="216"/>
      <c r="N11" s="216"/>
      <c r="O11" s="216"/>
      <c r="P11" s="217"/>
      <c r="Q11" s="214"/>
      <c r="R11" s="214"/>
    </row>
    <row r="12" spans="2:18" ht="15.75" customHeight="1" thickBot="1">
      <c r="B12" s="147">
        <v>1</v>
      </c>
      <c r="C12" s="148">
        <v>2</v>
      </c>
      <c r="D12" s="149">
        <v>3</v>
      </c>
      <c r="E12" s="221">
        <v>4</v>
      </c>
      <c r="F12" s="222"/>
      <c r="G12" s="223"/>
      <c r="H12" s="224">
        <v>5</v>
      </c>
      <c r="I12" s="225"/>
      <c r="J12" s="225"/>
      <c r="K12" s="226"/>
      <c r="L12" s="224">
        <v>6</v>
      </c>
      <c r="M12" s="225"/>
      <c r="N12" s="225"/>
      <c r="O12" s="225"/>
      <c r="P12" s="226"/>
      <c r="Q12" s="150">
        <v>7</v>
      </c>
      <c r="R12" s="150">
        <v>8</v>
      </c>
    </row>
    <row r="13" spans="2:18" ht="16.5" customHeight="1" thickBot="1">
      <c r="B13" s="156" t="s">
        <v>194</v>
      </c>
      <c r="C13" s="146">
        <v>10</v>
      </c>
      <c r="D13" s="124">
        <v>80000</v>
      </c>
      <c r="E13" s="185">
        <v>1674743</v>
      </c>
      <c r="F13" s="186"/>
      <c r="G13" s="187"/>
      <c r="H13" s="185">
        <v>10168831</v>
      </c>
      <c r="I13" s="186"/>
      <c r="J13" s="186"/>
      <c r="K13" s="187"/>
      <c r="L13" s="185">
        <f aca="true" t="shared" si="0" ref="L13:L25">D13+E13+H13</f>
        <v>11923574</v>
      </c>
      <c r="M13" s="186"/>
      <c r="N13" s="186"/>
      <c r="O13" s="186"/>
      <c r="P13" s="187"/>
      <c r="Q13" s="119"/>
      <c r="R13" s="120">
        <f aca="true" t="shared" si="1" ref="R13:R25">L13+Q13</f>
        <v>11923574</v>
      </c>
    </row>
    <row r="14" spans="2:18" ht="14.25" customHeight="1" thickBot="1">
      <c r="B14" s="152" t="s">
        <v>112</v>
      </c>
      <c r="C14" s="169">
        <v>20</v>
      </c>
      <c r="D14" s="140"/>
      <c r="E14" s="200"/>
      <c r="F14" s="201"/>
      <c r="G14" s="202"/>
      <c r="H14" s="200"/>
      <c r="I14" s="201"/>
      <c r="J14" s="201"/>
      <c r="K14" s="202"/>
      <c r="L14" s="185">
        <f t="shared" si="0"/>
        <v>0</v>
      </c>
      <c r="M14" s="186"/>
      <c r="N14" s="186"/>
      <c r="O14" s="186"/>
      <c r="P14" s="187"/>
      <c r="Q14" s="132"/>
      <c r="R14" s="120">
        <f t="shared" si="1"/>
        <v>0</v>
      </c>
    </row>
    <row r="15" spans="2:18" ht="13.5" customHeight="1" thickBot="1">
      <c r="B15" s="118" t="s">
        <v>113</v>
      </c>
      <c r="C15" s="143">
        <v>30</v>
      </c>
      <c r="D15" s="126">
        <f>D13+D14</f>
        <v>80000</v>
      </c>
      <c r="E15" s="197">
        <f>E13+E14</f>
        <v>1674743</v>
      </c>
      <c r="F15" s="198"/>
      <c r="G15" s="199"/>
      <c r="H15" s="197">
        <f>H13+H14</f>
        <v>10168831</v>
      </c>
      <c r="I15" s="198"/>
      <c r="J15" s="198"/>
      <c r="K15" s="199"/>
      <c r="L15" s="185">
        <f t="shared" si="0"/>
        <v>11923574</v>
      </c>
      <c r="M15" s="186"/>
      <c r="N15" s="186"/>
      <c r="O15" s="186"/>
      <c r="P15" s="187"/>
      <c r="Q15" s="71"/>
      <c r="R15" s="120">
        <f t="shared" si="1"/>
        <v>11923574</v>
      </c>
    </row>
    <row r="16" spans="2:18" ht="14.25" customHeight="1" thickBot="1">
      <c r="B16" s="153" t="s">
        <v>114</v>
      </c>
      <c r="C16" s="145">
        <v>31</v>
      </c>
      <c r="D16" s="136"/>
      <c r="E16" s="194">
        <v>-42393</v>
      </c>
      <c r="F16" s="195"/>
      <c r="G16" s="196"/>
      <c r="H16" s="194">
        <v>42393</v>
      </c>
      <c r="I16" s="195"/>
      <c r="J16" s="195"/>
      <c r="K16" s="196"/>
      <c r="L16" s="185">
        <f t="shared" si="0"/>
        <v>0</v>
      </c>
      <c r="M16" s="186"/>
      <c r="N16" s="186"/>
      <c r="O16" s="186"/>
      <c r="P16" s="187"/>
      <c r="Q16" s="72"/>
      <c r="R16" s="120">
        <f t="shared" si="1"/>
        <v>0</v>
      </c>
    </row>
    <row r="17" spans="2:18" ht="15.75" customHeight="1" thickBot="1">
      <c r="B17" s="118" t="s">
        <v>115</v>
      </c>
      <c r="C17" s="145">
        <v>32</v>
      </c>
      <c r="D17" s="136"/>
      <c r="E17" s="194"/>
      <c r="F17" s="195"/>
      <c r="G17" s="196"/>
      <c r="H17" s="194"/>
      <c r="I17" s="195"/>
      <c r="J17" s="195"/>
      <c r="K17" s="196"/>
      <c r="L17" s="185">
        <f t="shared" si="0"/>
        <v>0</v>
      </c>
      <c r="M17" s="186"/>
      <c r="N17" s="186"/>
      <c r="O17" s="186"/>
      <c r="P17" s="187"/>
      <c r="Q17" s="72"/>
      <c r="R17" s="120">
        <f t="shared" si="1"/>
        <v>0</v>
      </c>
    </row>
    <row r="18" spans="2:18" ht="15.75" customHeight="1" thickBot="1">
      <c r="B18" s="118" t="s">
        <v>116</v>
      </c>
      <c r="C18" s="144">
        <v>33</v>
      </c>
      <c r="D18" s="136"/>
      <c r="E18" s="194"/>
      <c r="F18" s="195"/>
      <c r="G18" s="196"/>
      <c r="H18" s="194"/>
      <c r="I18" s="195"/>
      <c r="J18" s="195"/>
      <c r="K18" s="196"/>
      <c r="L18" s="185">
        <f t="shared" si="0"/>
        <v>0</v>
      </c>
      <c r="M18" s="186"/>
      <c r="N18" s="186"/>
      <c r="O18" s="186"/>
      <c r="P18" s="187"/>
      <c r="Q18" s="72"/>
      <c r="R18" s="120">
        <f t="shared" si="1"/>
        <v>0</v>
      </c>
    </row>
    <row r="19" spans="2:18" ht="46.5" customHeight="1" thickBot="1">
      <c r="B19" s="118" t="s">
        <v>117</v>
      </c>
      <c r="C19" s="143">
        <v>40</v>
      </c>
      <c r="D19" s="126">
        <f>D16+D17+D18</f>
        <v>0</v>
      </c>
      <c r="E19" s="194">
        <f>SUM(E16:E18)</f>
        <v>-42393</v>
      </c>
      <c r="F19" s="195"/>
      <c r="G19" s="196"/>
      <c r="H19" s="194">
        <f>SUM(H16:H18)</f>
        <v>42393</v>
      </c>
      <c r="I19" s="196"/>
      <c r="J19" s="194"/>
      <c r="K19" s="196"/>
      <c r="L19" s="185">
        <f t="shared" si="0"/>
        <v>0</v>
      </c>
      <c r="M19" s="186"/>
      <c r="N19" s="186"/>
      <c r="O19" s="186"/>
      <c r="P19" s="187"/>
      <c r="Q19" s="71"/>
      <c r="R19" s="120">
        <f t="shared" si="1"/>
        <v>0</v>
      </c>
    </row>
    <row r="20" spans="2:18" ht="15.75" customHeight="1" thickBot="1">
      <c r="B20" s="118" t="s">
        <v>118</v>
      </c>
      <c r="C20" s="145">
        <v>50</v>
      </c>
      <c r="D20" s="140"/>
      <c r="E20" s="194"/>
      <c r="F20" s="195"/>
      <c r="G20" s="196"/>
      <c r="H20" s="194">
        <f>'фин.ф2'!D27</f>
        <v>-160454</v>
      </c>
      <c r="I20" s="195"/>
      <c r="J20" s="195"/>
      <c r="K20" s="196"/>
      <c r="L20" s="185">
        <f t="shared" si="0"/>
        <v>-160454</v>
      </c>
      <c r="M20" s="186"/>
      <c r="N20" s="186"/>
      <c r="O20" s="186"/>
      <c r="P20" s="187"/>
      <c r="Q20" s="72"/>
      <c r="R20" s="120">
        <f t="shared" si="1"/>
        <v>-160454</v>
      </c>
    </row>
    <row r="21" spans="2:18" ht="32.25" customHeight="1" thickBot="1">
      <c r="B21" s="154" t="s">
        <v>119</v>
      </c>
      <c r="C21" s="170">
        <v>60</v>
      </c>
      <c r="D21" s="142">
        <f>D19+D20</f>
        <v>0</v>
      </c>
      <c r="E21" s="197">
        <f>SUM(E19:E20)</f>
        <v>-42393</v>
      </c>
      <c r="F21" s="198"/>
      <c r="G21" s="199"/>
      <c r="H21" s="197">
        <f>SUM(H19:H20)</f>
        <v>-118061</v>
      </c>
      <c r="I21" s="198"/>
      <c r="J21" s="198"/>
      <c r="K21" s="199"/>
      <c r="L21" s="185">
        <f t="shared" si="0"/>
        <v>-160454</v>
      </c>
      <c r="M21" s="186"/>
      <c r="N21" s="186"/>
      <c r="O21" s="186"/>
      <c r="P21" s="187"/>
      <c r="Q21" s="71"/>
      <c r="R21" s="120">
        <f t="shared" si="1"/>
        <v>-160454</v>
      </c>
    </row>
    <row r="22" spans="2:18" s="73" customFormat="1" ht="15" customHeight="1" thickBot="1">
      <c r="B22" s="118" t="s">
        <v>120</v>
      </c>
      <c r="C22" s="145">
        <v>70</v>
      </c>
      <c r="D22" s="140"/>
      <c r="E22" s="194"/>
      <c r="F22" s="195"/>
      <c r="G22" s="196"/>
      <c r="H22" s="194"/>
      <c r="I22" s="195"/>
      <c r="J22" s="195"/>
      <c r="K22" s="196"/>
      <c r="L22" s="185">
        <f t="shared" si="0"/>
        <v>0</v>
      </c>
      <c r="M22" s="186"/>
      <c r="N22" s="186"/>
      <c r="O22" s="186"/>
      <c r="P22" s="187"/>
      <c r="Q22" s="72"/>
      <c r="R22" s="120">
        <f t="shared" si="1"/>
        <v>0</v>
      </c>
    </row>
    <row r="23" spans="2:18" ht="18.75" customHeight="1" thickBot="1">
      <c r="B23" s="118" t="s">
        <v>121</v>
      </c>
      <c r="C23" s="145">
        <v>80</v>
      </c>
      <c r="D23" s="140"/>
      <c r="E23" s="194"/>
      <c r="F23" s="195"/>
      <c r="G23" s="196"/>
      <c r="H23" s="194"/>
      <c r="I23" s="195"/>
      <c r="J23" s="195"/>
      <c r="K23" s="196"/>
      <c r="L23" s="185">
        <f t="shared" si="0"/>
        <v>0</v>
      </c>
      <c r="M23" s="186"/>
      <c r="N23" s="186"/>
      <c r="O23" s="186"/>
      <c r="P23" s="187"/>
      <c r="Q23" s="72"/>
      <c r="R23" s="120">
        <f t="shared" si="1"/>
        <v>0</v>
      </c>
    </row>
    <row r="24" spans="2:18" ht="15.75" customHeight="1" thickBot="1">
      <c r="B24" s="157" t="s">
        <v>77</v>
      </c>
      <c r="C24" s="171">
        <v>90</v>
      </c>
      <c r="D24" s="141"/>
      <c r="E24" s="188"/>
      <c r="F24" s="189"/>
      <c r="G24" s="190"/>
      <c r="H24" s="188"/>
      <c r="I24" s="189"/>
      <c r="J24" s="189"/>
      <c r="K24" s="190"/>
      <c r="L24" s="185">
        <f t="shared" si="0"/>
        <v>0</v>
      </c>
      <c r="M24" s="186"/>
      <c r="N24" s="186"/>
      <c r="O24" s="186"/>
      <c r="P24" s="187"/>
      <c r="Q24" s="128"/>
      <c r="R24" s="120">
        <f t="shared" si="1"/>
        <v>0</v>
      </c>
    </row>
    <row r="25" spans="2:18" ht="33" customHeight="1" thickBot="1">
      <c r="B25" s="156" t="s">
        <v>188</v>
      </c>
      <c r="C25" s="121">
        <v>100</v>
      </c>
      <c r="D25" s="124">
        <f>D15+D21+D22</f>
        <v>80000</v>
      </c>
      <c r="E25" s="185">
        <f>E15+E21</f>
        <v>1632350</v>
      </c>
      <c r="F25" s="186"/>
      <c r="G25" s="187"/>
      <c r="H25" s="185">
        <f>H15+H21-H22+H23-H24</f>
        <v>10050770</v>
      </c>
      <c r="I25" s="186"/>
      <c r="J25" s="186"/>
      <c r="K25" s="187"/>
      <c r="L25" s="185">
        <f t="shared" si="0"/>
        <v>11763120</v>
      </c>
      <c r="M25" s="186"/>
      <c r="N25" s="186"/>
      <c r="O25" s="186"/>
      <c r="P25" s="187"/>
      <c r="Q25" s="119"/>
      <c r="R25" s="120">
        <f t="shared" si="1"/>
        <v>11763120</v>
      </c>
    </row>
    <row r="26" spans="2:18" ht="5.25" customHeight="1" thickBot="1">
      <c r="B26" s="74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6"/>
    </row>
    <row r="27" spans="2:18" ht="16.5" customHeight="1" thickBot="1">
      <c r="B27" s="156" t="s">
        <v>192</v>
      </c>
      <c r="C27" s="122">
        <v>110</v>
      </c>
      <c r="D27" s="123">
        <v>80000</v>
      </c>
      <c r="E27" s="185">
        <v>2528422</v>
      </c>
      <c r="F27" s="186"/>
      <c r="G27" s="187"/>
      <c r="H27" s="185">
        <v>9790946</v>
      </c>
      <c r="I27" s="186"/>
      <c r="J27" s="186"/>
      <c r="K27" s="187"/>
      <c r="L27" s="185">
        <f>D27+E27+H27</f>
        <v>12399368</v>
      </c>
      <c r="M27" s="186"/>
      <c r="N27" s="186"/>
      <c r="O27" s="186"/>
      <c r="P27" s="187"/>
      <c r="Q27" s="119"/>
      <c r="R27" s="120">
        <f>L27+Q27</f>
        <v>12399368</v>
      </c>
    </row>
    <row r="28" spans="2:18" s="70" customFormat="1" ht="15" customHeight="1">
      <c r="B28" s="155" t="s">
        <v>112</v>
      </c>
      <c r="C28" s="167">
        <v>120</v>
      </c>
      <c r="D28" s="131"/>
      <c r="E28" s="200"/>
      <c r="F28" s="201"/>
      <c r="G28" s="202"/>
      <c r="H28" s="200"/>
      <c r="I28" s="201"/>
      <c r="J28" s="201"/>
      <c r="K28" s="202"/>
      <c r="L28" s="203"/>
      <c r="M28" s="204"/>
      <c r="N28" s="204"/>
      <c r="O28" s="204"/>
      <c r="P28" s="205"/>
      <c r="Q28" s="132"/>
      <c r="R28" s="139"/>
    </row>
    <row r="29" spans="2:18" ht="15.75" customHeight="1">
      <c r="B29" s="118" t="s">
        <v>122</v>
      </c>
      <c r="C29" s="168">
        <v>130</v>
      </c>
      <c r="D29" s="138">
        <f>SUM(D27:D28)</f>
        <v>80000</v>
      </c>
      <c r="E29" s="197">
        <f>SUM(E27:E28)</f>
        <v>2528422</v>
      </c>
      <c r="F29" s="199"/>
      <c r="G29" s="71">
        <f>SUM(E29)</f>
        <v>2528422</v>
      </c>
      <c r="H29" s="197">
        <f>SUM(H27:H28)</f>
        <v>9790946</v>
      </c>
      <c r="I29" s="198"/>
      <c r="J29" s="198"/>
      <c r="K29" s="199"/>
      <c r="L29" s="197">
        <f>SUM(L27:L28)</f>
        <v>12399368</v>
      </c>
      <c r="M29" s="198"/>
      <c r="N29" s="198"/>
      <c r="O29" s="198"/>
      <c r="P29" s="199"/>
      <c r="Q29" s="71"/>
      <c r="R29" s="125">
        <f>SUM(R27:R28)</f>
        <v>12399368</v>
      </c>
    </row>
    <row r="30" spans="2:18" s="70" customFormat="1" ht="16.5" customHeight="1">
      <c r="B30" s="118" t="s">
        <v>114</v>
      </c>
      <c r="C30" s="135">
        <v>131</v>
      </c>
      <c r="D30" s="137"/>
      <c r="E30" s="194">
        <v>-695332</v>
      </c>
      <c r="F30" s="195"/>
      <c r="G30" s="196"/>
      <c r="H30" s="194"/>
      <c r="I30" s="195"/>
      <c r="J30" s="195"/>
      <c r="K30" s="196"/>
      <c r="L30" s="197">
        <f>E30+H30</f>
        <v>-695332</v>
      </c>
      <c r="M30" s="198"/>
      <c r="N30" s="198"/>
      <c r="O30" s="198"/>
      <c r="P30" s="199"/>
      <c r="Q30" s="72"/>
      <c r="R30" s="134">
        <f>L30+Q30</f>
        <v>-695332</v>
      </c>
    </row>
    <row r="31" spans="2:18" s="70" customFormat="1" ht="16.5" customHeight="1">
      <c r="B31" s="118" t="s">
        <v>193</v>
      </c>
      <c r="C31" s="135">
        <v>132</v>
      </c>
      <c r="D31" s="130"/>
      <c r="E31" s="194">
        <v>-158347</v>
      </c>
      <c r="F31" s="196"/>
      <c r="G31" s="72"/>
      <c r="H31" s="194">
        <v>158347</v>
      </c>
      <c r="I31" s="195"/>
      <c r="J31" s="195"/>
      <c r="K31" s="196"/>
      <c r="L31" s="197">
        <f>E31+H31</f>
        <v>0</v>
      </c>
      <c r="M31" s="198"/>
      <c r="N31" s="198"/>
      <c r="O31" s="198"/>
      <c r="P31" s="199"/>
      <c r="Q31" s="72"/>
      <c r="R31" s="134">
        <f>L31</f>
        <v>0</v>
      </c>
    </row>
    <row r="32" spans="2:18" ht="17.25" customHeight="1">
      <c r="B32" s="118" t="s">
        <v>116</v>
      </c>
      <c r="C32" s="135">
        <v>133</v>
      </c>
      <c r="D32" s="131"/>
      <c r="E32" s="194"/>
      <c r="F32" s="195"/>
      <c r="G32" s="196"/>
      <c r="H32" s="194"/>
      <c r="I32" s="195"/>
      <c r="J32" s="195"/>
      <c r="K32" s="196"/>
      <c r="L32" s="197"/>
      <c r="M32" s="198"/>
      <c r="N32" s="198"/>
      <c r="O32" s="198"/>
      <c r="P32" s="199"/>
      <c r="Q32" s="132"/>
      <c r="R32" s="125"/>
    </row>
    <row r="33" spans="2:18" ht="47.25" customHeight="1">
      <c r="B33" s="118" t="s">
        <v>123</v>
      </c>
      <c r="C33" s="168">
        <v>140</v>
      </c>
      <c r="D33" s="133">
        <f>D30+D31+D32</f>
        <v>0</v>
      </c>
      <c r="E33" s="194">
        <f>E30+E31+E32</f>
        <v>-853679</v>
      </c>
      <c r="F33" s="195"/>
      <c r="G33" s="196"/>
      <c r="H33" s="194">
        <f>H30+H31+H32</f>
        <v>158347</v>
      </c>
      <c r="I33" s="195"/>
      <c r="J33" s="195"/>
      <c r="K33" s="196"/>
      <c r="L33" s="197">
        <f>E33+H33</f>
        <v>-695332</v>
      </c>
      <c r="M33" s="198"/>
      <c r="N33" s="198"/>
      <c r="O33" s="198"/>
      <c r="P33" s="199"/>
      <c r="Q33" s="71"/>
      <c r="R33" s="125">
        <f>L33+Q33</f>
        <v>-695332</v>
      </c>
    </row>
    <row r="34" spans="2:18" ht="16.5" customHeight="1">
      <c r="B34" s="118" t="s">
        <v>118</v>
      </c>
      <c r="C34" s="135">
        <v>150</v>
      </c>
      <c r="D34" s="131"/>
      <c r="E34" s="194"/>
      <c r="F34" s="195"/>
      <c r="G34" s="196"/>
      <c r="H34" s="194">
        <v>219538</v>
      </c>
      <c r="I34" s="195"/>
      <c r="J34" s="195"/>
      <c r="K34" s="196"/>
      <c r="L34" s="197">
        <f>D34+E34+H34</f>
        <v>219538</v>
      </c>
      <c r="M34" s="198"/>
      <c r="N34" s="198"/>
      <c r="O34" s="198"/>
      <c r="P34" s="199"/>
      <c r="Q34" s="72"/>
      <c r="R34" s="125">
        <f>L34+Q34</f>
        <v>219538</v>
      </c>
    </row>
    <row r="35" spans="2:18" ht="31.5" customHeight="1">
      <c r="B35" s="154" t="s">
        <v>124</v>
      </c>
      <c r="C35" s="168">
        <v>160</v>
      </c>
      <c r="D35" s="133">
        <f>D33+D34</f>
        <v>0</v>
      </c>
      <c r="E35" s="197">
        <f>E33+E34</f>
        <v>-853679</v>
      </c>
      <c r="F35" s="198"/>
      <c r="G35" s="199"/>
      <c r="H35" s="197">
        <f>H33+H34+H31</f>
        <v>536232</v>
      </c>
      <c r="I35" s="198"/>
      <c r="J35" s="198"/>
      <c r="K35" s="199"/>
      <c r="L35" s="197">
        <f>L33+L34</f>
        <v>-475794</v>
      </c>
      <c r="M35" s="198"/>
      <c r="N35" s="198"/>
      <c r="O35" s="198"/>
      <c r="P35" s="199"/>
      <c r="Q35" s="71"/>
      <c r="R35" s="125">
        <f>R33+R34</f>
        <v>-475794</v>
      </c>
    </row>
    <row r="36" spans="2:18" s="70" customFormat="1" ht="14.25" customHeight="1">
      <c r="B36" s="118" t="s">
        <v>120</v>
      </c>
      <c r="C36" s="135">
        <v>170</v>
      </c>
      <c r="D36" s="131"/>
      <c r="E36" s="194"/>
      <c r="F36" s="195"/>
      <c r="G36" s="196"/>
      <c r="H36" s="194"/>
      <c r="I36" s="195"/>
      <c r="J36" s="195"/>
      <c r="K36" s="196"/>
      <c r="L36" s="197">
        <f>H36</f>
        <v>0</v>
      </c>
      <c r="M36" s="198"/>
      <c r="N36" s="198"/>
      <c r="O36" s="198"/>
      <c r="P36" s="199"/>
      <c r="Q36" s="72"/>
      <c r="R36" s="125">
        <f>L36</f>
        <v>0</v>
      </c>
    </row>
    <row r="37" spans="2:18" ht="14.25" customHeight="1">
      <c r="B37" s="118" t="s">
        <v>121</v>
      </c>
      <c r="C37" s="135">
        <v>180</v>
      </c>
      <c r="D37" s="130"/>
      <c r="E37" s="194"/>
      <c r="F37" s="195"/>
      <c r="G37" s="196"/>
      <c r="H37" s="194"/>
      <c r="I37" s="195"/>
      <c r="J37" s="195"/>
      <c r="K37" s="196"/>
      <c r="L37" s="197"/>
      <c r="M37" s="198"/>
      <c r="N37" s="198"/>
      <c r="O37" s="198"/>
      <c r="P37" s="199"/>
      <c r="Q37" s="72"/>
      <c r="R37" s="125"/>
    </row>
    <row r="38" spans="2:18" s="70" customFormat="1" ht="15.75" customHeight="1" thickBot="1">
      <c r="B38" s="157" t="s">
        <v>77</v>
      </c>
      <c r="C38" s="147">
        <v>190</v>
      </c>
      <c r="D38" s="127"/>
      <c r="E38" s="188"/>
      <c r="F38" s="189"/>
      <c r="G38" s="190"/>
      <c r="H38" s="188"/>
      <c r="I38" s="189"/>
      <c r="J38" s="189"/>
      <c r="K38" s="190"/>
      <c r="L38" s="191"/>
      <c r="M38" s="192"/>
      <c r="N38" s="192"/>
      <c r="O38" s="192"/>
      <c r="P38" s="193"/>
      <c r="Q38" s="128"/>
      <c r="R38" s="129"/>
    </row>
    <row r="39" spans="2:18" s="70" customFormat="1" ht="33" customHeight="1" thickBot="1">
      <c r="B39" s="156" t="s">
        <v>187</v>
      </c>
      <c r="C39" s="122">
        <v>200</v>
      </c>
      <c r="D39" s="123">
        <f>D29+D35</f>
        <v>80000</v>
      </c>
      <c r="E39" s="185">
        <f>E29+E35</f>
        <v>1674743</v>
      </c>
      <c r="F39" s="186"/>
      <c r="G39" s="187"/>
      <c r="H39" s="185">
        <f>H29+H35-H36</f>
        <v>10327178</v>
      </c>
      <c r="I39" s="186"/>
      <c r="J39" s="186"/>
      <c r="K39" s="187"/>
      <c r="L39" s="185">
        <f>L29+L35-L36</f>
        <v>11923574</v>
      </c>
      <c r="M39" s="186"/>
      <c r="N39" s="186"/>
      <c r="O39" s="186"/>
      <c r="P39" s="187"/>
      <c r="Q39" s="119"/>
      <c r="R39" s="120">
        <f>R29+R35-R36</f>
        <v>11923574</v>
      </c>
    </row>
    <row r="40" spans="2:4" ht="12" customHeight="1">
      <c r="B40" s="78"/>
      <c r="D40" s="79"/>
    </row>
    <row r="41" ht="11.25" customHeight="1"/>
    <row r="42" spans="2:4" ht="15.75">
      <c r="B42" s="2" t="str">
        <f>'деньги ф3'!A69</f>
        <v>Генеральный директор</v>
      </c>
      <c r="D42" s="65" t="str">
        <f>'деньги ф3'!C69</f>
        <v>Дурнев П.В.</v>
      </c>
    </row>
    <row r="43" ht="15.75">
      <c r="B43" s="2"/>
    </row>
    <row r="44" spans="2:4" ht="15.75">
      <c r="B44" s="2" t="s">
        <v>173</v>
      </c>
      <c r="D44" s="65" t="s">
        <v>174</v>
      </c>
    </row>
  </sheetData>
  <sheetProtection/>
  <mergeCells count="90">
    <mergeCell ref="Q10:Q11"/>
    <mergeCell ref="R10:R11"/>
    <mergeCell ref="E11:G11"/>
    <mergeCell ref="H11:K11"/>
    <mergeCell ref="L11:P11"/>
    <mergeCell ref="E12:G12"/>
    <mergeCell ref="H12:K12"/>
    <mergeCell ref="L12:P12"/>
    <mergeCell ref="B10:B11"/>
    <mergeCell ref="C10:C11"/>
    <mergeCell ref="D10:P10"/>
    <mergeCell ref="E14:G14"/>
    <mergeCell ref="H14:K14"/>
    <mergeCell ref="L14:P14"/>
    <mergeCell ref="E13:G13"/>
    <mergeCell ref="H13:K13"/>
    <mergeCell ref="L13:P13"/>
    <mergeCell ref="E16:G16"/>
    <mergeCell ref="H16:K16"/>
    <mergeCell ref="L16:P16"/>
    <mergeCell ref="E15:G15"/>
    <mergeCell ref="H15:K15"/>
    <mergeCell ref="L15:P15"/>
    <mergeCell ref="E18:G18"/>
    <mergeCell ref="H18:K18"/>
    <mergeCell ref="L18:P18"/>
    <mergeCell ref="E17:G17"/>
    <mergeCell ref="H17:K17"/>
    <mergeCell ref="L17:P17"/>
    <mergeCell ref="E20:G20"/>
    <mergeCell ref="H20:K20"/>
    <mergeCell ref="L20:P20"/>
    <mergeCell ref="E19:G19"/>
    <mergeCell ref="H19:I19"/>
    <mergeCell ref="J19:K19"/>
    <mergeCell ref="L19:P19"/>
    <mergeCell ref="E22:G22"/>
    <mergeCell ref="H22:K22"/>
    <mergeCell ref="L22:P22"/>
    <mergeCell ref="E21:G21"/>
    <mergeCell ref="H21:K21"/>
    <mergeCell ref="L21:P21"/>
    <mergeCell ref="E24:G24"/>
    <mergeCell ref="H24:K24"/>
    <mergeCell ref="L24:P24"/>
    <mergeCell ref="E23:G23"/>
    <mergeCell ref="H23:K23"/>
    <mergeCell ref="L23:P23"/>
    <mergeCell ref="E27:G27"/>
    <mergeCell ref="H27:K27"/>
    <mergeCell ref="L27:P27"/>
    <mergeCell ref="E25:G25"/>
    <mergeCell ref="H25:K25"/>
    <mergeCell ref="L25:P25"/>
    <mergeCell ref="E29:F29"/>
    <mergeCell ref="H29:K29"/>
    <mergeCell ref="L29:P29"/>
    <mergeCell ref="E28:G28"/>
    <mergeCell ref="H28:K28"/>
    <mergeCell ref="L28:P28"/>
    <mergeCell ref="E31:F31"/>
    <mergeCell ref="H31:K31"/>
    <mergeCell ref="L31:P31"/>
    <mergeCell ref="E30:G30"/>
    <mergeCell ref="H30:K30"/>
    <mergeCell ref="L30:P30"/>
    <mergeCell ref="E33:G33"/>
    <mergeCell ref="H33:K33"/>
    <mergeCell ref="L33:P33"/>
    <mergeCell ref="E32:G32"/>
    <mergeCell ref="H32:K32"/>
    <mergeCell ref="L32:P32"/>
    <mergeCell ref="E35:G35"/>
    <mergeCell ref="H35:K35"/>
    <mergeCell ref="L35:P35"/>
    <mergeCell ref="E34:G34"/>
    <mergeCell ref="H34:K34"/>
    <mergeCell ref="L34:P34"/>
    <mergeCell ref="E37:G37"/>
    <mergeCell ref="H37:K37"/>
    <mergeCell ref="L37:P37"/>
    <mergeCell ref="E36:G36"/>
    <mergeCell ref="H36:K36"/>
    <mergeCell ref="L36:P36"/>
    <mergeCell ref="E39:G39"/>
    <mergeCell ref="H39:K39"/>
    <mergeCell ref="L39:P39"/>
    <mergeCell ref="E38:G38"/>
    <mergeCell ref="H38:K38"/>
    <mergeCell ref="L38:P38"/>
  </mergeCells>
  <printOptions/>
  <pageMargins left="0.15748031496062992" right="0.2755905511811024" top="0.82" bottom="1.21" header="0.15748031496062992" footer="0.9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Suyagina</dc:creator>
  <cp:keywords/>
  <dc:description/>
  <cp:lastModifiedBy>Zilya Hasanova</cp:lastModifiedBy>
  <cp:lastPrinted>2016-05-25T08:12:03Z</cp:lastPrinted>
  <dcterms:created xsi:type="dcterms:W3CDTF">2013-10-21T12:30:31Z</dcterms:created>
  <dcterms:modified xsi:type="dcterms:W3CDTF">2016-08-12T03:18:44Z</dcterms:modified>
  <cp:category/>
  <cp:version/>
  <cp:contentType/>
  <cp:contentStatus/>
</cp:coreProperties>
</file>