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'Ф1'!$A$1:$D$120</definedName>
    <definedName name="_xlnm.Print_Area" localSheetId="1">'Ф2'!$A$1:$F$119</definedName>
  </definedNames>
  <calcPr fullCalcOnLoad="1"/>
</workbook>
</file>

<file path=xl/sharedStrings.xml><?xml version="1.0" encoding="utf-8"?>
<sst xmlns="http://schemas.openxmlformats.org/spreadsheetml/2006/main" count="448" uniqueCount="329">
  <si>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</si>
  <si>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</si>
  <si>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</si>
  <si>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</si>
  <si>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</si>
  <si>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</si>
  <si>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</si>
  <si>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</si>
  <si>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</si>
  <si>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</si>
  <si>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</si>
  <si>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</si>
  <si>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</si>
  <si>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</si>
  <si>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</si>
  <si>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</si>
  <si>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</si>
  <si>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</si>
  <si>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</si>
  <si>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</si>
  <si>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</si>
  <si>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</si>
  <si>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</si>
  <si>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</si>
  <si>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</si>
  <si>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</si>
  <si>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</si>
  <si>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</si>
  <si>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</si>
  <si>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</si>
  <si>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</si>
  <si>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</si>
  <si>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</si>
  <si>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</si>
  <si>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</si>
  <si>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</si>
  <si>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</si>
  <si>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</si>
  <si>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</si>
  <si>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</si>
  <si>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</si>
  <si>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</si>
  <si>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</si>
  <si>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</si>
  <si>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</si>
  <si>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</si>
  <si>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</si>
  <si>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</si>
  <si>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</si>
  <si>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</si>
  <si>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</si>
  <si>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</si>
  <si>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</si>
  <si>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</si>
  <si>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</si>
  <si>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Ценные бумаги, удерживаемые до погашения (за вычетом резервов на обесценение)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</si>
  <si>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</si>
  <si>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</si>
  <si>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</si>
  <si>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</si>
  <si>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</si>
  <si>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</si>
  <si>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</si>
  <si>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</si>
  <si>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</si>
  <si>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</si>
  <si>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</si>
  <si>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</si>
  <si>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</si>
  <si>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</si>
  <si>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</si>
  <si>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</si>
  <si>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</si>
  <si>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</si>
  <si>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</si>
  <si>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</si>
  <si>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</si>
  <si>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</si>
  <si>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</si>
  <si>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</si>
  <si>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</si>
  <si>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</si>
  <si>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</si>
  <si>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</si>
  <si>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</si>
  <si>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</si>
  <si>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</si>
  <si>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</si>
  <si>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</si>
  <si>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</si>
  <si>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</si>
  <si>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</si>
  <si>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</si>
  <si>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</si>
  <si>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</si>
  <si>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</si>
  <si>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</si>
  <si>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</si>
  <si>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</si>
  <si>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</si>
  <si>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</si>
  <si>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</si>
  <si>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</si>
  <si>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</si>
  <si>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</si>
  <si>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</si>
  <si>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</si>
  <si>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</si>
  <si>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</si>
  <si>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</si>
  <si>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</si>
  <si>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</si>
  <si>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</si>
  <si>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</si>
  <si>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</si>
  <si>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</si>
  <si>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</si>
  <si>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</si>
  <si>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</si>
  <si>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</si>
  <si>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</si>
  <si>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</si>
  <si>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</si>
  <si>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</si>
  <si>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</si>
  <si>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</si>
  <si>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</si>
  <si>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</si>
  <si>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</si>
  <si>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</si>
  <si>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</si>
  <si>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</si>
  <si>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</si>
  <si>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</si>
  <si>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</si>
  <si>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</si>
  <si>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</si>
  <si>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</si>
  <si>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</si>
  <si>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</si>
  <si>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</si>
  <si>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</si>
  <si>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</si>
  <si>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</si>
  <si>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</si>
  <si>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</si>
  <si>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</si>
  <si>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</si>
  <si>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</si>
  <si>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</si>
  <si>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</si>
  <si>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</si>
  <si>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</si>
  <si>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</si>
  <si>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</si>
  <si>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</si>
  <si>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</si>
  <si>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</si>
  <si>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</si>
  <si>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</si>
  <si>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</si>
  <si>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</si>
  <si>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</si>
  <si>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</si>
  <si>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</si>
  <si>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</si>
  <si>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</si>
  <si>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</si>
  <si>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</si>
  <si>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</si>
  <si>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</si>
  <si>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</si>
  <si>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</si>
  <si>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</si>
  <si>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</si>
  <si>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</si>
  <si>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</si>
  <si>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</si>
  <si>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</si>
  <si>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</si>
  <si>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</si>
  <si>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</si>
  <si>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</si>
  <si>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</si>
  <si>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</si>
  <si>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</si>
  <si>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</si>
  <si>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</si>
  <si>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</si>
  <si>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</si>
  <si>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резервы переоценки ценных бумаг, предназначенных для продажи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</si>
  <si>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</si>
  <si>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</si>
  <si>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</si>
  <si>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</si>
  <si>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</si>
  <si>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</si>
  <si>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</si>
  <si>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</si>
  <si>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</si>
  <si>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</si>
  <si>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</si>
  <si>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</si>
  <si>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</si>
  <si>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</si>
  <si>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</si>
  <si>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</si>
  <si>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 xml:space="preserve">  доходы в виде дивидендов по акциям, находящимся в портфеле ценных бумаг, имеющихся в наличии для продажи</t>
  </si>
  <si>
    <t xml:space="preserve">  доходы, связанные с амортизацией дисконта по ценным бумагам, имеющимся в наличии для продажи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</si>
  <si>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</si>
  <si>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</si>
  <si>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</si>
  <si>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ценным бумаги, удерживаемым до погашения (за вычетом резервов на обесценение)</t>
  </si>
  <si>
    <t xml:space="preserve">  доходы, связанные с амортизацией дисконта по ценным бумагам, удерживаемым до погашения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</si>
  <si>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</si>
  <si>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</si>
  <si>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</si>
  <si>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</si>
  <si>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</si>
  <si>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</si>
  <si>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</si>
  <si>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</si>
  <si>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</si>
  <si>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</si>
  <si>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</si>
  <si>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</si>
  <si>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</si>
  <si>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</si>
  <si>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</si>
  <si>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</si>
  <si>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</si>
  <si>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</si>
  <si>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</si>
  <si>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</si>
  <si>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</si>
  <si>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</si>
  <si>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</si>
  <si>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</si>
  <si>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</si>
  <si>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</si>
  <si>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</si>
  <si>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</si>
  <si>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</si>
  <si>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</si>
  <si>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</si>
  <si>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</si>
  <si>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</si>
  <si>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</si>
  <si>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</si>
  <si>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</si>
  <si>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</si>
  <si>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</si>
  <si>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</si>
  <si>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</si>
  <si>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</si>
  <si>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</si>
  <si>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</si>
  <si>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</si>
  <si>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</si>
  <si>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</si>
  <si>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</si>
  <si>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</si>
  <si>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</si>
  <si>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</si>
  <si>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</si>
  <si>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</si>
  <si>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</si>
  <si>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</si>
  <si>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</si>
  <si>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</si>
  <si>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</si>
  <si>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</si>
  <si>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</si>
  <si>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общехозяйственные расходы</t>
  </si>
  <si>
    <t xml:space="preserve">   транспортные расходы</t>
  </si>
  <si>
    <t xml:space="preserve">  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</si>
  <si>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</si>
  <si>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</si>
  <si>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</si>
  <si>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</si>
  <si>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</si>
  <si>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</si>
  <si>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</si>
  <si>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</si>
  <si>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</si>
  <si>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</si>
  <si>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</si>
  <si>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</si>
  <si>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</si>
  <si>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</si>
  <si>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</si>
  <si>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</si>
  <si>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</si>
  <si>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</si>
  <si>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</si>
  <si>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</si>
  <si>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</si>
  <si>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</si>
  <si>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</si>
  <si>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</si>
  <si>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</si>
  <si>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</si>
  <si>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</si>
  <si>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</si>
  <si>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</si>
  <si>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</si>
  <si>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</si>
  <si>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</si>
  <si>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</si>
  <si>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</si>
  <si>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</si>
  <si>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</si>
  <si>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</si>
  <si>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</si>
  <si>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</si>
  <si>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</si>
  <si>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</si>
  <si>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</si>
  <si>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</si>
  <si>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</si>
  <si>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</si>
  <si>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</si>
  <si>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</si>
  <si>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</si>
  <si>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26.7</t>
  </si>
  <si>
    <t>      по состоянию на "01" июля 2016 года</t>
  </si>
  <si>
    <t>Председатель Правления______________    Маенлаева И.Я.    дата 15.07.16</t>
  </si>
  <si>
    <t>Главный бухгалтер__________________________    Сабитова Ж.М.    Дата 15.07.16</t>
  </si>
  <si>
    <t>Исполнитель ______________________________       дата 15.07.16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</si>
</sst>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" fillId="41" borderId="16" xfId="0" applyFont="1" applyFill="1" applyBorder="1" applyAlignment="1">
      <alignment vertical="top" wrapText="1"/>
    </xf>
    <xf numFmtId="0" fontId="5" fillId="41" borderId="16" xfId="0" applyFont="1" applyFill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7" fillId="42" borderId="0" xfId="0" applyNumberFormat="1" applyFont="1" applyFill="1" applyBorder="1" applyAlignment="1">
      <alignment horizontal="center" vertical="top" wrapText="1"/>
    </xf>
    <xf numFmtId="3" fontId="7" fillId="41" borderId="16" xfId="0" applyNumberFormat="1" applyFont="1" applyFill="1" applyBorder="1" applyAlignment="1">
      <alignment horizontal="center" vertical="center" wrapText="1"/>
    </xf>
    <xf numFmtId="3" fontId="7" fillId="42" borderId="16" xfId="0" applyNumberFormat="1" applyFont="1" applyFill="1" applyBorder="1" applyAlignment="1">
      <alignment horizontal="center"/>
    </xf>
    <xf numFmtId="0" fontId="48" fillId="0" borderId="17" xfId="193" applyFont="1" applyBorder="1" applyAlignment="1" quotePrefix="1">
      <alignment horizontal="center" vertical="top" wrapText="1"/>
      <protection/>
    </xf>
    <xf numFmtId="0" fontId="48" fillId="0" borderId="18" xfId="193" applyFont="1" applyBorder="1" applyAlignment="1" quotePrefix="1">
      <alignment horizontal="center" vertical="top" wrapText="1"/>
      <protection/>
    </xf>
    <xf numFmtId="0" fontId="48" fillId="0" borderId="19" xfId="193" applyFont="1" applyBorder="1" applyAlignment="1" quotePrefix="1">
      <alignment horizontal="center" vertical="top" wrapText="1"/>
      <protection/>
    </xf>
    <xf numFmtId="0" fontId="48" fillId="0" borderId="20" xfId="193" applyFont="1" applyBorder="1" applyAlignment="1" quotePrefix="1">
      <alignment horizontal="center" vertical="top" wrapText="1"/>
      <protection/>
    </xf>
    <xf numFmtId="0" fontId="48" fillId="0" borderId="21" xfId="193" applyFont="1" applyBorder="1" applyAlignment="1" quotePrefix="1">
      <alignment horizontal="center" vertical="top" wrapText="1"/>
      <protection/>
    </xf>
    <xf numFmtId="0" fontId="48" fillId="0" borderId="22" xfId="193" applyFont="1" applyBorder="1" applyAlignment="1" quotePrefix="1">
      <alignment horizontal="center" vertical="top" wrapText="1"/>
      <protection/>
    </xf>
    <xf numFmtId="3" fontId="11" fillId="42" borderId="16" xfId="0" applyNumberFormat="1" applyFont="1" applyFill="1" applyBorder="1" applyAlignment="1">
      <alignment horizontal="center"/>
    </xf>
    <xf numFmtId="0" fontId="4" fillId="41" borderId="23" xfId="0" applyFont="1" applyFill="1" applyBorder="1" applyAlignment="1">
      <alignment vertical="top" wrapText="1"/>
    </xf>
    <xf numFmtId="3" fontId="7" fillId="42" borderId="23" xfId="0" applyNumberFormat="1" applyFont="1" applyFill="1" applyBorder="1" applyAlignment="1">
      <alignment horizontal="center"/>
    </xf>
    <xf numFmtId="0" fontId="48" fillId="0" borderId="16" xfId="193" applyFont="1" applyBorder="1" applyAlignment="1" quotePrefix="1">
      <alignment horizontal="center" vertical="top" wrapText="1"/>
      <protection/>
    </xf>
    <xf numFmtId="3" fontId="7" fillId="42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7" fillId="42" borderId="16" xfId="0" applyNumberFormat="1" applyFont="1" applyFill="1" applyBorder="1" applyAlignment="1">
      <alignment horizontal="center" vertical="center" wrapText="1"/>
    </xf>
    <xf numFmtId="0" fontId="48" fillId="42" borderId="24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8" fillId="0" borderId="17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8" fillId="0" borderId="18" xfId="195" applyFont="1" applyFill="1" applyBorder="1" applyAlignment="1" quotePrefix="1">
      <alignment horizontal="center" vertical="top" wrapText="1"/>
      <protection/>
    </xf>
    <xf numFmtId="0" fontId="48" fillId="0" borderId="19" xfId="195" applyFont="1" applyFill="1" applyBorder="1" applyAlignment="1" quotePrefix="1">
      <alignment horizontal="center" vertical="top" wrapText="1"/>
      <protection/>
    </xf>
    <xf numFmtId="0" fontId="48" fillId="0" borderId="20" xfId="195" applyFont="1" applyFill="1" applyBorder="1" applyAlignment="1" quotePrefix="1">
      <alignment horizontal="center" vertical="top" wrapText="1"/>
      <protection/>
    </xf>
    <xf numFmtId="0" fontId="5" fillId="0" borderId="16" xfId="0" applyFont="1" applyFill="1" applyBorder="1" applyAlignment="1">
      <alignment vertical="top" wrapText="1"/>
    </xf>
    <xf numFmtId="3" fontId="7" fillId="0" borderId="16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3" fontId="7" fillId="0" borderId="16" xfId="0" applyNumberFormat="1" applyFont="1" applyFill="1" applyBorder="1" applyAlignment="1">
      <alignment horizontal="center"/>
    </xf>
    <xf numFmtId="0" fontId="48" fillId="0" borderId="25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8" fillId="0" borderId="22" xfId="193" applyFont="1" applyFill="1" applyBorder="1" applyAlignment="1" quotePrefix="1">
      <alignment horizontal="center" vertical="top" wrapText="1"/>
      <protection/>
    </xf>
    <xf numFmtId="3" fontId="7" fillId="0" borderId="23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L204"/>
  <sheetViews>
    <sheetView view="pageBreakPreview" zoomScale="75" zoomScaleSheetLayoutView="75" workbookViewId="0" topLeftCell="A87">
      <selection activeCell="E100" sqref="E100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69" customWidth="1"/>
    <col min="4" max="4" width="19.421875" style="13" customWidth="1"/>
    <col min="5" max="5" width="21.28125" style="2" customWidth="1"/>
    <col min="6" max="6" width="9.28125" style="2" bestFit="1" customWidth="1"/>
    <col min="7" max="7" width="21.28125" style="2" customWidth="1"/>
    <col min="8" max="12" width="15.57421875" style="2" customWidth="1"/>
    <col min="13" max="16384" width="9.140625" style="2" customWidth="1"/>
  </cols>
  <sheetData>
    <row r="2" spans="1:4" ht="15.75">
      <c r="A2" s="72" t="s">
        <v>48</v>
      </c>
      <c r="B2" s="73"/>
      <c r="C2" s="73"/>
      <c r="D2" s="73"/>
    </row>
    <row r="3" spans="1:4" ht="15.75">
      <c r="A3" s="74" t="s">
        <v>47</v>
      </c>
      <c r="B3" s="74"/>
      <c r="C3" s="74"/>
      <c r="D3" s="74"/>
    </row>
    <row r="4" spans="1:4" ht="15.75">
      <c r="A4" s="74" t="s">
        <v>325</v>
      </c>
      <c r="B4" s="74"/>
      <c r="C4" s="74"/>
      <c r="D4" s="74"/>
    </row>
    <row r="6" spans="1:4" ht="15.75">
      <c r="A6" s="71" t="s">
        <v>27</v>
      </c>
      <c r="B6" s="71"/>
      <c r="C6" s="71"/>
      <c r="D6" s="71"/>
    </row>
    <row r="7" spans="1:4" ht="56.25" customHeight="1">
      <c r="A7" s="15" t="s">
        <v>197</v>
      </c>
      <c r="B7" s="15" t="s">
        <v>43</v>
      </c>
      <c r="C7" s="42" t="s">
        <v>44</v>
      </c>
      <c r="D7" s="31" t="s">
        <v>45</v>
      </c>
    </row>
    <row r="8" spans="1:4" ht="12.75">
      <c r="A8" s="22" t="s">
        <v>198</v>
      </c>
      <c r="B8" s="17" t="s">
        <v>98</v>
      </c>
      <c r="C8" s="67" t="s">
        <v>102</v>
      </c>
      <c r="D8" s="32" t="s">
        <v>104</v>
      </c>
    </row>
    <row r="9" spans="1:4" ht="15.75">
      <c r="A9" s="8" t="s">
        <v>199</v>
      </c>
      <c r="B9" s="17" t="s">
        <v>74</v>
      </c>
      <c r="C9" s="33"/>
      <c r="D9" s="16"/>
    </row>
    <row r="10" spans="1:4" ht="15.75">
      <c r="A10" s="7" t="s">
        <v>19</v>
      </c>
      <c r="B10" s="17" t="s">
        <v>99</v>
      </c>
      <c r="C10" s="33">
        <v>776136</v>
      </c>
      <c r="D10" s="16">
        <f>D13</f>
        <v>16994</v>
      </c>
    </row>
    <row r="11" spans="1:4" ht="15.75">
      <c r="A11" s="7" t="s">
        <v>4</v>
      </c>
      <c r="B11" s="17" t="s">
        <v>74</v>
      </c>
      <c r="C11" s="33"/>
      <c r="D11" s="16"/>
    </row>
    <row r="12" spans="1:4" ht="15.75">
      <c r="A12" s="7" t="s">
        <v>51</v>
      </c>
      <c r="B12" s="17" t="s">
        <v>100</v>
      </c>
      <c r="C12" s="33"/>
      <c r="D12" s="16"/>
    </row>
    <row r="13" spans="1:4" ht="31.5">
      <c r="A13" s="7" t="s">
        <v>52</v>
      </c>
      <c r="B13" s="17" t="s">
        <v>101</v>
      </c>
      <c r="C13" s="33">
        <v>776136</v>
      </c>
      <c r="D13" s="16">
        <v>16994</v>
      </c>
    </row>
    <row r="14" spans="1:4" ht="15.75">
      <c r="A14" s="7" t="s">
        <v>14</v>
      </c>
      <c r="B14" s="17" t="s">
        <v>98</v>
      </c>
      <c r="C14" s="33"/>
      <c r="D14" s="16"/>
    </row>
    <row r="15" spans="1:4" ht="15.75">
      <c r="A15" s="7" t="s">
        <v>32</v>
      </c>
      <c r="B15" s="17" t="s">
        <v>102</v>
      </c>
      <c r="C15" s="33">
        <v>1157539</v>
      </c>
      <c r="D15" s="16">
        <v>414000</v>
      </c>
    </row>
    <row r="16" spans="1:4" ht="15.75">
      <c r="A16" s="7" t="s">
        <v>4</v>
      </c>
      <c r="B16" s="17" t="s">
        <v>74</v>
      </c>
      <c r="C16" s="33"/>
      <c r="D16" s="16"/>
    </row>
    <row r="17" spans="1:4" ht="15.75">
      <c r="A17" s="7" t="s">
        <v>50</v>
      </c>
      <c r="B17" s="17" t="s">
        <v>103</v>
      </c>
      <c r="C17" s="33">
        <v>584</v>
      </c>
      <c r="D17" s="16">
        <v>0</v>
      </c>
    </row>
    <row r="18" spans="1:4" ht="15.75">
      <c r="A18" s="7" t="s">
        <v>53</v>
      </c>
      <c r="B18" s="17" t="s">
        <v>104</v>
      </c>
      <c r="C18" s="33">
        <v>39000</v>
      </c>
      <c r="D18" s="16">
        <v>5010</v>
      </c>
    </row>
    <row r="19" spans="1:4" ht="15.75">
      <c r="A19" s="7" t="s">
        <v>4</v>
      </c>
      <c r="B19" s="17" t="s">
        <v>74</v>
      </c>
      <c r="C19" s="33"/>
      <c r="D19" s="16"/>
    </row>
    <row r="20" spans="1:4" ht="15.75">
      <c r="A20" s="7" t="s">
        <v>50</v>
      </c>
      <c r="B20" s="17" t="s">
        <v>105</v>
      </c>
      <c r="C20" s="33"/>
      <c r="D20" s="16">
        <v>10</v>
      </c>
    </row>
    <row r="21" spans="1:5" ht="31.5">
      <c r="A21" s="24" t="s">
        <v>41</v>
      </c>
      <c r="B21" s="18" t="s">
        <v>106</v>
      </c>
      <c r="C21" s="68">
        <v>885115</v>
      </c>
      <c r="D21" s="25">
        <v>2537866</v>
      </c>
      <c r="E21" s="5"/>
    </row>
    <row r="22" spans="1:4" ht="15.75">
      <c r="A22" s="7" t="s">
        <v>50</v>
      </c>
      <c r="B22" s="26" t="s">
        <v>107</v>
      </c>
      <c r="C22" s="33">
        <v>2491</v>
      </c>
      <c r="D22" s="16">
        <v>10984</v>
      </c>
    </row>
    <row r="23" spans="1:4" ht="31.5">
      <c r="A23" s="7" t="s">
        <v>42</v>
      </c>
      <c r="B23" s="26" t="s">
        <v>108</v>
      </c>
      <c r="C23" s="62"/>
      <c r="D23" s="27"/>
    </row>
    <row r="24" spans="1:4" ht="15.75">
      <c r="A24" s="7" t="s">
        <v>4</v>
      </c>
      <c r="B24" s="26" t="s">
        <v>74</v>
      </c>
      <c r="C24" s="33"/>
      <c r="D24" s="16"/>
    </row>
    <row r="25" spans="1:4" ht="15.75">
      <c r="A25" s="7" t="s">
        <v>54</v>
      </c>
      <c r="B25" s="26" t="s">
        <v>109</v>
      </c>
      <c r="C25" s="62"/>
      <c r="D25" s="27"/>
    </row>
    <row r="26" spans="1:4" ht="31.5">
      <c r="A26" s="7" t="s">
        <v>55</v>
      </c>
      <c r="B26" s="26" t="s">
        <v>110</v>
      </c>
      <c r="C26" s="33"/>
      <c r="D26" s="16"/>
    </row>
    <row r="27" spans="1:4" ht="15.75">
      <c r="A27" s="7" t="s">
        <v>4</v>
      </c>
      <c r="B27" s="26" t="s">
        <v>74</v>
      </c>
      <c r="C27" s="33"/>
      <c r="D27" s="16"/>
    </row>
    <row r="28" spans="1:4" ht="15.75">
      <c r="A28" s="7" t="s">
        <v>54</v>
      </c>
      <c r="B28" s="26" t="s">
        <v>111</v>
      </c>
      <c r="C28" s="33"/>
      <c r="D28" s="16"/>
    </row>
    <row r="29" spans="1:4" ht="15.75">
      <c r="A29" s="7" t="s">
        <v>17</v>
      </c>
      <c r="B29" s="17" t="s">
        <v>112</v>
      </c>
      <c r="C29" s="33"/>
      <c r="D29" s="16"/>
    </row>
    <row r="30" spans="1:4" ht="31.5">
      <c r="A30" s="7" t="s">
        <v>33</v>
      </c>
      <c r="B30" s="17" t="s">
        <v>113</v>
      </c>
      <c r="C30" s="33">
        <v>185</v>
      </c>
      <c r="D30" s="16">
        <v>185</v>
      </c>
    </row>
    <row r="31" spans="1:4" ht="15.75">
      <c r="A31" s="7" t="s">
        <v>3</v>
      </c>
      <c r="B31" s="17" t="s">
        <v>114</v>
      </c>
      <c r="C31" s="33">
        <v>111</v>
      </c>
      <c r="D31" s="16">
        <v>130</v>
      </c>
    </row>
    <row r="32" spans="1:4" ht="31.5">
      <c r="A32" s="7" t="s">
        <v>56</v>
      </c>
      <c r="B32" s="17" t="s">
        <v>115</v>
      </c>
      <c r="C32" s="33"/>
      <c r="D32" s="16"/>
    </row>
    <row r="33" spans="1:4" ht="31.5">
      <c r="A33" s="7" t="s">
        <v>13</v>
      </c>
      <c r="B33" s="17" t="s">
        <v>116</v>
      </c>
      <c r="C33" s="33">
        <v>47446</v>
      </c>
      <c r="D33" s="16">
        <v>47673</v>
      </c>
    </row>
    <row r="34" spans="1:4" ht="31.5">
      <c r="A34" s="7" t="s">
        <v>12</v>
      </c>
      <c r="B34" s="17" t="s">
        <v>117</v>
      </c>
      <c r="C34" s="33">
        <v>3306</v>
      </c>
      <c r="D34" s="16">
        <v>5526</v>
      </c>
    </row>
    <row r="35" spans="1:7" ht="15.75">
      <c r="A35" s="7" t="s">
        <v>11</v>
      </c>
      <c r="B35" s="17" t="s">
        <v>118</v>
      </c>
      <c r="C35" s="33">
        <v>3704123</v>
      </c>
      <c r="D35" s="16">
        <v>3408284</v>
      </c>
      <c r="E35" s="5"/>
      <c r="G35" s="5"/>
    </row>
    <row r="36" spans="1:4" ht="15.75">
      <c r="A36" s="7" t="s">
        <v>57</v>
      </c>
      <c r="B36" s="17" t="s">
        <v>119</v>
      </c>
      <c r="C36" s="33">
        <v>637</v>
      </c>
      <c r="D36" s="16">
        <v>572</v>
      </c>
    </row>
    <row r="37" spans="1:4" ht="15.75">
      <c r="A37" s="7" t="s">
        <v>4</v>
      </c>
      <c r="B37" s="17" t="s">
        <v>74</v>
      </c>
      <c r="C37" s="33"/>
      <c r="D37" s="16"/>
    </row>
    <row r="38" spans="1:4" ht="15.75">
      <c r="A38" s="7" t="s">
        <v>58</v>
      </c>
      <c r="B38" s="17" t="s">
        <v>120</v>
      </c>
      <c r="C38" s="33"/>
      <c r="D38" s="16"/>
    </row>
    <row r="39" spans="1:4" ht="15.75">
      <c r="A39" s="7" t="s">
        <v>59</v>
      </c>
      <c r="B39" s="18" t="s">
        <v>121</v>
      </c>
      <c r="C39" s="33"/>
      <c r="D39" s="16"/>
    </row>
    <row r="40" spans="1:4" ht="15.75">
      <c r="A40" s="7" t="s">
        <v>60</v>
      </c>
      <c r="B40" s="19" t="s">
        <v>122</v>
      </c>
      <c r="C40" s="33"/>
      <c r="D40" s="16"/>
    </row>
    <row r="41" spans="1:4" ht="15.75">
      <c r="A41" s="7" t="s">
        <v>61</v>
      </c>
      <c r="B41" s="19" t="s">
        <v>123</v>
      </c>
      <c r="C41" s="33">
        <v>135</v>
      </c>
      <c r="D41" s="16">
        <v>238</v>
      </c>
    </row>
    <row r="42" spans="1:4" ht="15.75">
      <c r="A42" s="7" t="s">
        <v>62</v>
      </c>
      <c r="B42" s="19" t="s">
        <v>124</v>
      </c>
      <c r="C42" s="33"/>
      <c r="D42" s="16"/>
    </row>
    <row r="43" spans="1:4" ht="15.75">
      <c r="A43" s="7" t="s">
        <v>63</v>
      </c>
      <c r="B43" s="19" t="s">
        <v>125</v>
      </c>
      <c r="C43" s="33">
        <v>103</v>
      </c>
      <c r="D43" s="16">
        <v>6</v>
      </c>
    </row>
    <row r="44" spans="1:4" ht="15.75">
      <c r="A44" s="7" t="s">
        <v>64</v>
      </c>
      <c r="B44" s="19" t="s">
        <v>126</v>
      </c>
      <c r="C44" s="33">
        <v>100</v>
      </c>
      <c r="D44" s="16">
        <v>100</v>
      </c>
    </row>
    <row r="45" spans="1:4" ht="15.75">
      <c r="A45" s="7" t="s">
        <v>65</v>
      </c>
      <c r="B45" s="19" t="s">
        <v>127</v>
      </c>
      <c r="C45" s="33"/>
      <c r="D45" s="16"/>
    </row>
    <row r="46" spans="1:4" ht="15.75">
      <c r="A46" s="7" t="s">
        <v>66</v>
      </c>
      <c r="B46" s="19" t="s">
        <v>128</v>
      </c>
      <c r="C46" s="33"/>
      <c r="D46" s="16"/>
    </row>
    <row r="47" spans="1:4" ht="15.75">
      <c r="A47" s="7" t="s">
        <v>67</v>
      </c>
      <c r="B47" s="19" t="s">
        <v>129</v>
      </c>
      <c r="C47" s="33"/>
      <c r="D47" s="16"/>
    </row>
    <row r="48" spans="1:4" ht="15.75">
      <c r="A48" s="7" t="s">
        <v>68</v>
      </c>
      <c r="B48" s="19" t="s">
        <v>130</v>
      </c>
      <c r="C48" s="33">
        <f>C36-C41-C43-C44</f>
        <v>299</v>
      </c>
      <c r="D48" s="16">
        <v>228</v>
      </c>
    </row>
    <row r="49" spans="1:4" ht="15.75">
      <c r="A49" s="7" t="s">
        <v>46</v>
      </c>
      <c r="B49" s="19" t="s">
        <v>131</v>
      </c>
      <c r="C49" s="33"/>
      <c r="D49" s="16"/>
    </row>
    <row r="50" spans="1:4" ht="15.75">
      <c r="A50" s="7" t="s">
        <v>4</v>
      </c>
      <c r="B50" s="19" t="s">
        <v>74</v>
      </c>
      <c r="C50" s="33">
        <f>C51+C52+C53+C54</f>
        <v>2591</v>
      </c>
      <c r="D50" s="16"/>
    </row>
    <row r="51" spans="1:4" ht="15.75">
      <c r="A51" s="7" t="s">
        <v>69</v>
      </c>
      <c r="B51" s="19" t="s">
        <v>132</v>
      </c>
      <c r="C51" s="33"/>
      <c r="D51" s="16"/>
    </row>
    <row r="52" spans="1:4" ht="15.75">
      <c r="A52" s="7" t="s">
        <v>70</v>
      </c>
      <c r="B52" s="19" t="s">
        <v>133</v>
      </c>
      <c r="C52" s="33"/>
      <c r="D52" s="16"/>
    </row>
    <row r="53" spans="1:4" ht="15.75">
      <c r="A53" s="7" t="s">
        <v>71</v>
      </c>
      <c r="B53" s="19" t="s">
        <v>134</v>
      </c>
      <c r="C53" s="33">
        <v>2591</v>
      </c>
      <c r="D53" s="16"/>
    </row>
    <row r="54" spans="1:12" ht="15.75">
      <c r="A54" s="7" t="s">
        <v>72</v>
      </c>
      <c r="B54" s="19" t="s">
        <v>135</v>
      </c>
      <c r="C54" s="33"/>
      <c r="D54" s="16"/>
      <c r="H54" s="3"/>
      <c r="I54" s="3"/>
      <c r="J54" s="3"/>
      <c r="L54" s="3"/>
    </row>
    <row r="55" spans="1:4" ht="15.75">
      <c r="A55" s="7" t="s">
        <v>34</v>
      </c>
      <c r="B55" s="19" t="s">
        <v>136</v>
      </c>
      <c r="C55" s="33">
        <v>61719</v>
      </c>
      <c r="D55" s="16">
        <v>61711</v>
      </c>
    </row>
    <row r="56" spans="1:4" ht="15.75">
      <c r="A56" s="7" t="s">
        <v>20</v>
      </c>
      <c r="B56" s="19" t="s">
        <v>137</v>
      </c>
      <c r="C56" s="33">
        <v>50109</v>
      </c>
      <c r="D56" s="16">
        <v>50109</v>
      </c>
    </row>
    <row r="57" spans="1:4" ht="15.75">
      <c r="A57" s="7" t="s">
        <v>73</v>
      </c>
      <c r="B57" s="19" t="s">
        <v>138</v>
      </c>
      <c r="C57" s="33"/>
      <c r="D57" s="16"/>
    </row>
    <row r="58" spans="1:4" ht="15.75">
      <c r="A58" s="7" t="s">
        <v>2</v>
      </c>
      <c r="B58" s="19" t="s">
        <v>139</v>
      </c>
      <c r="C58" s="33"/>
      <c r="D58" s="16"/>
    </row>
    <row r="59" spans="1:4" ht="15.75">
      <c r="A59" s="8" t="s">
        <v>5</v>
      </c>
      <c r="B59" s="19" t="s">
        <v>140</v>
      </c>
      <c r="C59" s="56">
        <f>C10+C15+C18+C21+C30+C31+C33+C34+C35+C55+C56+C36+C50</f>
        <v>6728017</v>
      </c>
      <c r="D59" s="23">
        <f>D10+D15+D18+D21+D30+D31+D33+D34+D35+D55+D56+D36</f>
        <v>6548060</v>
      </c>
    </row>
    <row r="60" spans="1:4" ht="15.75">
      <c r="A60" s="7" t="s">
        <v>74</v>
      </c>
      <c r="B60" s="19" t="s">
        <v>74</v>
      </c>
      <c r="C60" s="33"/>
      <c r="D60" s="16"/>
    </row>
    <row r="61" spans="1:4" ht="15.75">
      <c r="A61" s="8" t="s">
        <v>8</v>
      </c>
      <c r="B61" s="19" t="s">
        <v>74</v>
      </c>
      <c r="C61" s="33"/>
      <c r="D61" s="16"/>
    </row>
    <row r="62" spans="1:4" ht="15.75">
      <c r="A62" s="7" t="s">
        <v>75</v>
      </c>
      <c r="B62" s="19" t="s">
        <v>141</v>
      </c>
      <c r="C62" s="33"/>
      <c r="D62" s="16"/>
    </row>
    <row r="63" spans="1:4" ht="15.75">
      <c r="A63" s="7" t="s">
        <v>35</v>
      </c>
      <c r="B63" s="19" t="s">
        <v>142</v>
      </c>
      <c r="C63" s="33"/>
      <c r="D63" s="16"/>
    </row>
    <row r="64" spans="1:4" ht="15.75">
      <c r="A64" s="7" t="s">
        <v>76</v>
      </c>
      <c r="B64" s="19" t="s">
        <v>143</v>
      </c>
      <c r="C64" s="33"/>
      <c r="D64" s="16"/>
    </row>
    <row r="65" spans="1:4" ht="15.75">
      <c r="A65" s="7" t="s">
        <v>36</v>
      </c>
      <c r="B65" s="19" t="s">
        <v>144</v>
      </c>
      <c r="C65" s="33"/>
      <c r="D65" s="16"/>
    </row>
    <row r="66" spans="1:4" ht="15.75">
      <c r="A66" s="7" t="s">
        <v>28</v>
      </c>
      <c r="B66" s="19" t="s">
        <v>145</v>
      </c>
      <c r="C66" s="33"/>
      <c r="D66" s="16"/>
    </row>
    <row r="67" spans="1:9" ht="15.75">
      <c r="A67" s="7" t="s">
        <v>77</v>
      </c>
      <c r="B67" s="19" t="s">
        <v>146</v>
      </c>
      <c r="C67" s="33"/>
      <c r="D67" s="16"/>
      <c r="E67" s="9"/>
      <c r="F67" s="6"/>
      <c r="G67" s="6"/>
      <c r="H67" s="6"/>
      <c r="I67" s="6"/>
    </row>
    <row r="68" spans="1:9" ht="15.75">
      <c r="A68" s="7" t="s">
        <v>18</v>
      </c>
      <c r="B68" s="19" t="s">
        <v>147</v>
      </c>
      <c r="C68" s="33">
        <v>7983</v>
      </c>
      <c r="D68" s="16">
        <f>1953-D69</f>
        <v>1397</v>
      </c>
      <c r="E68" s="9">
        <v>888</v>
      </c>
      <c r="F68" s="6"/>
      <c r="G68" s="6"/>
      <c r="H68" s="6"/>
      <c r="I68" s="6"/>
    </row>
    <row r="69" spans="1:9" ht="15.75">
      <c r="A69" s="7" t="s">
        <v>78</v>
      </c>
      <c r="B69" s="19" t="s">
        <v>148</v>
      </c>
      <c r="C69" s="33">
        <f>SUM(C71:C82)</f>
        <v>451</v>
      </c>
      <c r="D69" s="16">
        <f>SUM(D70:D81)</f>
        <v>556</v>
      </c>
      <c r="E69" s="9">
        <v>6633636.94</v>
      </c>
      <c r="F69" s="6">
        <v>3350</v>
      </c>
      <c r="G69" s="6"/>
      <c r="H69" s="6"/>
      <c r="I69" s="6"/>
    </row>
    <row r="70" spans="1:9" ht="15.75">
      <c r="A70" s="7" t="s">
        <v>4</v>
      </c>
      <c r="B70" s="19" t="s">
        <v>74</v>
      </c>
      <c r="C70" s="33"/>
      <c r="D70" s="16"/>
      <c r="E70" s="10"/>
      <c r="F70" s="10"/>
      <c r="G70" s="11"/>
      <c r="H70" s="6"/>
      <c r="I70" s="6"/>
    </row>
    <row r="71" spans="1:9" ht="15.75">
      <c r="A71" s="7" t="s">
        <v>79</v>
      </c>
      <c r="B71" s="20" t="s">
        <v>149</v>
      </c>
      <c r="C71" s="33"/>
      <c r="D71" s="16"/>
      <c r="E71" s="10"/>
      <c r="F71" s="6"/>
      <c r="G71" s="6"/>
      <c r="H71" s="6"/>
      <c r="I71" s="6"/>
    </row>
    <row r="72" spans="1:9" ht="15.75">
      <c r="A72" s="7" t="s">
        <v>80</v>
      </c>
      <c r="B72" s="19" t="s">
        <v>150</v>
      </c>
      <c r="C72" s="33"/>
      <c r="D72" s="16"/>
      <c r="E72" s="10"/>
      <c r="F72" s="6"/>
      <c r="G72" s="6"/>
      <c r="H72" s="6"/>
      <c r="I72" s="6"/>
    </row>
    <row r="73" spans="1:9" ht="15.75">
      <c r="A73" s="7" t="s">
        <v>81</v>
      </c>
      <c r="B73" s="19" t="s">
        <v>151</v>
      </c>
      <c r="C73" s="33"/>
      <c r="D73" s="16"/>
      <c r="E73" s="10"/>
      <c r="F73" s="6"/>
      <c r="G73" s="6"/>
      <c r="H73" s="6"/>
      <c r="I73" s="6"/>
    </row>
    <row r="74" spans="1:9" ht="15.75">
      <c r="A74" s="7" t="s">
        <v>82</v>
      </c>
      <c r="B74" s="19" t="s">
        <v>152</v>
      </c>
      <c r="C74" s="33"/>
      <c r="D74" s="16"/>
      <c r="E74" s="6"/>
      <c r="F74" s="6"/>
      <c r="G74" s="6"/>
      <c r="H74" s="6"/>
      <c r="I74" s="6"/>
    </row>
    <row r="75" spans="1:9" ht="15.75">
      <c r="A75" s="7" t="s">
        <v>83</v>
      </c>
      <c r="B75" s="19" t="s">
        <v>153</v>
      </c>
      <c r="C75" s="33"/>
      <c r="D75" s="16"/>
      <c r="E75" s="6"/>
      <c r="F75" s="6"/>
      <c r="G75" s="6"/>
      <c r="H75" s="6"/>
      <c r="I75" s="6"/>
    </row>
    <row r="76" spans="1:9" ht="15.75">
      <c r="A76" s="7" t="s">
        <v>84</v>
      </c>
      <c r="B76" s="19" t="s">
        <v>154</v>
      </c>
      <c r="C76" s="33"/>
      <c r="D76" s="16"/>
      <c r="E76" s="6"/>
      <c r="F76" s="6"/>
      <c r="G76" s="6"/>
      <c r="H76" s="6"/>
      <c r="I76" s="6"/>
    </row>
    <row r="77" spans="1:9" ht="15.75">
      <c r="A77" s="7" t="s">
        <v>85</v>
      </c>
      <c r="B77" s="19" t="s">
        <v>155</v>
      </c>
      <c r="C77" s="33">
        <v>1</v>
      </c>
      <c r="D77" s="16">
        <v>4</v>
      </c>
      <c r="E77" s="6"/>
      <c r="F77" s="6"/>
      <c r="G77" s="6"/>
      <c r="H77" s="6"/>
      <c r="I77" s="6"/>
    </row>
    <row r="78" spans="1:9" ht="15.75">
      <c r="A78" s="7" t="s">
        <v>86</v>
      </c>
      <c r="B78" s="19" t="s">
        <v>156</v>
      </c>
      <c r="C78" s="33"/>
      <c r="D78" s="16"/>
      <c r="E78" s="6"/>
      <c r="F78" s="6"/>
      <c r="G78" s="6"/>
      <c r="H78" s="6"/>
      <c r="I78" s="6"/>
    </row>
    <row r="79" spans="1:9" ht="21" customHeight="1">
      <c r="A79" s="7" t="s">
        <v>87</v>
      </c>
      <c r="B79" s="19" t="s">
        <v>157</v>
      </c>
      <c r="C79" s="33">
        <v>20</v>
      </c>
      <c r="D79" s="16">
        <f>57+231</f>
        <v>288</v>
      </c>
      <c r="E79" s="6"/>
      <c r="F79" s="6"/>
      <c r="G79" s="6"/>
      <c r="H79" s="6"/>
      <c r="I79" s="6"/>
    </row>
    <row r="80" spans="1:9" ht="15.75">
      <c r="A80" s="7" t="s">
        <v>88</v>
      </c>
      <c r="B80" s="19" t="s">
        <v>158</v>
      </c>
      <c r="C80" s="33">
        <v>430</v>
      </c>
      <c r="D80" s="16">
        <v>234</v>
      </c>
      <c r="E80" s="6"/>
      <c r="F80" s="6"/>
      <c r="G80" s="6"/>
      <c r="H80" s="6"/>
      <c r="I80" s="6"/>
    </row>
    <row r="81" spans="1:9" ht="15.75">
      <c r="A81" s="7" t="s">
        <v>89</v>
      </c>
      <c r="B81" s="19" t="s">
        <v>159</v>
      </c>
      <c r="C81" s="33"/>
      <c r="D81" s="16">
        <v>30</v>
      </c>
      <c r="E81" s="6"/>
      <c r="F81" s="6"/>
      <c r="G81" s="6"/>
      <c r="H81" s="6"/>
      <c r="I81" s="6"/>
    </row>
    <row r="82" spans="1:9" ht="15.75">
      <c r="A82" s="7" t="s">
        <v>90</v>
      </c>
      <c r="B82" s="19" t="s">
        <v>160</v>
      </c>
      <c r="C82" s="33"/>
      <c r="D82" s="16"/>
      <c r="E82" s="6"/>
      <c r="F82" s="6"/>
      <c r="G82" s="6"/>
      <c r="H82" s="6"/>
      <c r="I82" s="6"/>
    </row>
    <row r="83" spans="1:9" ht="15.75">
      <c r="A83" s="7" t="s">
        <v>46</v>
      </c>
      <c r="B83" s="19" t="s">
        <v>161</v>
      </c>
      <c r="C83" s="33"/>
      <c r="D83" s="16"/>
      <c r="E83" s="6"/>
      <c r="F83" s="6"/>
      <c r="G83" s="6"/>
      <c r="H83" s="6"/>
      <c r="I83" s="6"/>
    </row>
    <row r="84" spans="1:9" ht="15.75">
      <c r="A84" s="7" t="s">
        <v>4</v>
      </c>
      <c r="B84" s="19" t="s">
        <v>74</v>
      </c>
      <c r="C84" s="33">
        <f>C85+C86+C87+C88</f>
        <v>5321</v>
      </c>
      <c r="D84" s="16"/>
      <c r="E84" s="6"/>
      <c r="F84" s="6"/>
      <c r="G84" s="6"/>
      <c r="H84" s="6"/>
      <c r="I84" s="6"/>
    </row>
    <row r="85" spans="1:9" ht="15.75">
      <c r="A85" s="7" t="s">
        <v>91</v>
      </c>
      <c r="B85" s="19" t="s">
        <v>162</v>
      </c>
      <c r="C85" s="33"/>
      <c r="D85" s="16"/>
      <c r="E85" s="6"/>
      <c r="F85" s="9"/>
      <c r="G85" s="6"/>
      <c r="H85" s="6"/>
      <c r="I85" s="6"/>
    </row>
    <row r="86" spans="1:9" ht="15.75">
      <c r="A86" s="7" t="s">
        <v>92</v>
      </c>
      <c r="B86" s="19" t="s">
        <v>163</v>
      </c>
      <c r="C86" s="33"/>
      <c r="D86" s="16"/>
      <c r="E86" s="6"/>
      <c r="F86" s="6"/>
      <c r="G86" s="12"/>
      <c r="H86" s="6"/>
      <c r="I86" s="6"/>
    </row>
    <row r="87" spans="1:9" ht="15.75">
      <c r="A87" s="7" t="s">
        <v>93</v>
      </c>
      <c r="B87" s="19" t="s">
        <v>164</v>
      </c>
      <c r="C87" s="33">
        <v>5321</v>
      </c>
      <c r="D87" s="16"/>
      <c r="E87" s="6"/>
      <c r="F87" s="6"/>
      <c r="G87" s="10"/>
      <c r="H87" s="6"/>
      <c r="I87" s="6"/>
    </row>
    <row r="88" spans="1:9" ht="15.75">
      <c r="A88" s="7" t="s">
        <v>94</v>
      </c>
      <c r="B88" s="19" t="s">
        <v>165</v>
      </c>
      <c r="C88" s="33"/>
      <c r="D88" s="16"/>
      <c r="E88" s="6"/>
      <c r="F88" s="6"/>
      <c r="G88" s="10"/>
      <c r="H88" s="6"/>
      <c r="I88" s="6"/>
    </row>
    <row r="89" spans="1:9" ht="15.75">
      <c r="A89" s="7" t="s">
        <v>37</v>
      </c>
      <c r="B89" s="19" t="s">
        <v>166</v>
      </c>
      <c r="C89" s="33">
        <v>4203</v>
      </c>
      <c r="D89" s="16">
        <v>2640</v>
      </c>
      <c r="E89" s="6"/>
      <c r="F89" s="6"/>
      <c r="G89" s="10"/>
      <c r="H89" s="6"/>
      <c r="I89" s="6"/>
    </row>
    <row r="90" spans="1:9" ht="15.75">
      <c r="A90" s="7" t="s">
        <v>95</v>
      </c>
      <c r="B90" s="19" t="s">
        <v>167</v>
      </c>
      <c r="C90" s="33"/>
      <c r="D90" s="16"/>
      <c r="E90" s="10"/>
      <c r="F90" s="6"/>
      <c r="G90" s="10"/>
      <c r="H90" s="6"/>
      <c r="I90" s="6"/>
    </row>
    <row r="91" spans="1:9" ht="15.75">
      <c r="A91" s="7" t="s">
        <v>96</v>
      </c>
      <c r="B91" s="19" t="s">
        <v>168</v>
      </c>
      <c r="C91" s="33"/>
      <c r="D91" s="16"/>
      <c r="E91" s="6"/>
      <c r="F91" s="6"/>
      <c r="G91" s="6"/>
      <c r="H91" s="6"/>
      <c r="I91" s="6"/>
    </row>
    <row r="92" spans="1:4" ht="15.75">
      <c r="A92" s="7" t="s">
        <v>97</v>
      </c>
      <c r="B92" s="19" t="s">
        <v>169</v>
      </c>
      <c r="C92" s="33"/>
      <c r="D92" s="16"/>
    </row>
    <row r="93" spans="1:5" ht="15.75">
      <c r="A93" s="7" t="s">
        <v>9</v>
      </c>
      <c r="B93" s="19" t="s">
        <v>170</v>
      </c>
      <c r="C93" s="33">
        <f>294910+8641</f>
        <v>303551</v>
      </c>
      <c r="D93" s="16">
        <v>14554</v>
      </c>
      <c r="E93" s="3"/>
    </row>
    <row r="94" spans="1:4" ht="15.75">
      <c r="A94" s="8" t="s">
        <v>200</v>
      </c>
      <c r="B94" s="19" t="s">
        <v>171</v>
      </c>
      <c r="C94" s="56">
        <f>C93+C89+C69+C68+C67+C84</f>
        <v>321509</v>
      </c>
      <c r="D94" s="23">
        <f>D93+D89+D69+D68</f>
        <v>19147</v>
      </c>
    </row>
    <row r="95" spans="1:7" ht="15.75">
      <c r="A95" s="7" t="s">
        <v>74</v>
      </c>
      <c r="B95" s="19" t="s">
        <v>74</v>
      </c>
      <c r="C95" s="33"/>
      <c r="D95" s="16"/>
      <c r="E95" s="3"/>
      <c r="G95" s="3"/>
    </row>
    <row r="96" spans="1:7" ht="15.75">
      <c r="A96" s="7" t="s">
        <v>21</v>
      </c>
      <c r="B96" s="19" t="s">
        <v>74</v>
      </c>
      <c r="C96" s="33"/>
      <c r="D96" s="16"/>
      <c r="E96" s="3"/>
      <c r="G96" s="5"/>
    </row>
    <row r="97" spans="1:7" ht="15.75">
      <c r="A97" s="7" t="s">
        <v>186</v>
      </c>
      <c r="B97" s="19" t="s">
        <v>172</v>
      </c>
      <c r="C97" s="33">
        <f>C99</f>
        <v>5088794</v>
      </c>
      <c r="D97" s="16">
        <f>D99</f>
        <v>5088794</v>
      </c>
      <c r="G97" s="3"/>
    </row>
    <row r="98" spans="1:7" ht="15.75">
      <c r="A98" s="7" t="s">
        <v>4</v>
      </c>
      <c r="B98" s="19" t="s">
        <v>74</v>
      </c>
      <c r="C98" s="33"/>
      <c r="D98" s="16"/>
      <c r="E98" s="3"/>
      <c r="G98" s="3"/>
    </row>
    <row r="99" spans="1:7" ht="15.75">
      <c r="A99" s="7" t="s">
        <v>187</v>
      </c>
      <c r="B99" s="19" t="s">
        <v>173</v>
      </c>
      <c r="C99" s="33">
        <v>5088794</v>
      </c>
      <c r="D99" s="16">
        <v>5088794</v>
      </c>
      <c r="E99" s="3"/>
      <c r="G99" s="3"/>
    </row>
    <row r="100" spans="1:7" ht="15.75">
      <c r="A100" s="7" t="s">
        <v>188</v>
      </c>
      <c r="B100" s="19" t="s">
        <v>174</v>
      </c>
      <c r="C100" s="33"/>
      <c r="D100" s="16"/>
      <c r="G100" s="3"/>
    </row>
    <row r="101" spans="1:4" ht="15.75">
      <c r="A101" s="7" t="s">
        <v>189</v>
      </c>
      <c r="B101" s="19" t="s">
        <v>175</v>
      </c>
      <c r="C101" s="33">
        <v>-296405</v>
      </c>
      <c r="D101" s="16">
        <v>-296405</v>
      </c>
    </row>
    <row r="102" spans="1:4" ht="15.75">
      <c r="A102" s="7" t="s">
        <v>6</v>
      </c>
      <c r="B102" s="20" t="s">
        <v>176</v>
      </c>
      <c r="C102" s="33">
        <v>-334171</v>
      </c>
      <c r="D102" s="16">
        <v>-334171</v>
      </c>
    </row>
    <row r="103" spans="1:4" ht="15.75">
      <c r="A103" s="7" t="s">
        <v>7</v>
      </c>
      <c r="B103" s="21" t="s">
        <v>177</v>
      </c>
      <c r="C103" s="33">
        <v>8989</v>
      </c>
      <c r="D103" s="16">
        <f>D106</f>
        <v>1725</v>
      </c>
    </row>
    <row r="104" spans="1:4" ht="15.75">
      <c r="A104" s="7" t="s">
        <v>4</v>
      </c>
      <c r="B104" s="21" t="s">
        <v>74</v>
      </c>
      <c r="C104" s="33"/>
      <c r="D104" s="16"/>
    </row>
    <row r="105" spans="1:4" ht="15.75">
      <c r="A105" s="7" t="s">
        <v>190</v>
      </c>
      <c r="B105" s="21" t="s">
        <v>178</v>
      </c>
      <c r="C105" s="33"/>
      <c r="D105" s="16"/>
    </row>
    <row r="106" spans="1:4" ht="15.75">
      <c r="A106" s="7" t="s">
        <v>191</v>
      </c>
      <c r="B106" s="21" t="s">
        <v>179</v>
      </c>
      <c r="C106" s="33">
        <v>8989</v>
      </c>
      <c r="D106" s="16">
        <v>1725</v>
      </c>
    </row>
    <row r="107" spans="1:4" ht="15.75">
      <c r="A107" s="7" t="s">
        <v>192</v>
      </c>
      <c r="B107" s="21" t="s">
        <v>180</v>
      </c>
      <c r="C107" s="33"/>
      <c r="D107" s="16"/>
    </row>
    <row r="108" spans="1:4" ht="15.75">
      <c r="A108" s="7" t="s">
        <v>22</v>
      </c>
      <c r="B108" s="21" t="s">
        <v>181</v>
      </c>
      <c r="C108" s="33">
        <f>SUM(C110:C111)</f>
        <v>1939301</v>
      </c>
      <c r="D108" s="16">
        <f>SUM(D110:D111)</f>
        <v>2068970</v>
      </c>
    </row>
    <row r="109" spans="1:4" ht="15.75">
      <c r="A109" s="7" t="s">
        <v>4</v>
      </c>
      <c r="B109" s="21" t="s">
        <v>74</v>
      </c>
      <c r="C109" s="33"/>
      <c r="D109" s="16"/>
    </row>
    <row r="110" spans="1:4" ht="15.75">
      <c r="A110" s="7" t="s">
        <v>193</v>
      </c>
      <c r="B110" s="21" t="s">
        <v>182</v>
      </c>
      <c r="C110" s="33">
        <v>1718970</v>
      </c>
      <c r="D110" s="16">
        <v>1688734</v>
      </c>
    </row>
    <row r="111" spans="1:4" ht="15.75">
      <c r="A111" s="7" t="s">
        <v>194</v>
      </c>
      <c r="B111" s="21" t="s">
        <v>183</v>
      </c>
      <c r="C111" s="33">
        <v>220331</v>
      </c>
      <c r="D111" s="16">
        <v>380236</v>
      </c>
    </row>
    <row r="112" spans="1:4" ht="15.75">
      <c r="A112" s="8" t="s">
        <v>195</v>
      </c>
      <c r="B112" s="21" t="s">
        <v>184</v>
      </c>
      <c r="C112" s="56">
        <f>C108+C103+C102+C101+C97</f>
        <v>6406508</v>
      </c>
      <c r="D112" s="23">
        <f>D108+D103+D102+D101+D97</f>
        <v>6528913</v>
      </c>
    </row>
    <row r="113" spans="1:4" ht="15.75">
      <c r="A113" s="7" t="s">
        <v>74</v>
      </c>
      <c r="B113" s="21" t="s">
        <v>74</v>
      </c>
      <c r="C113" s="33"/>
      <c r="D113" s="16"/>
    </row>
    <row r="114" spans="1:4" ht="15.75">
      <c r="A114" s="8" t="s">
        <v>196</v>
      </c>
      <c r="B114" s="21" t="s">
        <v>185</v>
      </c>
      <c r="C114" s="56">
        <f>C112+C94</f>
        <v>6728017</v>
      </c>
      <c r="D114" s="23">
        <f>D112+D94</f>
        <v>6548060</v>
      </c>
    </row>
    <row r="115" spans="1:4" ht="15.75">
      <c r="A115" s="28"/>
      <c r="B115" s="29"/>
      <c r="C115" s="70"/>
      <c r="D115" s="14"/>
    </row>
    <row r="116" spans="1:4" ht="15.75">
      <c r="A116" s="4" t="s">
        <v>326</v>
      </c>
      <c r="B116" s="4"/>
      <c r="C116" s="66"/>
      <c r="D116" s="30"/>
    </row>
    <row r="117" spans="1:4" ht="15.75">
      <c r="A117" s="4" t="s">
        <v>327</v>
      </c>
      <c r="B117" s="4"/>
      <c r="C117" s="66"/>
      <c r="D117" s="30"/>
    </row>
    <row r="118" spans="1:4" ht="15.75">
      <c r="A118" s="4" t="s">
        <v>328</v>
      </c>
      <c r="B118" s="4"/>
      <c r="C118" s="66"/>
      <c r="D118" s="30"/>
    </row>
    <row r="119" spans="1:4" ht="15.75">
      <c r="A119" s="4" t="s">
        <v>49</v>
      </c>
      <c r="B119" s="4"/>
      <c r="C119" s="66"/>
      <c r="D119" s="30"/>
    </row>
    <row r="120" spans="1:4" ht="15.75">
      <c r="A120" s="4" t="s">
        <v>0</v>
      </c>
      <c r="B120" s="4"/>
      <c r="C120" s="66"/>
      <c r="D120" s="30"/>
    </row>
    <row r="143" ht="15.75">
      <c r="A143" s="1" t="s">
        <v>23</v>
      </c>
    </row>
    <row r="204" ht="15.75">
      <c r="A204" s="1" t="s">
        <v>23</v>
      </c>
    </row>
  </sheetData>
  <sheetProtection/>
  <mergeCells count="4">
    <mergeCell ref="A6:D6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I119"/>
  <sheetViews>
    <sheetView tabSelected="1" zoomScaleSheetLayoutView="100" workbookViewId="0" topLeftCell="A80">
      <selection activeCell="E91" sqref="E91"/>
    </sheetView>
  </sheetViews>
  <sheetFormatPr defaultColWidth="9.140625" defaultRowHeight="12.75"/>
  <cols>
    <col min="1" max="1" width="65.57421875" style="38" customWidth="1"/>
    <col min="2" max="2" width="14.00390625" style="64" customWidth="1"/>
    <col min="3" max="3" width="15.7109375" style="65" customWidth="1"/>
    <col min="4" max="4" width="18.7109375" style="65" customWidth="1"/>
    <col min="5" max="5" width="16.00390625" style="65" customWidth="1"/>
    <col min="6" max="6" width="23.00390625" style="65" customWidth="1"/>
    <col min="7" max="7" width="13.28125" style="37" bestFit="1" customWidth="1"/>
    <col min="8" max="8" width="16.140625" style="37" customWidth="1"/>
    <col min="9" max="9" width="15.57421875" style="38" customWidth="1"/>
    <col min="10" max="16384" width="9.140625" style="38" customWidth="1"/>
  </cols>
  <sheetData>
    <row r="2" spans="1:6" ht="18.75">
      <c r="A2" s="77" t="s">
        <v>16</v>
      </c>
      <c r="B2" s="77"/>
      <c r="C2" s="77"/>
      <c r="D2" s="77"/>
      <c r="E2" s="77"/>
      <c r="F2" s="77"/>
    </row>
    <row r="3" spans="1:6" ht="18.75">
      <c r="A3" s="78" t="str">
        <f>'Ф1'!A3</f>
        <v>Акционерное общество "Инвестиционный Дом "Астана-Инвест"</v>
      </c>
      <c r="B3" s="78"/>
      <c r="C3" s="78"/>
      <c r="D3" s="78"/>
      <c r="E3" s="78"/>
      <c r="F3" s="78"/>
    </row>
    <row r="4" spans="1:6" ht="18.75">
      <c r="A4" s="77"/>
      <c r="B4" s="77"/>
      <c r="C4" s="77"/>
      <c r="D4" s="77"/>
      <c r="E4" s="77"/>
      <c r="F4" s="77"/>
    </row>
    <row r="5" spans="1:6" ht="18.75">
      <c r="A5" s="77" t="str">
        <f>'Ф1'!A4</f>
        <v>      по состоянию на "01" июля 2016 года</v>
      </c>
      <c r="B5" s="77"/>
      <c r="C5" s="77"/>
      <c r="D5" s="77"/>
      <c r="E5" s="77"/>
      <c r="F5" s="77"/>
    </row>
    <row r="6" spans="1:6" ht="12.75">
      <c r="A6" s="39"/>
      <c r="B6" s="40"/>
      <c r="C6" s="41"/>
      <c r="D6" s="41"/>
      <c r="E6" s="41"/>
      <c r="F6" s="41"/>
    </row>
    <row r="7" spans="1:6" ht="15.75">
      <c r="A7" s="75" t="s">
        <v>29</v>
      </c>
      <c r="B7" s="76"/>
      <c r="C7" s="76"/>
      <c r="D7" s="76"/>
      <c r="E7" s="76"/>
      <c r="F7" s="76"/>
    </row>
    <row r="8" spans="1:6" ht="110.25">
      <c r="A8" s="42" t="s">
        <v>24</v>
      </c>
      <c r="B8" s="42" t="s">
        <v>1</v>
      </c>
      <c r="C8" s="42" t="s">
        <v>31</v>
      </c>
      <c r="D8" s="43" t="s">
        <v>26</v>
      </c>
      <c r="E8" s="42" t="s">
        <v>30</v>
      </c>
      <c r="F8" s="42" t="s">
        <v>25</v>
      </c>
    </row>
    <row r="9" spans="1:6" ht="15.75">
      <c r="A9" s="44">
        <v>1</v>
      </c>
      <c r="B9" s="44">
        <v>2</v>
      </c>
      <c r="C9" s="34">
        <v>3</v>
      </c>
      <c r="D9" s="34">
        <v>4</v>
      </c>
      <c r="E9" s="34"/>
      <c r="F9" s="34">
        <v>6</v>
      </c>
    </row>
    <row r="10" spans="1:8" ht="15.75">
      <c r="A10" s="45" t="s">
        <v>201</v>
      </c>
      <c r="B10" s="46" t="s">
        <v>99</v>
      </c>
      <c r="C10" s="36">
        <f>C13+C14+C24</f>
        <v>12929</v>
      </c>
      <c r="D10" s="36">
        <f>D13+D14+D24</f>
        <v>76004</v>
      </c>
      <c r="E10" s="36">
        <f>E13+E14+E24</f>
        <v>7878</v>
      </c>
      <c r="F10" s="36">
        <f>F13+F14+F24</f>
        <v>84889</v>
      </c>
      <c r="G10" s="47"/>
      <c r="H10" s="47"/>
    </row>
    <row r="11" spans="1:8" ht="15.75">
      <c r="A11" s="45" t="s">
        <v>202</v>
      </c>
      <c r="B11" s="46" t="s">
        <v>74</v>
      </c>
      <c r="C11" s="34"/>
      <c r="D11" s="35">
        <v>0</v>
      </c>
      <c r="E11" s="35"/>
      <c r="F11" s="35">
        <v>0</v>
      </c>
      <c r="G11" s="47"/>
      <c r="H11" s="12"/>
    </row>
    <row r="12" spans="1:8" ht="15.75">
      <c r="A12" s="45" t="s">
        <v>203</v>
      </c>
      <c r="B12" s="46" t="s">
        <v>100</v>
      </c>
      <c r="C12" s="34"/>
      <c r="D12" s="35">
        <v>0</v>
      </c>
      <c r="E12" s="35"/>
      <c r="F12" s="35">
        <v>0</v>
      </c>
      <c r="G12" s="47"/>
      <c r="H12" s="12"/>
    </row>
    <row r="13" spans="1:8" ht="15.75">
      <c r="A13" s="45" t="s">
        <v>204</v>
      </c>
      <c r="B13" s="46" t="s">
        <v>101</v>
      </c>
      <c r="C13" s="34">
        <v>4686</v>
      </c>
      <c r="D13" s="35">
        <v>16492</v>
      </c>
      <c r="E13" s="35">
        <v>6</v>
      </c>
      <c r="F13" s="35">
        <v>35</v>
      </c>
      <c r="G13" s="47"/>
      <c r="H13" s="12"/>
    </row>
    <row r="14" spans="1:8" ht="15.75">
      <c r="A14" s="45" t="s">
        <v>205</v>
      </c>
      <c r="B14" s="46" t="s">
        <v>283</v>
      </c>
      <c r="C14" s="34">
        <v>7932</v>
      </c>
      <c r="D14" s="35">
        <v>49619</v>
      </c>
      <c r="E14" s="34">
        <f>E16+E19+E22</f>
        <v>7290</v>
      </c>
      <c r="F14" s="34">
        <v>82737</v>
      </c>
      <c r="G14" s="47"/>
      <c r="H14" s="12"/>
    </row>
    <row r="15" spans="1:8" ht="15.75">
      <c r="A15" s="45" t="s">
        <v>202</v>
      </c>
      <c r="B15" s="46" t="s">
        <v>74</v>
      </c>
      <c r="C15" s="34"/>
      <c r="D15" s="35">
        <v>0</v>
      </c>
      <c r="E15" s="35"/>
      <c r="F15" s="35">
        <v>0</v>
      </c>
      <c r="G15" s="47"/>
      <c r="H15" s="12"/>
    </row>
    <row r="16" spans="1:8" ht="31.5">
      <c r="A16" s="45" t="s">
        <v>206</v>
      </c>
      <c r="B16" s="46" t="s">
        <v>284</v>
      </c>
      <c r="C16" s="34"/>
      <c r="D16" s="35">
        <v>0</v>
      </c>
      <c r="E16" s="35"/>
      <c r="F16" s="35">
        <v>0</v>
      </c>
      <c r="G16" s="47"/>
      <c r="H16" s="12"/>
    </row>
    <row r="17" spans="1:9" ht="31.5">
      <c r="A17" s="45" t="s">
        <v>207</v>
      </c>
      <c r="B17" s="46" t="s">
        <v>285</v>
      </c>
      <c r="C17" s="34"/>
      <c r="D17" s="35">
        <v>0</v>
      </c>
      <c r="E17" s="35"/>
      <c r="F17" s="35">
        <v>0</v>
      </c>
      <c r="G17" s="47"/>
      <c r="H17" s="12"/>
      <c r="I17" s="49"/>
    </row>
    <row r="18" spans="1:9" ht="31.5">
      <c r="A18" s="45" t="s">
        <v>208</v>
      </c>
      <c r="B18" s="46" t="s">
        <v>286</v>
      </c>
      <c r="C18" s="34"/>
      <c r="D18" s="35">
        <v>0</v>
      </c>
      <c r="E18" s="35"/>
      <c r="F18" s="35">
        <v>0</v>
      </c>
      <c r="G18" s="47"/>
      <c r="H18" s="12"/>
      <c r="I18" s="49"/>
    </row>
    <row r="19" spans="1:9" ht="47.25">
      <c r="A19" s="45" t="s">
        <v>209</v>
      </c>
      <c r="B19" s="46" t="s">
        <v>287</v>
      </c>
      <c r="C19" s="35">
        <f>C14</f>
        <v>7932</v>
      </c>
      <c r="D19" s="35">
        <v>49619</v>
      </c>
      <c r="E19" s="35">
        <v>7290</v>
      </c>
      <c r="F19" s="35">
        <v>48228</v>
      </c>
      <c r="G19" s="47"/>
      <c r="H19" s="47"/>
      <c r="I19" s="49"/>
    </row>
    <row r="20" spans="1:9" ht="63">
      <c r="A20" s="45" t="s">
        <v>210</v>
      </c>
      <c r="B20" s="46" t="s">
        <v>288</v>
      </c>
      <c r="C20" s="34">
        <v>0</v>
      </c>
      <c r="D20" s="35">
        <v>7748</v>
      </c>
      <c r="E20" s="35">
        <v>0</v>
      </c>
      <c r="F20" s="35">
        <v>0</v>
      </c>
      <c r="G20" s="47"/>
      <c r="H20" s="12"/>
      <c r="I20" s="49"/>
    </row>
    <row r="21" spans="1:9" ht="31.5">
      <c r="A21" s="45" t="s">
        <v>211</v>
      </c>
      <c r="B21" s="46" t="s">
        <v>289</v>
      </c>
      <c r="C21" s="34">
        <v>1493</v>
      </c>
      <c r="D21" s="35">
        <v>4761</v>
      </c>
      <c r="E21" s="35"/>
      <c r="F21" s="35">
        <v>38892</v>
      </c>
      <c r="G21" s="47"/>
      <c r="H21" s="12"/>
      <c r="I21" s="49"/>
    </row>
    <row r="22" spans="1:9" ht="31.5">
      <c r="A22" s="45" t="s">
        <v>212</v>
      </c>
      <c r="B22" s="46" t="s">
        <v>290</v>
      </c>
      <c r="C22" s="34"/>
      <c r="D22" s="35">
        <v>0</v>
      </c>
      <c r="E22" s="35"/>
      <c r="F22" s="35">
        <v>3240</v>
      </c>
      <c r="G22" s="47"/>
      <c r="H22" s="12"/>
      <c r="I22" s="49"/>
    </row>
    <row r="23" spans="1:9" ht="31.5">
      <c r="A23" s="45" t="s">
        <v>213</v>
      </c>
      <c r="B23" s="46" t="s">
        <v>291</v>
      </c>
      <c r="C23" s="36"/>
      <c r="D23" s="36">
        <v>0</v>
      </c>
      <c r="E23" s="36"/>
      <c r="F23" s="35">
        <v>0</v>
      </c>
      <c r="G23" s="47"/>
      <c r="H23" s="47"/>
      <c r="I23" s="49"/>
    </row>
    <row r="24" spans="1:8" ht="15.75">
      <c r="A24" s="45" t="s">
        <v>214</v>
      </c>
      <c r="B24" s="46" t="s">
        <v>292</v>
      </c>
      <c r="C24" s="34">
        <v>311</v>
      </c>
      <c r="D24" s="35">
        <v>9893</v>
      </c>
      <c r="E24" s="35">
        <v>582</v>
      </c>
      <c r="F24" s="35">
        <v>2117</v>
      </c>
      <c r="G24" s="47"/>
      <c r="H24" s="12"/>
    </row>
    <row r="25" spans="1:8" ht="15.75">
      <c r="A25" s="45" t="s">
        <v>215</v>
      </c>
      <c r="B25" s="46" t="s">
        <v>293</v>
      </c>
      <c r="C25" s="34"/>
      <c r="D25" s="35">
        <v>0</v>
      </c>
      <c r="E25" s="35"/>
      <c r="F25" s="35">
        <v>0</v>
      </c>
      <c r="G25" s="47"/>
      <c r="H25" s="12"/>
    </row>
    <row r="26" spans="1:8" ht="15.75">
      <c r="A26" s="45" t="s">
        <v>216</v>
      </c>
      <c r="B26" s="46" t="s">
        <v>98</v>
      </c>
      <c r="C26" s="36">
        <f>SUM(C31:C39)</f>
        <v>1091</v>
      </c>
      <c r="D26" s="36">
        <f>SUM(D31:D39)</f>
        <v>9091</v>
      </c>
      <c r="E26" s="36">
        <f>SUM(E31:E39)</f>
        <v>2963</v>
      </c>
      <c r="F26" s="36">
        <f>SUM(F31:F39)</f>
        <v>3007</v>
      </c>
      <c r="G26" s="47"/>
      <c r="H26" s="12"/>
    </row>
    <row r="27" spans="1:8" ht="15.75">
      <c r="A27" s="45" t="s">
        <v>4</v>
      </c>
      <c r="B27" s="46" t="s">
        <v>74</v>
      </c>
      <c r="C27" s="34"/>
      <c r="D27" s="35">
        <v>0</v>
      </c>
      <c r="E27" s="35"/>
      <c r="F27" s="35">
        <v>0</v>
      </c>
      <c r="G27" s="47"/>
      <c r="H27" s="12"/>
    </row>
    <row r="28" spans="1:8" ht="15.75">
      <c r="A28" s="45" t="s">
        <v>217</v>
      </c>
      <c r="B28" s="46" t="s">
        <v>294</v>
      </c>
      <c r="C28" s="34"/>
      <c r="D28" s="35">
        <v>0</v>
      </c>
      <c r="E28" s="35"/>
      <c r="F28" s="35">
        <v>0</v>
      </c>
      <c r="G28" s="47"/>
      <c r="H28" s="12"/>
    </row>
    <row r="29" spans="1:8" ht="15.75">
      <c r="A29" s="45" t="s">
        <v>4</v>
      </c>
      <c r="B29" s="50" t="s">
        <v>74</v>
      </c>
      <c r="C29" s="34"/>
      <c r="D29" s="35">
        <v>0</v>
      </c>
      <c r="E29" s="35"/>
      <c r="F29" s="35">
        <v>0</v>
      </c>
      <c r="G29" s="47"/>
      <c r="H29" s="12"/>
    </row>
    <row r="30" spans="1:8" ht="15.75">
      <c r="A30" s="45" t="s">
        <v>218</v>
      </c>
      <c r="B30" s="51" t="s">
        <v>295</v>
      </c>
      <c r="C30" s="34"/>
      <c r="D30" s="35">
        <v>0</v>
      </c>
      <c r="E30" s="35"/>
      <c r="F30" s="35">
        <v>0</v>
      </c>
      <c r="G30" s="47"/>
      <c r="H30" s="12"/>
    </row>
    <row r="31" spans="1:8" ht="15.75">
      <c r="A31" s="45" t="s">
        <v>219</v>
      </c>
      <c r="B31" s="51" t="s">
        <v>296</v>
      </c>
      <c r="C31" s="36"/>
      <c r="D31" s="36">
        <v>0</v>
      </c>
      <c r="E31" s="36"/>
      <c r="F31" s="36">
        <v>0</v>
      </c>
      <c r="G31" s="47"/>
      <c r="H31" s="47"/>
    </row>
    <row r="32" spans="1:8" ht="15.75">
      <c r="A32" s="45" t="s">
        <v>220</v>
      </c>
      <c r="B32" s="51" t="s">
        <v>297</v>
      </c>
      <c r="C32" s="34">
        <v>0</v>
      </c>
      <c r="D32" s="35">
        <v>135</v>
      </c>
      <c r="E32" s="35"/>
      <c r="F32" s="35">
        <v>0</v>
      </c>
      <c r="G32" s="47"/>
      <c r="H32" s="12"/>
    </row>
    <row r="33" spans="1:8" ht="15.75">
      <c r="A33" s="45" t="s">
        <v>221</v>
      </c>
      <c r="B33" s="51" t="s">
        <v>298</v>
      </c>
      <c r="C33" s="35"/>
      <c r="D33" s="35">
        <v>0</v>
      </c>
      <c r="E33" s="35">
        <v>954</v>
      </c>
      <c r="F33" s="35">
        <v>954</v>
      </c>
      <c r="G33" s="47"/>
      <c r="H33" s="12"/>
    </row>
    <row r="34" spans="1:8" ht="15.75">
      <c r="A34" s="45" t="s">
        <v>222</v>
      </c>
      <c r="B34" s="51" t="s">
        <v>299</v>
      </c>
      <c r="C34" s="35">
        <v>100</v>
      </c>
      <c r="D34" s="35">
        <v>600</v>
      </c>
      <c r="E34" s="35"/>
      <c r="F34" s="35">
        <v>0</v>
      </c>
      <c r="G34" s="47"/>
      <c r="H34" s="12"/>
    </row>
    <row r="35" spans="1:8" ht="15.75">
      <c r="A35" s="45" t="s">
        <v>223</v>
      </c>
      <c r="B35" s="51" t="s">
        <v>300</v>
      </c>
      <c r="C35" s="35">
        <v>611</v>
      </c>
      <c r="D35" s="35">
        <v>6869</v>
      </c>
      <c r="E35" s="35">
        <v>28</v>
      </c>
      <c r="F35" s="35">
        <v>42</v>
      </c>
      <c r="G35" s="47"/>
      <c r="H35" s="47"/>
    </row>
    <row r="36" spans="1:8" ht="15.75">
      <c r="A36" s="45" t="s">
        <v>224</v>
      </c>
      <c r="B36" s="51" t="s">
        <v>301</v>
      </c>
      <c r="C36" s="35"/>
      <c r="D36" s="35">
        <v>0</v>
      </c>
      <c r="E36" s="35"/>
      <c r="F36" s="35">
        <v>0</v>
      </c>
      <c r="G36" s="47"/>
      <c r="H36" s="47"/>
    </row>
    <row r="37" spans="1:8" ht="15.75">
      <c r="A37" s="45" t="s">
        <v>225</v>
      </c>
      <c r="B37" s="51" t="s">
        <v>302</v>
      </c>
      <c r="C37" s="35">
        <v>380</v>
      </c>
      <c r="D37" s="35">
        <v>1487</v>
      </c>
      <c r="E37" s="35">
        <v>1981</v>
      </c>
      <c r="F37" s="35">
        <v>2011</v>
      </c>
      <c r="G37" s="47"/>
      <c r="H37" s="47"/>
    </row>
    <row r="38" spans="1:8" ht="15.75">
      <c r="A38" s="45" t="s">
        <v>226</v>
      </c>
      <c r="B38" s="51" t="s">
        <v>303</v>
      </c>
      <c r="C38" s="36"/>
      <c r="D38" s="36">
        <v>0</v>
      </c>
      <c r="E38" s="36"/>
      <c r="F38" s="35">
        <v>0</v>
      </c>
      <c r="G38" s="47"/>
      <c r="H38" s="47"/>
    </row>
    <row r="39" spans="1:8" ht="15.75">
      <c r="A39" s="45" t="s">
        <v>67</v>
      </c>
      <c r="B39" s="51" t="s">
        <v>304</v>
      </c>
      <c r="C39" s="36"/>
      <c r="D39" s="36">
        <v>0</v>
      </c>
      <c r="E39" s="36"/>
      <c r="F39" s="36">
        <v>0</v>
      </c>
      <c r="G39" s="47"/>
      <c r="H39" s="47"/>
    </row>
    <row r="40" spans="1:8" ht="15.75">
      <c r="A40" s="45" t="s">
        <v>227</v>
      </c>
      <c r="B40" s="51" t="s">
        <v>102</v>
      </c>
      <c r="C40" s="35">
        <v>2951</v>
      </c>
      <c r="D40" s="35">
        <v>2997</v>
      </c>
      <c r="E40" s="35">
        <v>5804</v>
      </c>
      <c r="F40" s="35">
        <v>3493</v>
      </c>
      <c r="G40" s="47"/>
      <c r="H40" s="47"/>
    </row>
    <row r="41" spans="1:8" ht="47.25">
      <c r="A41" s="45" t="s">
        <v>228</v>
      </c>
      <c r="B41" s="51" t="s">
        <v>104</v>
      </c>
      <c r="C41" s="35">
        <v>125656</v>
      </c>
      <c r="D41" s="35">
        <v>98632</v>
      </c>
      <c r="E41" s="35">
        <v>-26683</v>
      </c>
      <c r="F41" s="35">
        <v>-49367</v>
      </c>
      <c r="G41" s="47"/>
      <c r="H41" s="12"/>
    </row>
    <row r="42" spans="1:8" ht="15.75">
      <c r="A42" s="45" t="s">
        <v>229</v>
      </c>
      <c r="B42" s="51" t="s">
        <v>106</v>
      </c>
      <c r="C42" s="35">
        <v>70</v>
      </c>
      <c r="D42" s="36">
        <v>70</v>
      </c>
      <c r="E42" s="36"/>
      <c r="F42" s="35">
        <v>0</v>
      </c>
      <c r="G42" s="47"/>
      <c r="H42" s="47"/>
    </row>
    <row r="43" spans="1:8" ht="15.75">
      <c r="A43" s="45" t="s">
        <v>230</v>
      </c>
      <c r="B43" s="51" t="s">
        <v>108</v>
      </c>
      <c r="C43" s="34">
        <v>9382</v>
      </c>
      <c r="D43" s="35">
        <v>146774</v>
      </c>
      <c r="E43" s="35">
        <v>-5</v>
      </c>
      <c r="F43" s="35">
        <v>5250</v>
      </c>
      <c r="G43" s="47"/>
      <c r="H43" s="12"/>
    </row>
    <row r="44" spans="1:8" ht="15.75">
      <c r="A44" s="45" t="s">
        <v>231</v>
      </c>
      <c r="B44" s="51" t="s">
        <v>110</v>
      </c>
      <c r="C44" s="34"/>
      <c r="D44" s="35">
        <v>0</v>
      </c>
      <c r="E44" s="35"/>
      <c r="F44" s="35">
        <v>0</v>
      </c>
      <c r="G44" s="47"/>
      <c r="H44" s="12"/>
    </row>
    <row r="45" spans="1:8" ht="15.75">
      <c r="A45" s="45" t="s">
        <v>232</v>
      </c>
      <c r="B45" s="51" t="s">
        <v>112</v>
      </c>
      <c r="C45" s="34">
        <v>42</v>
      </c>
      <c r="D45" s="35">
        <v>42</v>
      </c>
      <c r="E45" s="35"/>
      <c r="F45" s="35">
        <v>0</v>
      </c>
      <c r="G45" s="47"/>
      <c r="H45" s="12"/>
    </row>
    <row r="46" spans="1:8" ht="31.5">
      <c r="A46" s="45" t="s">
        <v>233</v>
      </c>
      <c r="B46" s="51" t="s">
        <v>113</v>
      </c>
      <c r="C46" s="34"/>
      <c r="D46" s="35">
        <v>0</v>
      </c>
      <c r="E46" s="35"/>
      <c r="F46" s="35">
        <v>0</v>
      </c>
      <c r="G46" s="47"/>
      <c r="H46" s="12"/>
    </row>
    <row r="47" spans="1:8" ht="31.5">
      <c r="A47" s="45" t="s">
        <v>234</v>
      </c>
      <c r="B47" s="51" t="s">
        <v>114</v>
      </c>
      <c r="C47" s="34">
        <f>SUM(C49:C52)</f>
        <v>5145</v>
      </c>
      <c r="D47" s="34">
        <v>5145</v>
      </c>
      <c r="E47" s="34">
        <f>SUM(E49:E52)</f>
        <v>0</v>
      </c>
      <c r="F47" s="34">
        <v>0</v>
      </c>
      <c r="G47" s="47"/>
      <c r="H47" s="12"/>
    </row>
    <row r="48" spans="1:8" ht="15.75">
      <c r="A48" s="45" t="s">
        <v>4</v>
      </c>
      <c r="B48" s="51" t="s">
        <v>74</v>
      </c>
      <c r="C48" s="35"/>
      <c r="D48" s="35">
        <v>0</v>
      </c>
      <c r="E48" s="35"/>
      <c r="F48" s="35">
        <v>0</v>
      </c>
      <c r="G48" s="47"/>
      <c r="H48" s="12"/>
    </row>
    <row r="49" spans="1:8" ht="15.75">
      <c r="A49" s="45" t="s">
        <v>235</v>
      </c>
      <c r="B49" s="51" t="s">
        <v>305</v>
      </c>
      <c r="C49" s="35"/>
      <c r="D49" s="35">
        <v>0</v>
      </c>
      <c r="E49" s="35"/>
      <c r="F49" s="35">
        <v>0</v>
      </c>
      <c r="G49" s="47"/>
      <c r="H49" s="12"/>
    </row>
    <row r="50" spans="1:8" ht="15.75">
      <c r="A50" s="45" t="s">
        <v>236</v>
      </c>
      <c r="B50" s="52" t="s">
        <v>306</v>
      </c>
      <c r="C50" s="36"/>
      <c r="D50" s="36">
        <v>0</v>
      </c>
      <c r="E50" s="36"/>
      <c r="F50" s="36">
        <v>0</v>
      </c>
      <c r="G50" s="47"/>
      <c r="H50" s="47"/>
    </row>
    <row r="51" spans="1:8" ht="15.75">
      <c r="A51" s="45" t="s">
        <v>237</v>
      </c>
      <c r="B51" s="51" t="s">
        <v>307</v>
      </c>
      <c r="C51" s="34">
        <v>5145</v>
      </c>
      <c r="D51" s="35">
        <v>5145</v>
      </c>
      <c r="E51" s="35"/>
      <c r="F51" s="35">
        <v>0</v>
      </c>
      <c r="G51" s="47"/>
      <c r="H51" s="12"/>
    </row>
    <row r="52" spans="1:8" ht="15.75">
      <c r="A52" s="45" t="s">
        <v>238</v>
      </c>
      <c r="B52" s="51" t="s">
        <v>308</v>
      </c>
      <c r="C52" s="34"/>
      <c r="D52" s="35">
        <v>0</v>
      </c>
      <c r="E52" s="35"/>
      <c r="F52" s="35">
        <v>0</v>
      </c>
      <c r="G52" s="47"/>
      <c r="H52" s="12"/>
    </row>
    <row r="53" spans="1:8" ht="47.25">
      <c r="A53" s="45" t="s">
        <v>239</v>
      </c>
      <c r="B53" s="51" t="s">
        <v>115</v>
      </c>
      <c r="C53" s="34">
        <v>545</v>
      </c>
      <c r="D53" s="35">
        <v>3496</v>
      </c>
      <c r="E53" s="35">
        <v>1026</v>
      </c>
      <c r="F53" s="35">
        <v>11634</v>
      </c>
      <c r="G53" s="47"/>
      <c r="H53" s="12"/>
    </row>
    <row r="54" spans="1:8" ht="15.75">
      <c r="A54" s="45" t="s">
        <v>240</v>
      </c>
      <c r="B54" s="51" t="s">
        <v>116</v>
      </c>
      <c r="C54" s="35">
        <v>3</v>
      </c>
      <c r="D54" s="35">
        <v>167</v>
      </c>
      <c r="E54" s="35">
        <v>48</v>
      </c>
      <c r="F54" s="35">
        <v>297</v>
      </c>
      <c r="G54" s="47"/>
      <c r="H54" s="47"/>
    </row>
    <row r="55" spans="1:8" ht="15.75">
      <c r="A55" s="53" t="s">
        <v>241</v>
      </c>
      <c r="B55" s="51" t="s">
        <v>117</v>
      </c>
      <c r="C55" s="36">
        <f>C10+C26+C40+C41+C42+C43+C45+C47+C54+C53</f>
        <v>157814</v>
      </c>
      <c r="D55" s="36">
        <f>D10+D26+D40+D41+D42+D43+D45+D47+D54+D53</f>
        <v>342418</v>
      </c>
      <c r="E55" s="36">
        <f>E10+E26+E40+E41+E42+E43+E45+E47+E54+E53</f>
        <v>-8969</v>
      </c>
      <c r="F55" s="36">
        <f>F10+F26+F40+F41+F42+F43+F45+F47+F54+F53</f>
        <v>59203</v>
      </c>
      <c r="G55" s="47"/>
      <c r="H55" s="12"/>
    </row>
    <row r="56" spans="1:8" ht="15.75">
      <c r="A56" s="45" t="s">
        <v>74</v>
      </c>
      <c r="B56" s="51" t="s">
        <v>74</v>
      </c>
      <c r="C56" s="34"/>
      <c r="D56" s="35">
        <v>0</v>
      </c>
      <c r="E56" s="35"/>
      <c r="F56" s="35">
        <v>0</v>
      </c>
      <c r="G56" s="47"/>
      <c r="H56" s="12"/>
    </row>
    <row r="57" spans="1:8" ht="15.75">
      <c r="A57" s="45" t="s">
        <v>242</v>
      </c>
      <c r="B57" s="51" t="s">
        <v>118</v>
      </c>
      <c r="C57" s="36">
        <f>SUM(C59:C62)</f>
        <v>0</v>
      </c>
      <c r="D57" s="36">
        <v>88</v>
      </c>
      <c r="E57" s="36">
        <f>SUM(E59:E62)</f>
        <v>0</v>
      </c>
      <c r="F57" s="36">
        <v>0</v>
      </c>
      <c r="G57" s="47"/>
      <c r="H57" s="12"/>
    </row>
    <row r="58" spans="1:8" ht="15.75">
      <c r="A58" s="45" t="s">
        <v>202</v>
      </c>
      <c r="B58" s="51" t="s">
        <v>74</v>
      </c>
      <c r="C58" s="34"/>
      <c r="D58" s="35">
        <v>0</v>
      </c>
      <c r="E58" s="35"/>
      <c r="F58" s="35">
        <v>0</v>
      </c>
      <c r="G58" s="47"/>
      <c r="H58" s="12"/>
    </row>
    <row r="59" spans="1:8" ht="15.75">
      <c r="A59" s="45" t="s">
        <v>243</v>
      </c>
      <c r="B59" s="51" t="s">
        <v>309</v>
      </c>
      <c r="C59" s="34"/>
      <c r="D59" s="35">
        <v>0</v>
      </c>
      <c r="E59" s="35"/>
      <c r="F59" s="35">
        <v>0</v>
      </c>
      <c r="G59" s="47"/>
      <c r="H59" s="12"/>
    </row>
    <row r="60" spans="1:8" ht="15.75">
      <c r="A60" s="45" t="s">
        <v>244</v>
      </c>
      <c r="B60" s="51" t="s">
        <v>310</v>
      </c>
      <c r="C60" s="35"/>
      <c r="D60" s="35">
        <v>0</v>
      </c>
      <c r="E60" s="35"/>
      <c r="F60" s="35">
        <v>0</v>
      </c>
      <c r="G60" s="47"/>
      <c r="H60" s="12"/>
    </row>
    <row r="61" spans="1:8" ht="15.75">
      <c r="A61" s="45" t="s">
        <v>245</v>
      </c>
      <c r="B61" s="51" t="s">
        <v>311</v>
      </c>
      <c r="C61" s="36"/>
      <c r="D61" s="36">
        <v>0</v>
      </c>
      <c r="E61" s="36"/>
      <c r="F61" s="36">
        <v>0</v>
      </c>
      <c r="G61" s="47"/>
      <c r="H61" s="47"/>
    </row>
    <row r="62" spans="1:8" ht="15.75">
      <c r="A62" s="45" t="s">
        <v>246</v>
      </c>
      <c r="B62" s="51" t="s">
        <v>312</v>
      </c>
      <c r="C62" s="33"/>
      <c r="D62" s="54">
        <v>88</v>
      </c>
      <c r="E62" s="54"/>
      <c r="F62" s="35">
        <v>0</v>
      </c>
      <c r="G62" s="47"/>
      <c r="H62" s="55"/>
    </row>
    <row r="63" spans="1:8" ht="15.75">
      <c r="A63" s="45" t="s">
        <v>247</v>
      </c>
      <c r="B63" s="51" t="s">
        <v>119</v>
      </c>
      <c r="C63" s="56">
        <f>SUM(C65:C70)</f>
        <v>203</v>
      </c>
      <c r="D63" s="56">
        <f>SUM(D65:D70)</f>
        <v>1398</v>
      </c>
      <c r="E63" s="56">
        <f>SUM(E65:E70)</f>
        <v>2150</v>
      </c>
      <c r="F63" s="56">
        <f>SUM(F65:F70)</f>
        <v>2439</v>
      </c>
      <c r="G63" s="47"/>
      <c r="H63" s="57"/>
    </row>
    <row r="64" spans="1:8" ht="15.75">
      <c r="A64" s="45" t="s">
        <v>4</v>
      </c>
      <c r="B64" s="51" t="s">
        <v>74</v>
      </c>
      <c r="C64" s="33"/>
      <c r="D64" s="54">
        <v>0</v>
      </c>
      <c r="E64" s="54"/>
      <c r="F64" s="35">
        <v>0</v>
      </c>
      <c r="G64" s="47"/>
      <c r="H64" s="57"/>
    </row>
    <row r="65" spans="1:8" ht="15.75">
      <c r="A65" s="45" t="s">
        <v>248</v>
      </c>
      <c r="B65" s="51" t="s">
        <v>120</v>
      </c>
      <c r="C65" s="33"/>
      <c r="D65" s="54">
        <v>0</v>
      </c>
      <c r="E65" s="54"/>
      <c r="F65" s="35">
        <v>0</v>
      </c>
      <c r="G65" s="47"/>
      <c r="H65" s="57"/>
    </row>
    <row r="66" spans="1:8" ht="15.75">
      <c r="A66" s="45" t="s">
        <v>249</v>
      </c>
      <c r="B66" s="51" t="s">
        <v>123</v>
      </c>
      <c r="C66" s="33">
        <v>12</v>
      </c>
      <c r="D66" s="54">
        <v>106</v>
      </c>
      <c r="E66" s="54">
        <v>169</v>
      </c>
      <c r="F66" s="35">
        <v>387</v>
      </c>
      <c r="G66" s="47"/>
      <c r="H66" s="57"/>
    </row>
    <row r="67" spans="1:8" ht="15.75">
      <c r="A67" s="45" t="s">
        <v>250</v>
      </c>
      <c r="B67" s="51" t="s">
        <v>124</v>
      </c>
      <c r="C67" s="33">
        <v>1</v>
      </c>
      <c r="D67" s="54">
        <v>56</v>
      </c>
      <c r="E67" s="54"/>
      <c r="F67" s="35">
        <v>0</v>
      </c>
      <c r="G67" s="47"/>
      <c r="H67" s="57"/>
    </row>
    <row r="68" spans="1:8" ht="15.75">
      <c r="A68" s="45" t="s">
        <v>251</v>
      </c>
      <c r="B68" s="51" t="s">
        <v>125</v>
      </c>
      <c r="C68" s="54">
        <v>0</v>
      </c>
      <c r="D68" s="54">
        <v>0</v>
      </c>
      <c r="E68" s="54"/>
      <c r="F68" s="35">
        <v>0</v>
      </c>
      <c r="G68" s="47"/>
      <c r="H68" s="57"/>
    </row>
    <row r="69" spans="1:8" ht="15.75">
      <c r="A69" s="45" t="s">
        <v>252</v>
      </c>
      <c r="B69" s="51" t="s">
        <v>126</v>
      </c>
      <c r="C69" s="36"/>
      <c r="D69" s="36">
        <v>0</v>
      </c>
      <c r="E69" s="36">
        <v>1</v>
      </c>
      <c r="F69" s="36">
        <v>2</v>
      </c>
      <c r="G69" s="47"/>
      <c r="H69" s="47"/>
    </row>
    <row r="70" spans="1:8" ht="15.75">
      <c r="A70" s="45" t="s">
        <v>253</v>
      </c>
      <c r="B70" s="51" t="s">
        <v>127</v>
      </c>
      <c r="C70" s="33">
        <v>190</v>
      </c>
      <c r="D70" s="54">
        <v>1236</v>
      </c>
      <c r="E70" s="33">
        <v>1980</v>
      </c>
      <c r="F70" s="33">
        <v>2050</v>
      </c>
      <c r="G70" s="47"/>
      <c r="H70" s="58"/>
    </row>
    <row r="71" spans="1:8" ht="31.5">
      <c r="A71" s="45" t="s">
        <v>254</v>
      </c>
      <c r="B71" s="51" t="s">
        <v>131</v>
      </c>
      <c r="C71" s="36"/>
      <c r="D71" s="36">
        <v>0</v>
      </c>
      <c r="E71" s="36"/>
      <c r="F71" s="36">
        <v>0</v>
      </c>
      <c r="G71" s="47"/>
      <c r="H71" s="47"/>
    </row>
    <row r="72" spans="1:8" ht="15.75">
      <c r="A72" s="45" t="s">
        <v>4</v>
      </c>
      <c r="B72" s="52" t="s">
        <v>74</v>
      </c>
      <c r="C72" s="36"/>
      <c r="D72" s="36">
        <v>0</v>
      </c>
      <c r="E72" s="36"/>
      <c r="F72" s="36">
        <v>0</v>
      </c>
      <c r="G72" s="47"/>
      <c r="H72" s="47"/>
    </row>
    <row r="73" spans="1:8" ht="15.75">
      <c r="A73" s="45" t="s">
        <v>255</v>
      </c>
      <c r="B73" s="51" t="s">
        <v>132</v>
      </c>
      <c r="C73" s="59"/>
      <c r="D73" s="59">
        <v>0</v>
      </c>
      <c r="E73" s="59"/>
      <c r="F73" s="35">
        <v>0</v>
      </c>
      <c r="G73" s="47"/>
      <c r="H73" s="58"/>
    </row>
    <row r="74" spans="1:8" ht="15.75">
      <c r="A74" s="45" t="s">
        <v>256</v>
      </c>
      <c r="B74" s="51" t="s">
        <v>133</v>
      </c>
      <c r="C74" s="36"/>
      <c r="D74" s="36">
        <v>0</v>
      </c>
      <c r="E74" s="36"/>
      <c r="F74" s="36">
        <v>0</v>
      </c>
      <c r="G74" s="47"/>
      <c r="H74" s="47"/>
    </row>
    <row r="75" spans="1:8" ht="15.75">
      <c r="A75" s="45" t="s">
        <v>257</v>
      </c>
      <c r="B75" s="51" t="s">
        <v>134</v>
      </c>
      <c r="C75" s="59"/>
      <c r="D75" s="59">
        <v>0</v>
      </c>
      <c r="E75" s="59"/>
      <c r="F75" s="35">
        <v>0</v>
      </c>
      <c r="G75" s="47"/>
      <c r="H75" s="58"/>
    </row>
    <row r="76" spans="1:8" ht="15.75">
      <c r="A76" s="45" t="s">
        <v>258</v>
      </c>
      <c r="B76" s="51" t="s">
        <v>135</v>
      </c>
      <c r="C76" s="35"/>
      <c r="D76" s="35">
        <v>0</v>
      </c>
      <c r="E76" s="35"/>
      <c r="F76" s="35">
        <v>0</v>
      </c>
      <c r="G76" s="47"/>
      <c r="H76" s="12"/>
    </row>
    <row r="77" spans="1:8" ht="15.75">
      <c r="A77" s="45" t="s">
        <v>259</v>
      </c>
      <c r="B77" s="51" t="s">
        <v>313</v>
      </c>
      <c r="C77" s="59"/>
      <c r="D77" s="59">
        <v>0</v>
      </c>
      <c r="E77" s="59"/>
      <c r="F77" s="35">
        <v>0</v>
      </c>
      <c r="G77" s="47"/>
      <c r="H77" s="58"/>
    </row>
    <row r="78" spans="1:8" ht="15.75">
      <c r="A78" s="45" t="s">
        <v>260</v>
      </c>
      <c r="B78" s="51" t="s">
        <v>136</v>
      </c>
      <c r="C78" s="36"/>
      <c r="D78" s="36">
        <v>0</v>
      </c>
      <c r="E78" s="36"/>
      <c r="F78" s="36">
        <v>0</v>
      </c>
      <c r="G78" s="47"/>
      <c r="H78" s="47"/>
    </row>
    <row r="79" spans="1:8" ht="47.25">
      <c r="A79" s="45" t="s">
        <v>261</v>
      </c>
      <c r="B79" s="51" t="s">
        <v>137</v>
      </c>
      <c r="C79" s="59"/>
      <c r="D79" s="59">
        <v>0</v>
      </c>
      <c r="E79" s="59"/>
      <c r="F79" s="35">
        <v>0</v>
      </c>
      <c r="G79" s="47"/>
      <c r="H79" s="58"/>
    </row>
    <row r="80" spans="1:8" ht="15.75">
      <c r="A80" s="45" t="s">
        <v>262</v>
      </c>
      <c r="B80" s="51" t="s">
        <v>138</v>
      </c>
      <c r="C80" s="33">
        <v>50</v>
      </c>
      <c r="D80" s="54">
        <v>506</v>
      </c>
      <c r="E80" s="54"/>
      <c r="F80" s="33">
        <v>1359</v>
      </c>
      <c r="G80" s="47"/>
      <c r="H80" s="58"/>
    </row>
    <row r="81" spans="1:8" ht="15.75">
      <c r="A81" s="45" t="s">
        <v>263</v>
      </c>
      <c r="B81" s="51" t="s">
        <v>139</v>
      </c>
      <c r="C81" s="59"/>
      <c r="D81" s="59">
        <v>0</v>
      </c>
      <c r="E81" s="59"/>
      <c r="F81" s="35">
        <v>0</v>
      </c>
      <c r="G81" s="47"/>
      <c r="H81" s="58"/>
    </row>
    <row r="82" spans="1:8" ht="15.75">
      <c r="A82" s="45" t="s">
        <v>264</v>
      </c>
      <c r="B82" s="51" t="s">
        <v>140</v>
      </c>
      <c r="C82" s="59"/>
      <c r="D82" s="59">
        <v>0</v>
      </c>
      <c r="E82" s="59"/>
      <c r="F82" s="35">
        <v>0</v>
      </c>
      <c r="G82" s="47"/>
      <c r="H82" s="58"/>
    </row>
    <row r="83" spans="1:8" ht="15.75">
      <c r="A83" s="45" t="s">
        <v>39</v>
      </c>
      <c r="B83" s="51" t="s">
        <v>141</v>
      </c>
      <c r="C83" s="36">
        <v>15</v>
      </c>
      <c r="D83" s="36">
        <v>1178</v>
      </c>
      <c r="E83" s="36">
        <v>0</v>
      </c>
      <c r="F83" s="36">
        <v>434</v>
      </c>
      <c r="G83" s="47"/>
      <c r="H83" s="47"/>
    </row>
    <row r="84" spans="1:8" ht="31.5">
      <c r="A84" s="45" t="s">
        <v>265</v>
      </c>
      <c r="B84" s="51" t="s">
        <v>142</v>
      </c>
      <c r="C84" s="59"/>
      <c r="D84" s="59">
        <v>0</v>
      </c>
      <c r="E84" s="59"/>
      <c r="F84" s="59">
        <v>0</v>
      </c>
      <c r="H84" s="48"/>
    </row>
    <row r="85" spans="1:8" ht="31.5">
      <c r="A85" s="45" t="s">
        <v>266</v>
      </c>
      <c r="B85" s="51" t="s">
        <v>143</v>
      </c>
      <c r="C85" s="59">
        <f>SUM(C87:C90)</f>
        <v>3052</v>
      </c>
      <c r="D85" s="59">
        <v>3052</v>
      </c>
      <c r="E85" s="59"/>
      <c r="F85" s="59">
        <v>0</v>
      </c>
      <c r="H85" s="48"/>
    </row>
    <row r="86" spans="1:8" ht="21.75" customHeight="1">
      <c r="A86" s="45" t="s">
        <v>4</v>
      </c>
      <c r="B86" s="51" t="s">
        <v>74</v>
      </c>
      <c r="C86" s="60"/>
      <c r="D86" s="61">
        <v>0</v>
      </c>
      <c r="E86" s="60"/>
      <c r="F86" s="60">
        <v>0</v>
      </c>
      <c r="H86" s="48"/>
    </row>
    <row r="87" spans="1:8" ht="15.75">
      <c r="A87" s="45" t="s">
        <v>267</v>
      </c>
      <c r="B87" s="51" t="s">
        <v>314</v>
      </c>
      <c r="C87" s="59"/>
      <c r="D87" s="59">
        <v>0</v>
      </c>
      <c r="E87" s="59"/>
      <c r="F87" s="59">
        <v>0</v>
      </c>
      <c r="H87" s="48"/>
    </row>
    <row r="88" spans="1:8" ht="15.75">
      <c r="A88" s="45" t="s">
        <v>268</v>
      </c>
      <c r="B88" s="51" t="s">
        <v>315</v>
      </c>
      <c r="C88" s="59"/>
      <c r="D88" s="59">
        <v>0</v>
      </c>
      <c r="E88" s="59"/>
      <c r="F88" s="59">
        <v>0</v>
      </c>
      <c r="H88" s="48"/>
    </row>
    <row r="89" spans="1:6" ht="15.75">
      <c r="A89" s="45" t="s">
        <v>269</v>
      </c>
      <c r="B89" s="51" t="s">
        <v>316</v>
      </c>
      <c r="C89" s="62">
        <v>3052</v>
      </c>
      <c r="D89" s="54">
        <v>3052</v>
      </c>
      <c r="E89" s="59"/>
      <c r="F89" s="59">
        <v>0</v>
      </c>
    </row>
    <row r="90" spans="1:6" ht="15.75">
      <c r="A90" s="45" t="s">
        <v>270</v>
      </c>
      <c r="B90" s="51" t="s">
        <v>317</v>
      </c>
      <c r="C90" s="62"/>
      <c r="D90" s="54">
        <v>0</v>
      </c>
      <c r="E90" s="59"/>
      <c r="F90" s="59">
        <v>0</v>
      </c>
    </row>
    <row r="91" spans="1:6" ht="47.25">
      <c r="A91" s="45" t="s">
        <v>271</v>
      </c>
      <c r="B91" s="51" t="s">
        <v>144</v>
      </c>
      <c r="C91" s="62">
        <v>1141</v>
      </c>
      <c r="D91" s="54">
        <v>9097</v>
      </c>
      <c r="E91" s="62">
        <v>0</v>
      </c>
      <c r="F91" s="62">
        <v>0</v>
      </c>
    </row>
    <row r="92" spans="1:6" ht="15.75">
      <c r="A92" s="45" t="s">
        <v>38</v>
      </c>
      <c r="B92" s="51" t="s">
        <v>145</v>
      </c>
      <c r="C92" s="56">
        <f>SUM(C94:C100)</f>
        <v>16300</v>
      </c>
      <c r="D92" s="56">
        <f>SUM(D94:D100)</f>
        <v>102663</v>
      </c>
      <c r="E92" s="56">
        <f>SUM(E94:E100)</f>
        <v>20921</v>
      </c>
      <c r="F92" s="56">
        <f>SUM(F94:F100)</f>
        <v>142418</v>
      </c>
    </row>
    <row r="93" spans="1:6" ht="15.75">
      <c r="A93" s="45" t="s">
        <v>4</v>
      </c>
      <c r="B93" s="52" t="s">
        <v>74</v>
      </c>
      <c r="C93" s="62"/>
      <c r="D93" s="54">
        <v>0</v>
      </c>
      <c r="E93" s="59"/>
      <c r="F93" s="59">
        <v>0</v>
      </c>
    </row>
    <row r="94" spans="1:6" ht="15.75">
      <c r="A94" s="45" t="s">
        <v>272</v>
      </c>
      <c r="B94" s="51" t="s">
        <v>318</v>
      </c>
      <c r="C94" s="33">
        <v>8553</v>
      </c>
      <c r="D94" s="54">
        <v>65018</v>
      </c>
      <c r="E94" s="54">
        <v>11185</v>
      </c>
      <c r="F94" s="35">
        <v>77934</v>
      </c>
    </row>
    <row r="95" spans="1:8" ht="15.75">
      <c r="A95" s="45" t="s">
        <v>273</v>
      </c>
      <c r="B95" s="63" t="s">
        <v>319</v>
      </c>
      <c r="C95" s="33">
        <v>67</v>
      </c>
      <c r="D95" s="54">
        <v>1255</v>
      </c>
      <c r="E95" s="54">
        <v>25</v>
      </c>
      <c r="F95" s="35">
        <v>2041</v>
      </c>
      <c r="H95" s="48"/>
    </row>
    <row r="96" spans="1:6" ht="15.75">
      <c r="A96" s="45" t="s">
        <v>274</v>
      </c>
      <c r="B96" s="63" t="s">
        <v>320</v>
      </c>
      <c r="C96" s="33">
        <v>140</v>
      </c>
      <c r="D96" s="54">
        <v>1028</v>
      </c>
      <c r="E96" s="54">
        <f>50+140</f>
        <v>190</v>
      </c>
      <c r="F96" s="35">
        <v>1772</v>
      </c>
    </row>
    <row r="97" spans="1:6" ht="15.75">
      <c r="A97" s="45" t="s">
        <v>275</v>
      </c>
      <c r="B97" s="63" t="s">
        <v>321</v>
      </c>
      <c r="C97" s="33">
        <v>2890</v>
      </c>
      <c r="D97" s="54">
        <v>18434</v>
      </c>
      <c r="E97" s="54">
        <v>6373</v>
      </c>
      <c r="F97" s="35">
        <v>41309</v>
      </c>
    </row>
    <row r="98" spans="1:6" ht="15.75">
      <c r="A98" s="45" t="s">
        <v>276</v>
      </c>
      <c r="B98" s="63" t="s">
        <v>322</v>
      </c>
      <c r="C98" s="33">
        <v>2460</v>
      </c>
      <c r="D98" s="54">
        <v>9022</v>
      </c>
      <c r="E98" s="54">
        <v>1833</v>
      </c>
      <c r="F98" s="35">
        <v>11312</v>
      </c>
    </row>
    <row r="99" spans="1:6" ht="31.5">
      <c r="A99" s="45" t="s">
        <v>277</v>
      </c>
      <c r="B99" s="63" t="s">
        <v>323</v>
      </c>
      <c r="C99" s="33">
        <v>2190</v>
      </c>
      <c r="D99" s="54">
        <v>8104</v>
      </c>
      <c r="E99" s="54">
        <v>1315</v>
      </c>
      <c r="F99" s="43">
        <v>8050</v>
      </c>
    </row>
    <row r="100" spans="1:6" ht="15.75">
      <c r="A100" s="45" t="s">
        <v>278</v>
      </c>
      <c r="B100" s="63" t="s">
        <v>324</v>
      </c>
      <c r="C100" s="33"/>
      <c r="D100" s="54">
        <v>-198</v>
      </c>
      <c r="E100" s="54"/>
      <c r="F100" s="35">
        <v>0</v>
      </c>
    </row>
    <row r="101" spans="1:6" ht="15.75">
      <c r="A101" s="45" t="s">
        <v>10</v>
      </c>
      <c r="B101" s="63" t="s">
        <v>146</v>
      </c>
      <c r="C101" s="33">
        <v>866</v>
      </c>
      <c r="D101" s="54">
        <v>1587</v>
      </c>
      <c r="E101" s="54">
        <v>10</v>
      </c>
      <c r="F101" s="35">
        <v>448</v>
      </c>
    </row>
    <row r="102" spans="1:6" ht="15.75">
      <c r="A102" s="53" t="s">
        <v>279</v>
      </c>
      <c r="B102" s="63" t="s">
        <v>147</v>
      </c>
      <c r="C102" s="56">
        <f>C101+C92+C83+C63+C57+C89+C91+C80</f>
        <v>21627</v>
      </c>
      <c r="D102" s="56">
        <f>D101+D92+D83+D63+D57+D89+D91+D80</f>
        <v>119569</v>
      </c>
      <c r="E102" s="56">
        <f>E101+E92+E83+E63+E57+E89+E91+E80</f>
        <v>23081</v>
      </c>
      <c r="F102" s="56">
        <f>F101+F92+F83+F63+F57+F89+F91+F80</f>
        <v>147098</v>
      </c>
    </row>
    <row r="103" spans="1:6" ht="15.75">
      <c r="A103" s="45" t="s">
        <v>74</v>
      </c>
      <c r="B103" s="63" t="s">
        <v>74</v>
      </c>
      <c r="C103" s="33"/>
      <c r="D103" s="54">
        <v>0</v>
      </c>
      <c r="E103" s="54"/>
      <c r="F103" s="35">
        <v>0</v>
      </c>
    </row>
    <row r="104" spans="1:8" ht="31.5">
      <c r="A104" s="45" t="s">
        <v>280</v>
      </c>
      <c r="B104" s="63" t="s">
        <v>148</v>
      </c>
      <c r="C104" s="56">
        <f>C55-C102</f>
        <v>136187</v>
      </c>
      <c r="D104" s="56">
        <f>D55-D102</f>
        <v>222849</v>
      </c>
      <c r="E104" s="56">
        <f>E55-E102</f>
        <v>-32050</v>
      </c>
      <c r="F104" s="56">
        <f>F55-F102</f>
        <v>-87895</v>
      </c>
      <c r="H104" s="48"/>
    </row>
    <row r="105" spans="1:6" ht="15.75">
      <c r="A105" s="45" t="s">
        <v>74</v>
      </c>
      <c r="B105" s="63" t="s">
        <v>74</v>
      </c>
      <c r="C105" s="33"/>
      <c r="D105" s="54"/>
      <c r="E105" s="54"/>
      <c r="F105" s="35">
        <v>0</v>
      </c>
    </row>
    <row r="106" spans="1:6" ht="15.75">
      <c r="A106" s="45" t="s">
        <v>40</v>
      </c>
      <c r="B106" s="63" t="s">
        <v>161</v>
      </c>
      <c r="C106" s="33">
        <v>615</v>
      </c>
      <c r="D106" s="79">
        <v>3548</v>
      </c>
      <c r="E106" s="54">
        <v>1</v>
      </c>
      <c r="F106" s="35">
        <v>0</v>
      </c>
    </row>
    <row r="107" spans="1:6" ht="15.75">
      <c r="A107" s="45" t="s">
        <v>74</v>
      </c>
      <c r="B107" s="63" t="s">
        <v>74</v>
      </c>
      <c r="C107" s="33"/>
      <c r="D107" s="54"/>
      <c r="E107" s="54"/>
      <c r="F107" s="35">
        <v>0</v>
      </c>
    </row>
    <row r="108" spans="1:6" ht="31.5">
      <c r="A108" s="45" t="s">
        <v>281</v>
      </c>
      <c r="B108" s="63" t="s">
        <v>166</v>
      </c>
      <c r="C108" s="56">
        <f>C104-C106</f>
        <v>135572</v>
      </c>
      <c r="D108" s="56">
        <f>D104-D106</f>
        <v>219301</v>
      </c>
      <c r="E108" s="56">
        <f>E104-E106</f>
        <v>-32051</v>
      </c>
      <c r="F108" s="56">
        <f>F104-F106</f>
        <v>-87895</v>
      </c>
    </row>
    <row r="109" spans="1:6" ht="15.75">
      <c r="A109" s="45" t="s">
        <v>15</v>
      </c>
      <c r="B109" s="63" t="s">
        <v>167</v>
      </c>
      <c r="C109" s="33"/>
      <c r="D109" s="54"/>
      <c r="E109" s="54"/>
      <c r="F109" s="35">
        <v>0</v>
      </c>
    </row>
    <row r="110" spans="1:6" ht="15.75">
      <c r="A110" s="45" t="s">
        <v>74</v>
      </c>
      <c r="B110" s="63" t="s">
        <v>74</v>
      </c>
      <c r="C110" s="33"/>
      <c r="D110" s="54"/>
      <c r="E110" s="54"/>
      <c r="F110" s="35">
        <v>0</v>
      </c>
    </row>
    <row r="111" spans="1:6" ht="15.75">
      <c r="A111" s="45" t="s">
        <v>282</v>
      </c>
      <c r="B111" s="63" t="s">
        <v>168</v>
      </c>
      <c r="C111" s="56">
        <f>C108-C109</f>
        <v>135572</v>
      </c>
      <c r="D111" s="56">
        <f>D108-D109</f>
        <v>219301</v>
      </c>
      <c r="E111" s="56">
        <f>E108-E109</f>
        <v>-32051</v>
      </c>
      <c r="F111" s="56">
        <f>F108-F109</f>
        <v>-87895</v>
      </c>
    </row>
    <row r="113" ht="15.75">
      <c r="A113" s="4"/>
    </row>
    <row r="115" spans="1:4" s="2" customFormat="1" ht="15.75">
      <c r="A115" s="4" t="s">
        <v>326</v>
      </c>
      <c r="B115" s="4"/>
      <c r="C115" s="66"/>
      <c r="D115" s="30"/>
    </row>
    <row r="116" spans="1:4" s="2" customFormat="1" ht="15.75">
      <c r="A116" s="4" t="s">
        <v>327</v>
      </c>
      <c r="B116" s="4"/>
      <c r="C116" s="66"/>
      <c r="D116" s="30"/>
    </row>
    <row r="117" spans="1:4" s="2" customFormat="1" ht="15.75">
      <c r="A117" s="4" t="s">
        <v>328</v>
      </c>
      <c r="B117" s="4"/>
      <c r="C117" s="66"/>
      <c r="D117" s="30"/>
    </row>
    <row r="118" spans="1:4" s="2" customFormat="1" ht="15.75">
      <c r="A118" s="4" t="s">
        <v>49</v>
      </c>
      <c r="B118" s="4"/>
      <c r="C118" s="66"/>
      <c r="D118" s="30"/>
    </row>
    <row r="119" spans="1:4" s="2" customFormat="1" ht="15.75">
      <c r="A119" s="4" t="s">
        <v>0</v>
      </c>
      <c r="B119" s="4"/>
      <c r="C119" s="66"/>
      <c r="D119" s="30"/>
    </row>
  </sheetData>
  <sheetProtection/>
  <mergeCells count="5">
    <mergeCell ref="A7:F7"/>
    <mergeCell ref="A2:F2"/>
    <mergeCell ref="A3:F3"/>
    <mergeCell ref="A4:F4"/>
    <mergeCell ref="A5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2" r:id="rId1"/>
  <rowBreaks count="1" manualBreakCount="1"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2016-07-11T18:28:59Z</cp:lastPrinted>
  <dcterms:created xsi:type="dcterms:W3CDTF">1996-10-08T23:32:33Z</dcterms:created>
  <dcterms:modified xsi:type="dcterms:W3CDTF">2016-07-14T16:13:47Z</dcterms:modified>
  <cp:category/>
  <cp:version/>
  <cp:contentType/>
  <cp:contentStatus/>
</cp:coreProperties>
</file>