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ф1!$A$1:$D$85</definedName>
    <definedName name="_xlnm.Print_Area" localSheetId="1">ф2!$A$1:$F$99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B91" i="2"/>
  <c r="B93" s="1"/>
  <c r="B95" s="1"/>
  <c r="J62"/>
  <c r="I62"/>
  <c r="D62"/>
  <c r="H62" s="1"/>
  <c r="C62"/>
  <c r="G62" s="1"/>
  <c r="J55"/>
  <c r="I55"/>
  <c r="H55"/>
  <c r="G55"/>
  <c r="J51"/>
  <c r="I51"/>
  <c r="H51"/>
  <c r="G51"/>
  <c r="F43"/>
  <c r="F70" s="1"/>
  <c r="E43"/>
  <c r="I43" s="1"/>
  <c r="D43"/>
  <c r="D70" s="1"/>
  <c r="C43"/>
  <c r="C70" s="1"/>
  <c r="F32"/>
  <c r="J32" s="1"/>
  <c r="E32"/>
  <c r="I32" s="1"/>
  <c r="D32"/>
  <c r="H32" s="1"/>
  <c r="C32"/>
  <c r="G32" s="1"/>
  <c r="J24"/>
  <c r="I24"/>
  <c r="H24"/>
  <c r="G24"/>
  <c r="J20"/>
  <c r="I20"/>
  <c r="H20"/>
  <c r="G20"/>
  <c r="F11"/>
  <c r="F41" s="1"/>
  <c r="F72" s="1"/>
  <c r="F77" s="1"/>
  <c r="F81" s="1"/>
  <c r="F86" s="1"/>
  <c r="E11"/>
  <c r="E41" s="1"/>
  <c r="D11"/>
  <c r="D41" s="1"/>
  <c r="D72" s="1"/>
  <c r="D77" s="1"/>
  <c r="D81" s="1"/>
  <c r="D86" s="1"/>
  <c r="C11"/>
  <c r="C41" s="1"/>
  <c r="C72" s="1"/>
  <c r="C77" s="1"/>
  <c r="C81" s="1"/>
  <c r="C86" s="1"/>
  <c r="A6"/>
  <c r="A4"/>
  <c r="B80" i="1"/>
  <c r="B82" s="1"/>
  <c r="D72"/>
  <c r="C72"/>
  <c r="C69"/>
  <c r="D67"/>
  <c r="C67"/>
  <c r="F58"/>
  <c r="C58"/>
  <c r="E58" s="1"/>
  <c r="D55"/>
  <c r="D73" s="1"/>
  <c r="C55"/>
  <c r="C73" s="1"/>
  <c r="C54"/>
  <c r="C36"/>
  <c r="F19"/>
  <c r="E19"/>
  <c r="D18"/>
  <c r="C18"/>
  <c r="C13"/>
  <c r="C11" s="1"/>
  <c r="C38" s="1"/>
  <c r="C12"/>
  <c r="D11"/>
  <c r="D38" s="1"/>
  <c r="E72" i="2" l="1"/>
  <c r="E77" s="1"/>
  <c r="E81" s="1"/>
  <c r="E86" s="1"/>
  <c r="E70"/>
  <c r="I11"/>
  <c r="H11"/>
  <c r="H43"/>
  <c r="G11"/>
  <c r="G43"/>
  <c r="J11"/>
  <c r="J43"/>
</calcChain>
</file>

<file path=xl/sharedStrings.xml><?xml version="1.0" encoding="utf-8"?>
<sst xmlns="http://schemas.openxmlformats.org/spreadsheetml/2006/main" count="183" uniqueCount="163">
  <si>
    <t>Приложение 7 к Инструкции о перечне, формах и сроках представления финансовой отчетности финансовыми организациями и акционерным обществом "Банк Развития Казахстана"</t>
  </si>
  <si>
    <t>Форма № 1</t>
  </si>
  <si>
    <t>Бухгалтерский баланс</t>
  </si>
  <si>
    <t>АО "Сентрас Секьюритиз"</t>
  </si>
  <si>
    <t>(полное наименование организации)</t>
  </si>
  <si>
    <t xml:space="preserve"> по состоянию на "01" января 2016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</si>
  <si>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</si>
  <si>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</si>
  <si>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</si>
  <si>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</si>
  <si>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</si>
  <si>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</si>
  <si>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</si>
  <si>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Деньги на текущих счетах в банках и организациях, осуществляющих некотрые банковские операции</t>
  </si>
  <si>
    <t>Деньги в кассе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</si>
  <si>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</si>
  <si>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</si>
  <si>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</si>
  <si>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</si>
  <si>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</si>
  <si>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</si>
  <si>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</si>
  <si>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</si>
  <si>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</si>
  <si>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</si>
  <si>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</si>
  <si>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</si>
  <si>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</si>
  <si>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</si>
  <si>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</si>
  <si>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</si>
  <si>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</si>
  <si>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</si>
  <si>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</si>
  <si>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</si>
  <si>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</si>
  <si>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</si>
  <si>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</si>
  <si>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</si>
  <si>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</si>
  <si>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</si>
  <si>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</si>
  <si>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</si>
  <si>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</si>
  <si>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</si>
  <si>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</si>
  <si>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</si>
  <si>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</si>
  <si>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</si>
  <si>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</si>
  <si>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</si>
  <si>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</si>
  <si>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</si>
  <si>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</si>
  <si>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</si>
  <si>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</si>
  <si>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из них:</t>
  </si>
  <si>
    <t xml:space="preserve">       по возмещению разницы между показателем номинальной доходности и минимальным значением доходности</t>
  </si>
  <si>
    <t xml:space="preserve">       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</si>
  <si>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</si>
  <si>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</si>
  <si>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</si>
  <si>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</si>
  <si>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</si>
  <si>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</si>
  <si>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</si>
  <si>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</si>
  <si>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</si>
  <si>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</si>
  <si>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</si>
  <si>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</si>
  <si>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</si>
  <si>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</si>
  <si>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</si>
  <si>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</si>
  <si>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</si>
  <si>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</si>
  <si>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</si>
  <si>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</si>
  <si>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</si>
  <si>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</si>
  <si>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</si>
  <si>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(стр.35+стр.44):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</si>
  <si>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</si>
  <si>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</si>
  <si>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</si>
  <si>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_____________________Камаров Т.К.</t>
  </si>
  <si>
    <t>дата    12.01.2016</t>
  </si>
  <si>
    <t>Главный бухгалтер      _____________________Даулетбакова Г.А.</t>
  </si>
  <si>
    <t xml:space="preserve">Исполнитель                 _____________________ Даулетбакова Г.А. </t>
  </si>
  <si>
    <t>Телефон 2598877 вн 707</t>
  </si>
  <si>
    <t>Место печати</t>
  </si>
  <si>
    <t>Приложение 8 к Инструкции о перечне, формах и сроках представления финансовой отчетности финансовыми организациями и акционерным обществом "Банк Развития Казахстана"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</si>
  <si>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</si>
  <si>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</si>
  <si>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</si>
  <si>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</si>
  <si>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</si>
  <si>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</si>
  <si>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</si>
  <si>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</si>
  <si>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</si>
  <si>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</si>
  <si>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</si>
  <si>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</si>
  <si>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</si>
  <si>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</si>
  <si>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</si>
  <si>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</si>
  <si>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</si>
  <si>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</si>
  <si>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</si>
  <si>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</si>
  <si>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</si>
  <si>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</si>
  <si>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</si>
  <si>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</si>
  <si>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</si>
  <si>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</si>
  <si>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</si>
  <si>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</si>
  <si>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</si>
  <si>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</si>
  <si>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</si>
  <si>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</si>
  <si>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</si>
  <si>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</si>
  <si>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</si>
  <si>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</si>
  <si>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</si>
  <si>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</si>
  <si>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</si>
  <si>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</si>
  <si>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</si>
  <si>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</si>
  <si>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</si>
  <si>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 xml:space="preserve">   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</si>
  <si>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</si>
  <si>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</si>
  <si>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</si>
  <si>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</si>
  <si>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</si>
  <si>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</si>
  <si>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</si>
  <si>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</si>
  <si>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</si>
  <si>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</si>
  <si>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</si>
  <si>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</si>
  <si>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</si>
  <si>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</si>
  <si>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</si>
  <si>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</si>
  <si>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</si>
  <si>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 стр.17)</t>
  </si>
  <si>
    <t>Резервы (восстановление резервов) на возможные потери по операциям</t>
  </si>
  <si>
    <t xml:space="preserve">   на возмещение разницы между показателем номинальной доходности и минимальным значением доходности</t>
  </si>
  <si>
    <t>Чистая прибыль (убыток) до корпоративного подоходного налога (стр.18-стр.19)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</si>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</sst>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[$€-1]_-;\-* #,##0.00[$€-1]_-;_-* \-??[$€-1]_-"/>
  </numFmts>
  <fonts count="37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charset val="204"/>
    </font>
    <font>
      <b/>
      <sz val="10"/>
      <color indexed="8"/>
      <name val="Arial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charset val="204"/>
    </font>
    <font>
      <b/>
      <sz val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2">
    <xf numFmtId="0" fontId="0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2" applyNumberFormat="0" applyAlignment="0" applyProtection="0"/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>
      <alignment horizontal="left" vertical="top"/>
    </xf>
    <xf numFmtId="0" fontId="27" fillId="0" borderId="0">
      <alignment horizontal="left" vertical="top"/>
    </xf>
    <xf numFmtId="0" fontId="28" fillId="25" borderId="0">
      <alignment horizontal="left" vertical="center"/>
    </xf>
    <xf numFmtId="0" fontId="29" fillId="0" borderId="0">
      <alignment horizontal="center" vertical="top"/>
    </xf>
    <xf numFmtId="0" fontId="27" fillId="0" borderId="0">
      <alignment horizontal="right" vertical="top"/>
    </xf>
    <xf numFmtId="0" fontId="29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7" fillId="0" borderId="0">
      <alignment horizontal="right" vertical="top"/>
    </xf>
    <xf numFmtId="0" fontId="29" fillId="0" borderId="0">
      <alignment horizontal="center" vertical="top"/>
    </xf>
    <xf numFmtId="0" fontId="29" fillId="0" borderId="0">
      <alignment horizontal="center" vertical="top"/>
    </xf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/>
    <xf numFmtId="0" fontId="35" fillId="0" borderId="0"/>
    <xf numFmtId="0" fontId="12" fillId="0" borderId="0"/>
    <xf numFmtId="0" fontId="3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 applyFont="1" applyFill="1" applyProtection="1">
      <protection locked="0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justify" shrinkToFit="1"/>
    </xf>
    <xf numFmtId="0" fontId="3" fillId="0" borderId="0" xfId="1" applyFont="1" applyFill="1" applyAlignment="1" applyProtection="1">
      <alignment horizontal="right" wrapText="1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2" borderId="1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center"/>
      <protection locked="0"/>
    </xf>
    <xf numFmtId="3" fontId="1" fillId="2" borderId="1" xfId="1" applyNumberFormat="1" applyFont="1" applyFill="1" applyBorder="1" applyProtection="1">
      <protection locked="0"/>
    </xf>
    <xf numFmtId="3" fontId="1" fillId="0" borderId="1" xfId="1" applyNumberFormat="1" applyFont="1" applyFill="1" applyBorder="1" applyProtection="1"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3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justify" vertical="top" wrapText="1"/>
    </xf>
    <xf numFmtId="3" fontId="6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wrapText="1"/>
    </xf>
    <xf numFmtId="3" fontId="6" fillId="0" borderId="1" xfId="1" applyNumberFormat="1" applyFont="1" applyFill="1" applyBorder="1" applyAlignment="1" applyProtection="1">
      <alignment horizontal="center" vertical="top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Protection="1">
      <protection locked="0"/>
    </xf>
    <xf numFmtId="0" fontId="6" fillId="0" borderId="1" xfId="1" applyFont="1" applyFill="1" applyBorder="1" applyAlignment="1" applyProtection="1">
      <protection locked="0"/>
    </xf>
    <xf numFmtId="0" fontId="8" fillId="0" borderId="1" xfId="1" applyFont="1" applyFill="1" applyBorder="1" applyAlignment="1" applyProtection="1">
      <alignment wrapText="1"/>
    </xf>
    <xf numFmtId="3" fontId="3" fillId="2" borderId="1" xfId="1" applyNumberFormat="1" applyFont="1" applyFill="1" applyBorder="1" applyAlignment="1" applyProtection="1">
      <alignment horizontal="center"/>
    </xf>
    <xf numFmtId="3" fontId="3" fillId="0" borderId="1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Protection="1">
      <protection locked="0"/>
    </xf>
    <xf numFmtId="0" fontId="6" fillId="0" borderId="1" xfId="1" applyFont="1" applyFill="1" applyBorder="1" applyAlignment="1" applyProtection="1">
      <alignment wrapText="1"/>
    </xf>
    <xf numFmtId="3" fontId="5" fillId="2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left" wrapText="1"/>
    </xf>
    <xf numFmtId="3" fontId="1" fillId="2" borderId="1" xfId="1" applyNumberFormat="1" applyFont="1" applyFill="1" applyBorder="1" applyAlignment="1" applyProtection="1">
      <alignment horizontal="center" vertical="top" wrapText="1"/>
      <protection locked="0"/>
    </xf>
    <xf numFmtId="3" fontId="1" fillId="0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1" applyFont="1" applyFill="1" applyBorder="1" applyAlignment="1" applyProtection="1">
      <alignment horizontal="justify" wrapText="1"/>
    </xf>
    <xf numFmtId="3" fontId="5" fillId="2" borderId="1" xfId="1" applyNumberFormat="1" applyFont="1" applyFill="1" applyBorder="1" applyAlignment="1" applyProtection="1">
      <alignment horizontal="center" vertical="top" wrapText="1"/>
      <protection locked="0"/>
    </xf>
    <xf numFmtId="3" fontId="5" fillId="0" borderId="1" xfId="1" applyNumberFormat="1" applyFont="1" applyFill="1" applyBorder="1" applyAlignment="1" applyProtection="1">
      <alignment horizontal="center" vertical="top" wrapText="1"/>
      <protection locked="0"/>
    </xf>
    <xf numFmtId="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1" applyNumberFormat="1" applyFont="1" applyFill="1" applyBorder="1" applyAlignment="1" applyProtection="1">
      <alignment horizontal="center" vertical="top" wrapText="1"/>
    </xf>
    <xf numFmtId="3" fontId="5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 applyProtection="1">
      <alignment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3" fillId="0" borderId="1" xfId="1" applyNumberFormat="1" applyFont="1" applyFill="1" applyBorder="1" applyAlignment="1" applyProtection="1">
      <alignment horizontal="center" vertical="top" wrapText="1"/>
    </xf>
    <xf numFmtId="3" fontId="9" fillId="0" borderId="0" xfId="1" applyNumberFormat="1" applyFont="1" applyFill="1" applyProtection="1">
      <protection locked="0"/>
    </xf>
    <xf numFmtId="0" fontId="10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49" fontId="6" fillId="0" borderId="0" xfId="4" applyNumberFormat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1" fillId="2" borderId="0" xfId="1" applyFont="1" applyFill="1" applyProtection="1">
      <protection locked="0"/>
    </xf>
    <xf numFmtId="0" fontId="2" fillId="2" borderId="0" xfId="1" applyFont="1" applyFill="1" applyAlignment="1" applyProtection="1">
      <alignment wrapText="1"/>
      <protection locked="0"/>
    </xf>
    <xf numFmtId="0" fontId="1" fillId="2" borderId="0" xfId="1" applyFill="1" applyAlignment="1">
      <alignment wrapText="1"/>
    </xf>
    <xf numFmtId="0" fontId="2" fillId="2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6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2" borderId="0" xfId="1" applyFont="1" applyFill="1" applyProtection="1"/>
    <xf numFmtId="0" fontId="1" fillId="2" borderId="0" xfId="1" applyFont="1" applyFill="1" applyProtection="1"/>
    <xf numFmtId="0" fontId="5" fillId="2" borderId="0" xfId="1" applyFont="1" applyFill="1" applyAlignment="1" applyProtection="1">
      <alignment horizontal="right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vertical="top" wrapText="1"/>
    </xf>
    <xf numFmtId="0" fontId="6" fillId="0" borderId="12" xfId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vertical="top" wrapText="1"/>
    </xf>
    <xf numFmtId="0" fontId="6" fillId="0" borderId="14" xfId="1" applyFont="1" applyFill="1" applyBorder="1" applyAlignment="1" applyProtection="1">
      <alignment horizontal="center" vertical="top" wrapText="1"/>
      <protection locked="0"/>
    </xf>
    <xf numFmtId="0" fontId="36" fillId="0" borderId="0" xfId="3" applyFont="1" applyFill="1" applyAlignment="1" applyProtection="1">
      <alignment wrapText="1" shrinkToFit="1"/>
      <protection locked="0"/>
    </xf>
    <xf numFmtId="3" fontId="6" fillId="0" borderId="0" xfId="3" applyNumberFormat="1" applyFont="1" applyFill="1" applyProtection="1">
      <protection locked="0"/>
    </xf>
    <xf numFmtId="0" fontId="5" fillId="0" borderId="13" xfId="1" applyFont="1" applyFill="1" applyBorder="1" applyAlignment="1" applyProtection="1">
      <alignment vertical="top" wrapText="1"/>
    </xf>
    <xf numFmtId="3" fontId="6" fillId="2" borderId="1" xfId="1" applyNumberFormat="1" applyFont="1" applyFill="1" applyBorder="1" applyProtection="1">
      <protection locked="0"/>
    </xf>
    <xf numFmtId="0" fontId="6" fillId="2" borderId="13" xfId="1" applyFont="1" applyFill="1" applyBorder="1" applyAlignment="1" applyProtection="1">
      <alignment vertical="top" wrapText="1"/>
    </xf>
    <xf numFmtId="0" fontId="6" fillId="2" borderId="14" xfId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Protection="1"/>
    <xf numFmtId="0" fontId="5" fillId="2" borderId="13" xfId="1" applyFont="1" applyFill="1" applyBorder="1" applyAlignment="1" applyProtection="1">
      <alignment vertical="top" wrapText="1"/>
    </xf>
    <xf numFmtId="3" fontId="6" fillId="2" borderId="1" xfId="1" applyNumberFormat="1" applyFont="1" applyFill="1" applyBorder="1" applyAlignment="1" applyProtection="1">
      <alignment vertical="top"/>
      <protection locked="0"/>
    </xf>
    <xf numFmtId="0" fontId="5" fillId="2" borderId="13" xfId="1" applyFont="1" applyFill="1" applyBorder="1" applyAlignment="1" applyProtection="1">
      <alignment horizontal="justify" vertical="top" wrapText="1"/>
    </xf>
    <xf numFmtId="0" fontId="6" fillId="2" borderId="0" xfId="1" applyFont="1" applyFill="1" applyProtection="1">
      <protection locked="0"/>
    </xf>
    <xf numFmtId="0" fontId="8" fillId="2" borderId="13" xfId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Protection="1">
      <protection locked="0"/>
    </xf>
    <xf numFmtId="0" fontId="3" fillId="2" borderId="13" xfId="1" applyFont="1" applyFill="1" applyBorder="1" applyAlignment="1" applyProtection="1">
      <alignment vertical="top" wrapText="1"/>
    </xf>
    <xf numFmtId="49" fontId="6" fillId="2" borderId="14" xfId="1" applyNumberFormat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vertical="top" wrapText="1"/>
    </xf>
    <xf numFmtId="0" fontId="6" fillId="2" borderId="12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vertical="top" wrapText="1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6" fillId="2" borderId="1" xfId="1" applyFont="1" applyFill="1" applyBorder="1" applyProtection="1">
      <protection locked="0"/>
    </xf>
    <xf numFmtId="0" fontId="8" fillId="2" borderId="1" xfId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/>
      <protection locked="0"/>
    </xf>
    <xf numFmtId="3" fontId="1" fillId="2" borderId="0" xfId="1" applyNumberFormat="1" applyFont="1" applyFill="1" applyProtection="1">
      <protection locked="0"/>
    </xf>
    <xf numFmtId="0" fontId="6" fillId="2" borderId="0" xfId="1" applyFont="1" applyFill="1" applyAlignment="1" applyProtection="1">
      <alignment horizontal="left" wrapText="1"/>
      <protection locked="0"/>
    </xf>
    <xf numFmtId="49" fontId="6" fillId="2" borderId="0" xfId="4" applyNumberFormat="1" applyFont="1" applyFill="1" applyProtection="1">
      <protection locked="0"/>
    </xf>
    <xf numFmtId="0" fontId="6" fillId="2" borderId="0" xfId="1" applyFont="1" applyFill="1" applyBorder="1" applyAlignment="1" applyProtection="1">
      <protection locked="0"/>
    </xf>
  </cellXfs>
  <cellStyles count="132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40% - Accent1" xfId="17"/>
    <cellStyle name="40% - Accent1 2" xfId="18"/>
    <cellStyle name="40% - Accent2" xfId="19"/>
    <cellStyle name="40% - Accent2 2" xfId="20"/>
    <cellStyle name="40% - Accent3" xfId="21"/>
    <cellStyle name="40% - Accent3 2" xfId="22"/>
    <cellStyle name="40% - Accent4" xfId="23"/>
    <cellStyle name="40% - Accent4 2" xfId="24"/>
    <cellStyle name="40% - Accent5" xfId="25"/>
    <cellStyle name="40% - Accent5 2" xfId="26"/>
    <cellStyle name="40% - Accent6" xfId="27"/>
    <cellStyle name="40% - Accent6 2" xfId="28"/>
    <cellStyle name="60% - Accent1" xfId="29"/>
    <cellStyle name="60% - Accent1 2" xfId="30"/>
    <cellStyle name="60% - Accent2" xfId="31"/>
    <cellStyle name="60% - Accent2 2" xfId="32"/>
    <cellStyle name="60% - Accent3" xfId="33"/>
    <cellStyle name="60% - Accent3 2" xfId="34"/>
    <cellStyle name="60% - Accent4" xfId="35"/>
    <cellStyle name="60% - Accent4 2" xfId="36"/>
    <cellStyle name="60% - Accent5" xfId="37"/>
    <cellStyle name="60% - Accent5 2" xfId="38"/>
    <cellStyle name="60% - Accent6" xfId="39"/>
    <cellStyle name="60% - Accent6 2" xfId="40"/>
    <cellStyle name="Accent1" xfId="41"/>
    <cellStyle name="Accent1 2" xfId="42"/>
    <cellStyle name="Accent2" xfId="43"/>
    <cellStyle name="Accent2 2" xfId="44"/>
    <cellStyle name="Accent3" xfId="45"/>
    <cellStyle name="Accent3 2" xfId="46"/>
    <cellStyle name="Accent4" xfId="47"/>
    <cellStyle name="Accent4 2" xfId="48"/>
    <cellStyle name="Accent5" xfId="49"/>
    <cellStyle name="Accent5 2" xfId="50"/>
    <cellStyle name="Accent6" xfId="51"/>
    <cellStyle name="Accent6 2" xfId="52"/>
    <cellStyle name="Bad" xfId="53"/>
    <cellStyle name="Bad 2" xfId="54"/>
    <cellStyle name="Calculation" xfId="55"/>
    <cellStyle name="Calculation 2" xfId="56"/>
    <cellStyle name="Check Cell" xfId="57"/>
    <cellStyle name="Check Cell 2" xfId="58"/>
    <cellStyle name="Comma 2" xfId="59"/>
    <cellStyle name="Comma 3" xfId="60"/>
    <cellStyle name="Comma 4" xfId="61"/>
    <cellStyle name="Comma 5" xfId="62"/>
    <cellStyle name="Comma 6" xfId="63"/>
    <cellStyle name="Comma 7" xfId="64"/>
    <cellStyle name="Euro" xfId="65"/>
    <cellStyle name="Explanatory Text" xfId="66"/>
    <cellStyle name="Explanatory Text 2" xfId="67"/>
    <cellStyle name="Good" xfId="68"/>
    <cellStyle name="Good 2" xfId="69"/>
    <cellStyle name="Heading 1" xfId="70"/>
    <cellStyle name="Heading 1 2" xfId="71"/>
    <cellStyle name="Heading 2" xfId="72"/>
    <cellStyle name="Heading 2 2" xfId="73"/>
    <cellStyle name="Heading 3" xfId="74"/>
    <cellStyle name="Heading 3 2" xfId="75"/>
    <cellStyle name="Heading 4" xfId="76"/>
    <cellStyle name="Heading 4 2" xfId="77"/>
    <cellStyle name="Input" xfId="78"/>
    <cellStyle name="Input 2" xfId="79"/>
    <cellStyle name="Linked Cell" xfId="80"/>
    <cellStyle name="Linked Cell 2" xfId="81"/>
    <cellStyle name="Neutral" xfId="82"/>
    <cellStyle name="Neutral 2" xfId="83"/>
    <cellStyle name="Normal 2" xfId="84"/>
    <cellStyle name="Normal 3" xfId="85"/>
    <cellStyle name="Normal 4" xfId="86"/>
    <cellStyle name="Normal 5" xfId="87"/>
    <cellStyle name="Normal 6" xfId="2"/>
    <cellStyle name="Normal 7" xfId="88"/>
    <cellStyle name="Normal 8" xfId="89"/>
    <cellStyle name="Normal_Sheet1" xfId="90"/>
    <cellStyle name="Note" xfId="91"/>
    <cellStyle name="Note 2" xfId="92"/>
    <cellStyle name="Output" xfId="93"/>
    <cellStyle name="Output 2" xfId="94"/>
    <cellStyle name="S0" xfId="95"/>
    <cellStyle name="S1" xfId="96"/>
    <cellStyle name="S10" xfId="97"/>
    <cellStyle name="S10 2" xfId="98"/>
    <cellStyle name="S10_Sheet1" xfId="99"/>
    <cellStyle name="S11" xfId="100"/>
    <cellStyle name="S12" xfId="101"/>
    <cellStyle name="S13" xfId="102"/>
    <cellStyle name="S14" xfId="103"/>
    <cellStyle name="S15" xfId="104"/>
    <cellStyle name="S16" xfId="105"/>
    <cellStyle name="S2" xfId="106"/>
    <cellStyle name="S3" xfId="107"/>
    <cellStyle name="S4" xfId="108"/>
    <cellStyle name="S5" xfId="109"/>
    <cellStyle name="S6" xfId="110"/>
    <cellStyle name="S7" xfId="111"/>
    <cellStyle name="S8" xfId="112"/>
    <cellStyle name="S9" xfId="113"/>
    <cellStyle name="Style 1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  <cellStyle name="Обычный" xfId="0" builtinId="0"/>
    <cellStyle name="Обычный 2" xfId="121"/>
    <cellStyle name="Обычный 3" xfId="122"/>
    <cellStyle name="Обычный 4" xfId="123"/>
    <cellStyle name="Обычный 5" xfId="124"/>
    <cellStyle name="Обычный 6" xfId="125"/>
    <cellStyle name="Обычный_I0000609Айнаш" xfId="1"/>
    <cellStyle name="Обычный_I0000709" xfId="3"/>
    <cellStyle name="Обычный_Приложения к Правилам по ИК_рус" xfId="4"/>
    <cellStyle name="Стиль 1" xfId="126"/>
    <cellStyle name="Финансовый 2" xfId="127"/>
    <cellStyle name="Финансовый 3" xfId="128"/>
    <cellStyle name="Финансовый 4" xfId="129"/>
    <cellStyle name="Финансовый 5" xfId="130"/>
    <cellStyle name="Финансовый 6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liyaDauletbakova/&#1043;&#1072;&#1083;&#1080;&#1103;/&#1072;&#1092;&#1085;/&#1086;&#1090;&#1095;&#1077;&#1090;&#1085;&#1086;&#1089;&#1090;&#1100;%20&#1082;&#1074;&#1072;&#1088;&#1090;&#1072;&#1083;&#1100;&#1085;&#1072;&#1103;/2015/&#1060;&#1054;%20&#1079;&#1072;%20&#1076;&#1077;&#1082;&#1072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8 пр УИП БД"/>
      <sheetName val="Пруд УИП БД "/>
    </sheetNames>
    <sheetDataSet>
      <sheetData sheetId="0">
        <row r="4">
          <cell r="A4" t="str">
            <v>АО "Сентрас Секьюритиз"</v>
          </cell>
        </row>
        <row r="6">
          <cell r="A6" t="str">
            <v xml:space="preserve"> по состоянию на "01" января 2016 года</v>
          </cell>
        </row>
        <row r="78">
          <cell r="B78" t="str">
            <v>дата    12.01.2016</v>
          </cell>
        </row>
      </sheetData>
      <sheetData sheetId="1"/>
      <sheetData sheetId="2">
        <row r="18">
          <cell r="C18">
            <v>8905</v>
          </cell>
        </row>
        <row r="19">
          <cell r="C19">
            <v>12993</v>
          </cell>
        </row>
        <row r="20">
          <cell r="C20">
            <v>1000</v>
          </cell>
        </row>
        <row r="23">
          <cell r="C23">
            <v>232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topLeftCell="A30" zoomScaleNormal="100" zoomScaleSheetLayoutView="100" workbookViewId="0">
      <selection activeCell="C71" sqref="C71"/>
    </sheetView>
  </sheetViews>
  <sheetFormatPr defaultColWidth="9.109375" defaultRowHeight="13.2"/>
  <cols>
    <col min="1" max="1" width="59.88671875" style="1" customWidth="1"/>
    <col min="2" max="2" width="11.109375" style="1" customWidth="1"/>
    <col min="3" max="3" width="15.88671875" style="1" customWidth="1"/>
    <col min="4" max="4" width="17.6640625" style="1" customWidth="1"/>
    <col min="5" max="5" width="19" style="1" customWidth="1"/>
    <col min="6" max="16384" width="9.109375" style="1"/>
  </cols>
  <sheetData>
    <row r="1" spans="1:5" ht="64.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9" t="s">
        <v>5</v>
      </c>
      <c r="B6" s="9"/>
      <c r="C6" s="9"/>
      <c r="D6" s="9"/>
    </row>
    <row r="7" spans="1:5" s="12" customFormat="1">
      <c r="A7" s="10"/>
      <c r="B7" s="10"/>
      <c r="C7" s="10"/>
      <c r="D7" s="11" t="s">
        <v>6</v>
      </c>
    </row>
    <row r="8" spans="1:5" ht="39.6">
      <c r="A8" s="13" t="s">
        <v>7</v>
      </c>
      <c r="B8" s="13" t="s">
        <v>8</v>
      </c>
      <c r="C8" s="13" t="s">
        <v>9</v>
      </c>
      <c r="D8" s="13" t="s">
        <v>10</v>
      </c>
    </row>
    <row r="9" spans="1:5">
      <c r="A9" s="14">
        <v>1</v>
      </c>
      <c r="B9" s="14">
        <v>2</v>
      </c>
      <c r="C9" s="15">
        <v>3</v>
      </c>
      <c r="D9" s="14">
        <v>4</v>
      </c>
    </row>
    <row r="10" spans="1:5">
      <c r="A10" s="16" t="s">
        <v>11</v>
      </c>
      <c r="B10" s="17"/>
      <c r="C10" s="18"/>
      <c r="D10" s="19"/>
    </row>
    <row r="11" spans="1:5">
      <c r="A11" s="20" t="s">
        <v>12</v>
      </c>
      <c r="B11" s="21">
        <v>1</v>
      </c>
      <c r="C11" s="22">
        <f>C13+C12</f>
        <v>23130</v>
      </c>
      <c r="D11" s="22">
        <f>D13+D12</f>
        <v>53557</v>
      </c>
    </row>
    <row r="12" spans="1:5" ht="26.4">
      <c r="A12" s="23" t="s">
        <v>13</v>
      </c>
      <c r="B12" s="21"/>
      <c r="C12" s="22">
        <f>'[1]8 пр УИП БД'!C18+'[1]8 пр УИП БД'!C19+'[1]8 пр УИП БД'!C20</f>
        <v>22898</v>
      </c>
      <c r="D12" s="24">
        <v>53371</v>
      </c>
    </row>
    <row r="13" spans="1:5">
      <c r="A13" s="23" t="s">
        <v>14</v>
      </c>
      <c r="B13" s="21"/>
      <c r="C13" s="22">
        <f>'[1]8 пр УИП БД'!C23</f>
        <v>232</v>
      </c>
      <c r="D13" s="24">
        <v>186</v>
      </c>
    </row>
    <row r="14" spans="1:5">
      <c r="A14" s="25" t="s">
        <v>15</v>
      </c>
      <c r="B14" s="21">
        <v>2</v>
      </c>
      <c r="C14" s="22"/>
      <c r="D14" s="26"/>
    </row>
    <row r="15" spans="1:5" ht="26.4">
      <c r="A15" s="25" t="s">
        <v>16</v>
      </c>
      <c r="B15" s="21">
        <v>3</v>
      </c>
      <c r="C15" s="22">
        <v>1312914</v>
      </c>
      <c r="D15" s="24">
        <v>634238</v>
      </c>
      <c r="E15" s="1" t="s">
        <v>17</v>
      </c>
    </row>
    <row r="16" spans="1:5">
      <c r="A16" s="25" t="s">
        <v>18</v>
      </c>
      <c r="B16" s="27" t="s">
        <v>19</v>
      </c>
      <c r="C16" s="22">
        <v>174</v>
      </c>
      <c r="D16" s="24">
        <v>1811</v>
      </c>
    </row>
    <row r="17" spans="1:6" ht="26.4">
      <c r="A17" s="25" t="s">
        <v>20</v>
      </c>
      <c r="B17" s="21">
        <v>5</v>
      </c>
      <c r="C17" s="22">
        <v>51273</v>
      </c>
      <c r="D17" s="24">
        <v>62692</v>
      </c>
      <c r="E17" s="1" t="s">
        <v>21</v>
      </c>
    </row>
    <row r="18" spans="1:6">
      <c r="A18" s="25" t="s">
        <v>22</v>
      </c>
      <c r="B18" s="21">
        <v>6</v>
      </c>
      <c r="C18" s="22">
        <f>153403-C19</f>
        <v>1058</v>
      </c>
      <c r="D18" s="22">
        <f>40956-D19</f>
        <v>250</v>
      </c>
    </row>
    <row r="19" spans="1:6">
      <c r="A19" s="25" t="s">
        <v>23</v>
      </c>
      <c r="B19" s="21">
        <v>7</v>
      </c>
      <c r="C19" s="22">
        <v>152345</v>
      </c>
      <c r="D19" s="26">
        <v>40706</v>
      </c>
      <c r="E19" s="28" t="b">
        <f>C19&gt;=C21+C22</f>
        <v>1</v>
      </c>
      <c r="F19" s="28" t="b">
        <f>D19&gt;=D21+D22</f>
        <v>1</v>
      </c>
    </row>
    <row r="20" spans="1:6">
      <c r="A20" s="25" t="s">
        <v>24</v>
      </c>
      <c r="B20" s="21"/>
      <c r="C20" s="22"/>
      <c r="D20" s="24"/>
    </row>
    <row r="21" spans="1:6">
      <c r="A21" s="25" t="s">
        <v>25</v>
      </c>
      <c r="B21" s="21"/>
      <c r="C21" s="22"/>
      <c r="D21" s="24"/>
    </row>
    <row r="22" spans="1:6">
      <c r="A22" s="25" t="s">
        <v>26</v>
      </c>
      <c r="B22" s="27"/>
      <c r="C22" s="22"/>
      <c r="D22" s="26"/>
    </row>
    <row r="23" spans="1:6" ht="26.4">
      <c r="A23" s="25" t="s">
        <v>27</v>
      </c>
      <c r="B23" s="27" t="s">
        <v>28</v>
      </c>
      <c r="C23" s="22"/>
      <c r="D23" s="26"/>
      <c r="E23" s="1" t="s">
        <v>29</v>
      </c>
    </row>
    <row r="24" spans="1:6">
      <c r="A24" s="25" t="s">
        <v>30</v>
      </c>
      <c r="B24" s="21">
        <v>9</v>
      </c>
      <c r="C24" s="22">
        <v>4005</v>
      </c>
      <c r="D24" s="24">
        <v>17001</v>
      </c>
      <c r="E24" s="1" t="s">
        <v>31</v>
      </c>
    </row>
    <row r="25" spans="1:6">
      <c r="A25" s="25" t="s">
        <v>32</v>
      </c>
      <c r="B25" s="21">
        <v>10</v>
      </c>
      <c r="C25" s="22">
        <v>6797</v>
      </c>
      <c r="D25" s="24"/>
      <c r="E25" s="1" t="s">
        <v>33</v>
      </c>
    </row>
    <row r="26" spans="1:6" ht="26.4">
      <c r="A26" s="25" t="s">
        <v>34</v>
      </c>
      <c r="B26" s="21">
        <v>11</v>
      </c>
      <c r="C26" s="22"/>
      <c r="D26" s="24"/>
    </row>
    <row r="27" spans="1:6">
      <c r="A27" s="25" t="s">
        <v>35</v>
      </c>
      <c r="B27" s="21">
        <v>12</v>
      </c>
      <c r="C27" s="22"/>
      <c r="D27" s="24"/>
    </row>
    <row r="28" spans="1:6">
      <c r="A28" s="25" t="s">
        <v>36</v>
      </c>
      <c r="B28" s="21">
        <v>13</v>
      </c>
      <c r="C28" s="22"/>
      <c r="D28" s="24"/>
    </row>
    <row r="29" spans="1:6" ht="26.4">
      <c r="A29" s="25" t="s">
        <v>37</v>
      </c>
      <c r="B29" s="21">
        <v>14</v>
      </c>
      <c r="C29" s="22">
        <v>1355</v>
      </c>
      <c r="D29" s="24">
        <v>1178</v>
      </c>
      <c r="E29" s="1" t="s">
        <v>38</v>
      </c>
    </row>
    <row r="30" spans="1:6">
      <c r="A30" s="25" t="s">
        <v>39</v>
      </c>
      <c r="B30" s="21">
        <v>15</v>
      </c>
      <c r="C30" s="22"/>
      <c r="D30" s="24"/>
    </row>
    <row r="31" spans="1:6" ht="26.4">
      <c r="A31" s="25" t="s">
        <v>40</v>
      </c>
      <c r="B31" s="21">
        <v>16</v>
      </c>
      <c r="C31" s="22"/>
      <c r="D31" s="24"/>
    </row>
    <row r="32" spans="1:6" ht="26.4">
      <c r="A32" s="25" t="s">
        <v>41</v>
      </c>
      <c r="B32" s="21">
        <v>17</v>
      </c>
      <c r="C32" s="22">
        <v>7430</v>
      </c>
      <c r="D32" s="24">
        <v>10126</v>
      </c>
    </row>
    <row r="33" spans="1:5">
      <c r="A33" s="29" t="s">
        <v>42</v>
      </c>
      <c r="B33" s="21">
        <v>18</v>
      </c>
      <c r="C33" s="22">
        <v>5942</v>
      </c>
      <c r="D33" s="24">
        <v>6160</v>
      </c>
    </row>
    <row r="34" spans="1:5">
      <c r="A34" s="25" t="s">
        <v>43</v>
      </c>
      <c r="B34" s="21">
        <v>19</v>
      </c>
      <c r="C34" s="22">
        <v>12814</v>
      </c>
      <c r="D34" s="24">
        <v>10915</v>
      </c>
    </row>
    <row r="35" spans="1:5">
      <c r="A35" s="25" t="s">
        <v>44</v>
      </c>
      <c r="B35" s="21">
        <v>20</v>
      </c>
      <c r="C35" s="22"/>
      <c r="D35" s="24">
        <v>780</v>
      </c>
    </row>
    <row r="36" spans="1:5">
      <c r="A36" s="25" t="s">
        <v>45</v>
      </c>
      <c r="B36" s="21">
        <v>21</v>
      </c>
      <c r="C36" s="22">
        <f>9564+23796+709</f>
        <v>34069</v>
      </c>
      <c r="D36" s="24">
        <v>15497</v>
      </c>
    </row>
    <row r="37" spans="1:5">
      <c r="A37" s="25"/>
      <c r="B37" s="21"/>
      <c r="C37" s="22"/>
      <c r="D37" s="24"/>
    </row>
    <row r="38" spans="1:5">
      <c r="A38" s="30" t="s">
        <v>46</v>
      </c>
      <c r="B38" s="21">
        <v>22</v>
      </c>
      <c r="C38" s="31">
        <f>C11+C14+C15+C16+C17+C18+C19+C23+C24+C25+C26+C27+C28+C29+C30+C31+C32+C33+C34+C35+C36</f>
        <v>1613306</v>
      </c>
      <c r="D38" s="32">
        <f>D11+D14+D15+D16+D17+D18+D19+D23+D24+D25+D26+D27+D28+D29+D30+D31+D32+D33+D34+D35+D36</f>
        <v>854911</v>
      </c>
      <c r="E38" s="33" t="s">
        <v>47</v>
      </c>
    </row>
    <row r="39" spans="1:5">
      <c r="A39" s="34"/>
      <c r="B39" s="21"/>
      <c r="C39" s="35"/>
      <c r="D39" s="36"/>
      <c r="E39" s="33"/>
    </row>
    <row r="40" spans="1:5">
      <c r="A40" s="37" t="s">
        <v>48</v>
      </c>
      <c r="B40" s="21"/>
      <c r="C40" s="38"/>
      <c r="D40" s="39"/>
    </row>
    <row r="41" spans="1:5">
      <c r="A41" s="40" t="s">
        <v>49</v>
      </c>
      <c r="B41" s="21">
        <v>23</v>
      </c>
      <c r="C41" s="41"/>
      <c r="D41" s="42"/>
    </row>
    <row r="42" spans="1:5">
      <c r="A42" s="25" t="s">
        <v>18</v>
      </c>
      <c r="B42" s="21">
        <v>24</v>
      </c>
      <c r="C42" s="41"/>
      <c r="D42" s="42"/>
    </row>
    <row r="43" spans="1:5">
      <c r="A43" s="40" t="s">
        <v>50</v>
      </c>
      <c r="B43" s="21">
        <v>25</v>
      </c>
      <c r="C43" s="41"/>
      <c r="D43" s="42"/>
    </row>
    <row r="44" spans="1:5">
      <c r="A44" s="25" t="s">
        <v>51</v>
      </c>
      <c r="B44" s="21">
        <v>26</v>
      </c>
      <c r="C44" s="41"/>
      <c r="D44" s="24"/>
      <c r="E44" s="1" t="s">
        <v>52</v>
      </c>
    </row>
    <row r="45" spans="1:5">
      <c r="A45" s="40" t="s">
        <v>53</v>
      </c>
      <c r="B45" s="21">
        <v>27</v>
      </c>
      <c r="C45" s="41"/>
      <c r="D45" s="24"/>
    </row>
    <row r="46" spans="1:5">
      <c r="A46" s="40" t="s">
        <v>54</v>
      </c>
      <c r="B46" s="21">
        <v>28</v>
      </c>
      <c r="C46" s="41">
        <v>5212</v>
      </c>
      <c r="D46" s="24">
        <v>4178</v>
      </c>
    </row>
    <row r="47" spans="1:5">
      <c r="A47" s="20" t="s">
        <v>55</v>
      </c>
      <c r="B47" s="21">
        <v>29</v>
      </c>
      <c r="C47" s="41">
        <v>5215</v>
      </c>
      <c r="D47" s="24">
        <v>7701</v>
      </c>
    </row>
    <row r="48" spans="1:5">
      <c r="A48" s="20" t="s">
        <v>56</v>
      </c>
      <c r="B48" s="21"/>
      <c r="C48" s="41"/>
      <c r="D48" s="24"/>
    </row>
    <row r="49" spans="1:6" ht="26.4">
      <c r="A49" s="20" t="s">
        <v>57</v>
      </c>
      <c r="B49" s="21">
        <v>29.1</v>
      </c>
      <c r="C49" s="41"/>
      <c r="D49" s="24"/>
    </row>
    <row r="50" spans="1:6">
      <c r="A50" s="20" t="s">
        <v>58</v>
      </c>
      <c r="B50" s="21">
        <v>30</v>
      </c>
      <c r="C50" s="41"/>
      <c r="D50" s="24"/>
    </row>
    <row r="51" spans="1:6">
      <c r="A51" s="20" t="s">
        <v>59</v>
      </c>
      <c r="B51" s="21">
        <v>31</v>
      </c>
      <c r="C51" s="41"/>
      <c r="D51" s="42"/>
    </row>
    <row r="52" spans="1:6">
      <c r="A52" s="25" t="s">
        <v>60</v>
      </c>
      <c r="B52" s="43" t="s">
        <v>61</v>
      </c>
      <c r="C52" s="41">
        <v>72</v>
      </c>
      <c r="D52" s="24"/>
    </row>
    <row r="53" spans="1:6">
      <c r="A53" s="25" t="s">
        <v>62</v>
      </c>
      <c r="B53" s="43" t="s">
        <v>63</v>
      </c>
      <c r="C53" s="41"/>
      <c r="D53" s="42"/>
    </row>
    <row r="54" spans="1:6">
      <c r="A54" s="34" t="s">
        <v>64</v>
      </c>
      <c r="B54" s="43" t="s">
        <v>65</v>
      </c>
      <c r="C54" s="44">
        <f>4519</f>
        <v>4519</v>
      </c>
      <c r="D54" s="45">
        <v>14565</v>
      </c>
      <c r="E54" s="33"/>
    </row>
    <row r="55" spans="1:6">
      <c r="A55" s="30" t="s">
        <v>66</v>
      </c>
      <c r="B55" s="21">
        <v>35</v>
      </c>
      <c r="C55" s="22">
        <f>C41+C42+C43+C44+C45+C46+C47+C50+C51+C52+C53+C54</f>
        <v>15018</v>
      </c>
      <c r="D55" s="26">
        <f>D41+D42+D43+D44+D45+D46+D47+D50+D51+D52+D53+D54</f>
        <v>26444</v>
      </c>
    </row>
    <row r="56" spans="1:6">
      <c r="A56" s="30"/>
      <c r="B56" s="21"/>
      <c r="C56" s="41"/>
      <c r="D56" s="42"/>
    </row>
    <row r="57" spans="1:6">
      <c r="A57" s="46" t="s">
        <v>67</v>
      </c>
      <c r="B57" s="21"/>
      <c r="C57" s="44"/>
      <c r="D57" s="26"/>
    </row>
    <row r="58" spans="1:6">
      <c r="A58" s="25" t="s">
        <v>68</v>
      </c>
      <c r="B58" s="21">
        <v>36</v>
      </c>
      <c r="C58" s="22">
        <f>C60</f>
        <v>712950</v>
      </c>
      <c r="D58" s="26">
        <v>712950</v>
      </c>
      <c r="E58" s="28" t="b">
        <f>C58&gt;=C60+C61</f>
        <v>1</v>
      </c>
      <c r="F58" s="28" t="b">
        <f>D58&gt;=D60+D61</f>
        <v>1</v>
      </c>
    </row>
    <row r="59" spans="1:6">
      <c r="A59" s="25" t="s">
        <v>24</v>
      </c>
      <c r="B59" s="21"/>
      <c r="C59" s="41"/>
      <c r="D59" s="26"/>
    </row>
    <row r="60" spans="1:6">
      <c r="A60" s="40" t="s">
        <v>69</v>
      </c>
      <c r="B60" s="21">
        <v>36.1</v>
      </c>
      <c r="C60" s="41">
        <v>712950</v>
      </c>
      <c r="D60" s="26">
        <v>712950</v>
      </c>
    </row>
    <row r="61" spans="1:6">
      <c r="A61" s="25" t="s">
        <v>70</v>
      </c>
      <c r="B61" s="21">
        <v>36.200000000000003</v>
      </c>
      <c r="C61" s="41"/>
      <c r="D61" s="26"/>
    </row>
    <row r="62" spans="1:6">
      <c r="A62" s="25" t="s">
        <v>71</v>
      </c>
      <c r="B62" s="21">
        <v>37</v>
      </c>
      <c r="C62" s="41"/>
      <c r="D62" s="26"/>
    </row>
    <row r="63" spans="1:6">
      <c r="A63" s="25" t="s">
        <v>72</v>
      </c>
      <c r="B63" s="21">
        <v>38</v>
      </c>
      <c r="C63" s="41"/>
      <c r="D63" s="26"/>
    </row>
    <row r="64" spans="1:6">
      <c r="A64" s="25" t="s">
        <v>73</v>
      </c>
      <c r="B64" s="21">
        <v>39</v>
      </c>
      <c r="C64" s="41"/>
      <c r="D64" s="26"/>
    </row>
    <row r="65" spans="1:5">
      <c r="A65" s="25" t="s">
        <v>74</v>
      </c>
      <c r="B65" s="21">
        <v>40</v>
      </c>
      <c r="C65" s="41"/>
      <c r="D65" s="26"/>
    </row>
    <row r="66" spans="1:5">
      <c r="A66" s="25" t="s">
        <v>75</v>
      </c>
      <c r="B66" s="21">
        <v>41</v>
      </c>
      <c r="C66" s="41">
        <v>14411</v>
      </c>
      <c r="D66" s="26">
        <v>18582</v>
      </c>
    </row>
    <row r="67" spans="1:5">
      <c r="A67" s="25" t="s">
        <v>76</v>
      </c>
      <c r="B67" s="47">
        <v>42</v>
      </c>
      <c r="C67" s="22">
        <f>C69+C70</f>
        <v>870927</v>
      </c>
      <c r="D67" s="26">
        <f>D69+D70</f>
        <v>96935</v>
      </c>
    </row>
    <row r="68" spans="1:5">
      <c r="A68" s="25" t="s">
        <v>24</v>
      </c>
      <c r="B68" s="47"/>
      <c r="C68" s="41"/>
      <c r="D68" s="26"/>
    </row>
    <row r="69" spans="1:5" ht="16.5" customHeight="1">
      <c r="A69" s="48" t="s">
        <v>77</v>
      </c>
      <c r="B69" s="21">
        <v>42.1</v>
      </c>
      <c r="C69" s="41">
        <f>D70+D69+19+18+19+19+19+19+19+19+19+18+19+19</f>
        <v>97161</v>
      </c>
      <c r="D69" s="26">
        <v>-53929</v>
      </c>
    </row>
    <row r="70" spans="1:5">
      <c r="A70" s="25" t="s">
        <v>78</v>
      </c>
      <c r="B70" s="21">
        <v>42.2</v>
      </c>
      <c r="C70" s="41">
        <v>773766</v>
      </c>
      <c r="D70" s="26">
        <v>150864</v>
      </c>
      <c r="E70" s="33" t="s">
        <v>79</v>
      </c>
    </row>
    <row r="71" spans="1:5">
      <c r="A71" s="25" t="s">
        <v>80</v>
      </c>
      <c r="B71" s="47">
        <v>43</v>
      </c>
      <c r="C71" s="41"/>
      <c r="D71" s="45"/>
      <c r="E71" s="33"/>
    </row>
    <row r="72" spans="1:5">
      <c r="A72" s="46" t="s">
        <v>81</v>
      </c>
      <c r="B72" s="47">
        <v>44</v>
      </c>
      <c r="C72" s="45">
        <f>C58+C62-C63+C64+C66+C67</f>
        <v>1598288</v>
      </c>
      <c r="D72" s="45">
        <f>D58+D62-D63+D64+D66+D67</f>
        <v>828467</v>
      </c>
      <c r="E72" s="33"/>
    </row>
    <row r="73" spans="1:5">
      <c r="A73" s="46" t="s">
        <v>82</v>
      </c>
      <c r="B73" s="47">
        <v>45</v>
      </c>
      <c r="C73" s="49">
        <f>C55+C72</f>
        <v>1613306</v>
      </c>
      <c r="D73" s="49">
        <f>D55+D72</f>
        <v>854911</v>
      </c>
      <c r="E73" s="33" t="s">
        <v>83</v>
      </c>
    </row>
    <row r="74" spans="1:5">
      <c r="C74" s="50"/>
      <c r="D74" s="50"/>
    </row>
    <row r="75" spans="1:5">
      <c r="A75" s="51" t="s">
        <v>84</v>
      </c>
      <c r="B75" s="51"/>
      <c r="C75" s="51"/>
      <c r="D75" s="51"/>
    </row>
    <row r="76" spans="1:5">
      <c r="A76" s="52" t="s">
        <v>85</v>
      </c>
      <c r="B76" s="52"/>
      <c r="C76" s="52"/>
      <c r="D76" s="52"/>
    </row>
    <row r="77" spans="1:5">
      <c r="A77" s="53"/>
    </row>
    <row r="78" spans="1:5">
      <c r="A78" s="53" t="s">
        <v>86</v>
      </c>
      <c r="B78" s="1" t="s">
        <v>87</v>
      </c>
    </row>
    <row r="79" spans="1:5">
      <c r="A79" s="53"/>
    </row>
    <row r="80" spans="1:5">
      <c r="A80" s="54" t="s">
        <v>88</v>
      </c>
      <c r="B80" s="1" t="str">
        <f>B78</f>
        <v>дата    12.01.2016</v>
      </c>
    </row>
    <row r="81" spans="1:2">
      <c r="A81" s="53"/>
    </row>
    <row r="82" spans="1:2">
      <c r="A82" s="53" t="s">
        <v>89</v>
      </c>
      <c r="B82" s="1" t="str">
        <f>B80</f>
        <v>дата    12.01.2016</v>
      </c>
    </row>
    <row r="83" spans="1:2">
      <c r="A83" s="53"/>
    </row>
    <row r="84" spans="1:2">
      <c r="A84" s="48" t="s">
        <v>90</v>
      </c>
    </row>
    <row r="85" spans="1:2">
      <c r="A85" s="53" t="s">
        <v>91</v>
      </c>
    </row>
    <row r="86" spans="1:2">
      <c r="A86" s="53"/>
    </row>
    <row r="87" spans="1:2">
      <c r="A87" s="53"/>
    </row>
  </sheetData>
  <mergeCells count="7">
    <mergeCell ref="A76:D76"/>
    <mergeCell ref="C1:D1"/>
    <mergeCell ref="A3:D3"/>
    <mergeCell ref="A4:D4"/>
    <mergeCell ref="A5:D5"/>
    <mergeCell ref="A6:D6"/>
    <mergeCell ref="A75:D75"/>
  </mergeCells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view="pageBreakPreview" topLeftCell="A74" zoomScaleNormal="100" zoomScaleSheetLayoutView="100" workbookViewId="0">
      <selection activeCell="B93" sqref="B93"/>
    </sheetView>
  </sheetViews>
  <sheetFormatPr defaultColWidth="9.109375" defaultRowHeight="13.2"/>
  <cols>
    <col min="1" max="1" width="57.88671875" style="1" customWidth="1"/>
    <col min="2" max="2" width="10.88671875" style="1" customWidth="1"/>
    <col min="3" max="3" width="15.33203125" style="55" customWidth="1"/>
    <col min="4" max="4" width="15.44140625" style="55" customWidth="1"/>
    <col min="5" max="5" width="16" style="55" customWidth="1"/>
    <col min="6" max="6" width="19.44140625" style="55" customWidth="1"/>
    <col min="7" max="7" width="11.44140625" style="1" customWidth="1"/>
    <col min="8" max="16384" width="9.109375" style="1"/>
  </cols>
  <sheetData>
    <row r="1" spans="1:10" ht="53.25" customHeight="1">
      <c r="E1" s="56" t="s">
        <v>92</v>
      </c>
      <c r="F1" s="57"/>
    </row>
    <row r="2" spans="1:10" ht="23.25" customHeight="1">
      <c r="E2" s="58"/>
      <c r="F2" s="59" t="s">
        <v>93</v>
      </c>
    </row>
    <row r="3" spans="1:10">
      <c r="A3" s="6" t="s">
        <v>94</v>
      </c>
      <c r="B3" s="6"/>
      <c r="C3" s="6"/>
      <c r="D3" s="6"/>
      <c r="E3" s="6"/>
      <c r="F3" s="6"/>
    </row>
    <row r="4" spans="1:10">
      <c r="A4" s="9" t="str">
        <f>[1]ф1!A4</f>
        <v>АО "Сентрас Секьюритиз"</v>
      </c>
      <c r="B4" s="9"/>
      <c r="C4" s="9"/>
      <c r="D4" s="9"/>
      <c r="E4" s="9"/>
      <c r="F4" s="9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60" t="str">
        <f>[1]ф1!A6</f>
        <v xml:space="preserve"> по состоянию на "01" января 2016 года</v>
      </c>
      <c r="B6" s="60"/>
      <c r="C6" s="60"/>
      <c r="D6" s="60"/>
      <c r="E6" s="60"/>
      <c r="F6" s="60"/>
    </row>
    <row r="7" spans="1:10" s="12" customFormat="1">
      <c r="A7" s="61"/>
      <c r="B7" s="61"/>
      <c r="C7" s="62"/>
      <c r="D7" s="62"/>
      <c r="E7" s="62"/>
      <c r="F7" s="62"/>
    </row>
    <row r="8" spans="1:10" s="12" customFormat="1">
      <c r="A8" s="10"/>
      <c r="B8" s="10"/>
      <c r="C8" s="63"/>
      <c r="D8" s="64"/>
      <c r="E8" s="64"/>
      <c r="F8" s="65" t="s">
        <v>95</v>
      </c>
    </row>
    <row r="9" spans="1:10" ht="66">
      <c r="A9" s="13" t="s">
        <v>7</v>
      </c>
      <c r="B9" s="13" t="s">
        <v>8</v>
      </c>
      <c r="C9" s="66" t="s">
        <v>96</v>
      </c>
      <c r="D9" s="66" t="s">
        <v>97</v>
      </c>
      <c r="E9" s="66" t="s">
        <v>98</v>
      </c>
      <c r="F9" s="66" t="s">
        <v>99</v>
      </c>
      <c r="G9" s="67"/>
      <c r="H9" s="68"/>
    </row>
    <row r="10" spans="1:10">
      <c r="A10" s="14">
        <v>1</v>
      </c>
      <c r="B10" s="14">
        <v>2</v>
      </c>
      <c r="C10" s="15">
        <v>3</v>
      </c>
      <c r="D10" s="15">
        <v>4</v>
      </c>
      <c r="E10" s="15">
        <v>5</v>
      </c>
      <c r="F10" s="15">
        <v>6</v>
      </c>
    </row>
    <row r="11" spans="1:10" ht="22.5" customHeight="1">
      <c r="A11" s="69" t="s">
        <v>100</v>
      </c>
      <c r="B11" s="70">
        <v>1</v>
      </c>
      <c r="C11" s="71">
        <f>C13+C14+C15+C16+C17+C18</f>
        <v>11706</v>
      </c>
      <c r="D11" s="71">
        <f>D13+D14+D15+D16+D17+D18</f>
        <v>81281</v>
      </c>
      <c r="E11" s="71">
        <f>E13+E14+E15+E16+E17+E18</f>
        <v>5222</v>
      </c>
      <c r="F11" s="71">
        <f>F13+F14+F15+F16+F17+F18</f>
        <v>60603</v>
      </c>
      <c r="G11" s="28" t="b">
        <f>C11&gt;=C13+C14+C15+C16+C17+C18</f>
        <v>1</v>
      </c>
      <c r="H11" s="28" t="b">
        <f>D11&gt;=D13+D14+D15+D16+D17+D18</f>
        <v>1</v>
      </c>
      <c r="I11" s="28" t="b">
        <f>E11&gt;=E13+E14+E15+E16+E17+E18</f>
        <v>1</v>
      </c>
      <c r="J11" s="28" t="b">
        <f>F11&gt;=F13+F14+F15+F16+F17+F18</f>
        <v>1</v>
      </c>
    </row>
    <row r="12" spans="1:10" ht="15.75" customHeight="1">
      <c r="A12" s="72" t="s">
        <v>24</v>
      </c>
      <c r="B12" s="73"/>
      <c r="C12" s="71"/>
      <c r="D12" s="71"/>
      <c r="E12" s="71"/>
      <c r="F12" s="71"/>
      <c r="G12" s="74"/>
      <c r="H12" s="75"/>
      <c r="I12" s="28"/>
      <c r="J12" s="28"/>
    </row>
    <row r="13" spans="1:10">
      <c r="A13" s="76" t="s">
        <v>101</v>
      </c>
      <c r="B13" s="73">
        <v>1.1000000000000001</v>
      </c>
      <c r="C13" s="77"/>
      <c r="D13" s="77"/>
      <c r="E13" s="77"/>
      <c r="F13" s="77"/>
      <c r="G13" s="28"/>
      <c r="H13" s="28"/>
      <c r="I13" s="28"/>
      <c r="J13" s="28"/>
    </row>
    <row r="14" spans="1:10">
      <c r="A14" s="76" t="s">
        <v>102</v>
      </c>
      <c r="B14" s="73">
        <v>1.2</v>
      </c>
      <c r="C14" s="77">
        <v>32</v>
      </c>
      <c r="D14" s="77">
        <v>887</v>
      </c>
      <c r="E14" s="77">
        <v>0</v>
      </c>
      <c r="F14" s="77">
        <v>0</v>
      </c>
      <c r="G14" s="28"/>
      <c r="H14" s="28"/>
      <c r="I14" s="28"/>
      <c r="J14" s="28"/>
    </row>
    <row r="15" spans="1:10">
      <c r="A15" s="76" t="s">
        <v>103</v>
      </c>
      <c r="B15" s="73">
        <v>1.3</v>
      </c>
      <c r="C15" s="77"/>
      <c r="D15" s="77"/>
      <c r="E15" s="77"/>
      <c r="F15" s="77"/>
      <c r="G15" s="28"/>
      <c r="H15" s="28"/>
      <c r="I15" s="28"/>
      <c r="J15" s="28"/>
    </row>
    <row r="16" spans="1:10">
      <c r="A16" s="76" t="s">
        <v>104</v>
      </c>
      <c r="B16" s="73">
        <v>1.4</v>
      </c>
      <c r="C16" s="77"/>
      <c r="D16" s="77"/>
      <c r="E16" s="77"/>
      <c r="F16" s="77"/>
      <c r="G16" s="28"/>
      <c r="H16" s="28"/>
      <c r="I16" s="28"/>
      <c r="J16" s="28"/>
    </row>
    <row r="17" spans="1:10" ht="12.75" customHeight="1">
      <c r="A17" s="78" t="s">
        <v>105</v>
      </c>
      <c r="B17" s="79">
        <v>1.5</v>
      </c>
      <c r="C17" s="80">
        <v>10362</v>
      </c>
      <c r="D17" s="77">
        <v>78727</v>
      </c>
      <c r="E17" s="80">
        <v>5023</v>
      </c>
      <c r="F17" s="77">
        <v>59387</v>
      </c>
      <c r="G17" s="74"/>
      <c r="H17" s="75"/>
      <c r="I17" s="28"/>
      <c r="J17" s="28"/>
    </row>
    <row r="18" spans="1:10">
      <c r="A18" s="81" t="s">
        <v>106</v>
      </c>
      <c r="B18" s="79">
        <v>1.6</v>
      </c>
      <c r="C18" s="77">
        <v>1312</v>
      </c>
      <c r="D18" s="77">
        <v>1667</v>
      </c>
      <c r="E18" s="77">
        <v>199</v>
      </c>
      <c r="F18" s="77">
        <v>1216</v>
      </c>
      <c r="G18" s="28"/>
      <c r="H18" s="28"/>
      <c r="I18" s="28"/>
      <c r="J18" s="28"/>
    </row>
    <row r="19" spans="1:10">
      <c r="A19" s="81" t="s">
        <v>107</v>
      </c>
      <c r="B19" s="79">
        <v>1.7</v>
      </c>
      <c r="C19" s="77"/>
      <c r="D19" s="77"/>
      <c r="E19" s="77"/>
      <c r="F19" s="77"/>
      <c r="G19" s="28"/>
      <c r="H19" s="28"/>
      <c r="I19" s="28"/>
      <c r="J19" s="28"/>
    </row>
    <row r="20" spans="1:10">
      <c r="A20" s="81" t="s">
        <v>108</v>
      </c>
      <c r="B20" s="79">
        <v>2</v>
      </c>
      <c r="C20" s="77">
        <v>53393</v>
      </c>
      <c r="D20" s="77">
        <v>414402</v>
      </c>
      <c r="E20" s="77">
        <v>-2739</v>
      </c>
      <c r="F20" s="77">
        <v>239908</v>
      </c>
      <c r="G20" s="28" t="b">
        <f>C20&gt;=C22+C23</f>
        <v>1</v>
      </c>
      <c r="H20" s="28" t="b">
        <f>D20&gt;=D22+D23</f>
        <v>1</v>
      </c>
      <c r="I20" s="28" t="b">
        <f>E20&gt;=E22+E23</f>
        <v>0</v>
      </c>
      <c r="J20" s="28" t="b">
        <f>F20&gt;=F22+F23</f>
        <v>1</v>
      </c>
    </row>
    <row r="21" spans="1:10">
      <c r="A21" s="81" t="s">
        <v>24</v>
      </c>
      <c r="B21" s="79"/>
      <c r="C21" s="82"/>
      <c r="D21" s="82"/>
      <c r="E21" s="82"/>
      <c r="F21" s="82"/>
      <c r="G21" s="28"/>
      <c r="H21" s="28"/>
      <c r="I21" s="28"/>
      <c r="J21" s="28"/>
    </row>
    <row r="22" spans="1:10">
      <c r="A22" s="78" t="s">
        <v>109</v>
      </c>
      <c r="B22" s="79">
        <v>2.1</v>
      </c>
      <c r="C22" s="71"/>
      <c r="D22" s="71"/>
      <c r="E22" s="71"/>
      <c r="F22" s="71"/>
      <c r="G22" s="28"/>
      <c r="H22" s="28"/>
      <c r="I22" s="28"/>
      <c r="J22" s="28"/>
    </row>
    <row r="23" spans="1:10">
      <c r="A23" s="81" t="s">
        <v>110</v>
      </c>
      <c r="B23" s="79">
        <v>2.2000000000000002</v>
      </c>
      <c r="C23" s="77"/>
      <c r="D23" s="77"/>
      <c r="E23" s="77"/>
      <c r="F23" s="77"/>
      <c r="G23" s="28"/>
      <c r="H23" s="28"/>
      <c r="I23" s="28"/>
      <c r="J23" s="28"/>
    </row>
    <row r="24" spans="1:10" ht="26.4">
      <c r="A24" s="78" t="s">
        <v>111</v>
      </c>
      <c r="B24" s="79">
        <v>3</v>
      </c>
      <c r="C24" s="71"/>
      <c r="D24" s="71"/>
      <c r="E24" s="71"/>
      <c r="F24" s="71"/>
      <c r="G24" s="28" t="b">
        <f>C24&gt;=C26+C27+C28+C29+C30</f>
        <v>1</v>
      </c>
      <c r="H24" s="28" t="b">
        <f>D24&gt;=D26+D27+D28+D29+D30</f>
        <v>1</v>
      </c>
      <c r="I24" s="28" t="b">
        <f>E24&gt;=E26+E27+E28+E29+E30</f>
        <v>1</v>
      </c>
      <c r="J24" s="28" t="b">
        <f>F24&gt;=F26+F27+F28+F29+F30</f>
        <v>1</v>
      </c>
    </row>
    <row r="25" spans="1:10">
      <c r="A25" s="81" t="s">
        <v>24</v>
      </c>
      <c r="B25" s="79"/>
      <c r="C25" s="77"/>
      <c r="D25" s="77"/>
      <c r="E25" s="77"/>
      <c r="F25" s="77"/>
      <c r="G25" s="28"/>
      <c r="H25" s="28"/>
      <c r="I25" s="28"/>
      <c r="J25" s="28"/>
    </row>
    <row r="26" spans="1:10">
      <c r="A26" s="81" t="s">
        <v>112</v>
      </c>
      <c r="B26" s="79">
        <v>3.1</v>
      </c>
      <c r="C26" s="77"/>
      <c r="D26" s="77"/>
      <c r="E26" s="77"/>
      <c r="F26" s="77"/>
      <c r="G26" s="28"/>
      <c r="H26" s="28"/>
      <c r="I26" s="28"/>
      <c r="J26" s="28"/>
    </row>
    <row r="27" spans="1:10">
      <c r="A27" s="81" t="s">
        <v>113</v>
      </c>
      <c r="B27" s="79">
        <v>3.2</v>
      </c>
      <c r="C27" s="77"/>
      <c r="D27" s="77"/>
      <c r="E27" s="77"/>
      <c r="F27" s="77"/>
      <c r="G27" s="28"/>
      <c r="H27" s="28"/>
      <c r="I27" s="28"/>
      <c r="J27" s="28"/>
    </row>
    <row r="28" spans="1:10">
      <c r="A28" s="83" t="s">
        <v>114</v>
      </c>
      <c r="B28" s="79">
        <v>3.3</v>
      </c>
      <c r="C28" s="84"/>
      <c r="D28" s="84"/>
      <c r="E28" s="84"/>
      <c r="F28" s="84"/>
      <c r="G28" s="28"/>
      <c r="H28" s="28"/>
      <c r="I28" s="28"/>
      <c r="J28" s="28"/>
    </row>
    <row r="29" spans="1:10">
      <c r="A29" s="81" t="s">
        <v>115</v>
      </c>
      <c r="B29" s="79">
        <v>3.4</v>
      </c>
      <c r="C29" s="77"/>
      <c r="D29" s="77"/>
      <c r="E29" s="77"/>
      <c r="F29" s="77"/>
      <c r="G29" s="28"/>
      <c r="H29" s="28"/>
      <c r="I29" s="28"/>
      <c r="J29" s="28"/>
    </row>
    <row r="30" spans="1:10">
      <c r="A30" s="81" t="s">
        <v>116</v>
      </c>
      <c r="B30" s="79">
        <v>3.5</v>
      </c>
      <c r="C30" s="77"/>
      <c r="D30" s="77"/>
      <c r="E30" s="77"/>
      <c r="F30" s="77"/>
      <c r="G30" s="28"/>
      <c r="H30" s="28"/>
      <c r="I30" s="28"/>
      <c r="J30" s="28"/>
    </row>
    <row r="31" spans="1:10" ht="26.4">
      <c r="A31" s="81" t="s">
        <v>117</v>
      </c>
      <c r="B31" s="79">
        <v>3.6</v>
      </c>
      <c r="C31" s="77"/>
      <c r="D31" s="77"/>
      <c r="E31" s="77"/>
      <c r="F31" s="77"/>
      <c r="G31" s="28"/>
      <c r="H31" s="28"/>
      <c r="I31" s="28"/>
      <c r="J31" s="28"/>
    </row>
    <row r="32" spans="1:10">
      <c r="A32" s="81" t="s">
        <v>118</v>
      </c>
      <c r="B32" s="79">
        <v>4</v>
      </c>
      <c r="C32" s="77">
        <f>C34+C35</f>
        <v>-17700</v>
      </c>
      <c r="D32" s="77">
        <f>D34+D35</f>
        <v>-21706</v>
      </c>
      <c r="E32" s="77">
        <f>E34+E35</f>
        <v>-22995</v>
      </c>
      <c r="F32" s="77">
        <f>F34+F35</f>
        <v>34314</v>
      </c>
      <c r="G32" s="28" t="b">
        <f>C32&gt;=C34+C35</f>
        <v>1</v>
      </c>
      <c r="H32" s="28" t="b">
        <f>D32&gt;=D34+D35</f>
        <v>1</v>
      </c>
      <c r="I32" s="28" t="b">
        <f>E32&gt;=E34+E35</f>
        <v>1</v>
      </c>
      <c r="J32" s="28" t="b">
        <f>F32&gt;=F34+F35</f>
        <v>1</v>
      </c>
    </row>
    <row r="33" spans="1:10">
      <c r="A33" s="81" t="s">
        <v>119</v>
      </c>
      <c r="B33" s="79"/>
      <c r="C33" s="77"/>
      <c r="D33" s="77"/>
      <c r="E33" s="77"/>
      <c r="F33" s="77"/>
    </row>
    <row r="34" spans="1:10">
      <c r="A34" s="81" t="s">
        <v>120</v>
      </c>
      <c r="B34" s="79">
        <v>4.0999999999999996</v>
      </c>
      <c r="C34" s="77">
        <v>-75</v>
      </c>
      <c r="D34" s="77">
        <v>5353</v>
      </c>
      <c r="E34" s="77">
        <v>-1648</v>
      </c>
      <c r="F34" s="77">
        <v>-1654</v>
      </c>
    </row>
    <row r="35" spans="1:10" ht="39" customHeight="1">
      <c r="A35" s="78" t="s">
        <v>121</v>
      </c>
      <c r="B35" s="79">
        <v>4.2</v>
      </c>
      <c r="C35" s="71">
        <v>-17625</v>
      </c>
      <c r="D35" s="71">
        <v>-27059</v>
      </c>
      <c r="E35" s="71">
        <v>-21347</v>
      </c>
      <c r="F35" s="77">
        <v>35968</v>
      </c>
    </row>
    <row r="36" spans="1:10">
      <c r="A36" s="83" t="s">
        <v>122</v>
      </c>
      <c r="B36" s="79">
        <v>5</v>
      </c>
      <c r="C36" s="77">
        <v>119396</v>
      </c>
      <c r="D36" s="77">
        <v>559552</v>
      </c>
      <c r="E36" s="77">
        <v>3911</v>
      </c>
      <c r="F36" s="77">
        <v>58752</v>
      </c>
    </row>
    <row r="37" spans="1:10">
      <c r="A37" s="83" t="s">
        <v>123</v>
      </c>
      <c r="B37" s="79">
        <v>6</v>
      </c>
      <c r="C37" s="77">
        <v>3</v>
      </c>
      <c r="D37" s="77">
        <v>3715</v>
      </c>
      <c r="E37" s="77">
        <v>11</v>
      </c>
      <c r="F37" s="77">
        <v>18603</v>
      </c>
    </row>
    <row r="38" spans="1:10">
      <c r="A38" s="83" t="s">
        <v>124</v>
      </c>
      <c r="B38" s="79">
        <v>7</v>
      </c>
      <c r="C38" s="77"/>
      <c r="D38" s="77"/>
      <c r="E38" s="77"/>
      <c r="F38" s="77"/>
    </row>
    <row r="39" spans="1:10">
      <c r="A39" s="83" t="s">
        <v>125</v>
      </c>
      <c r="B39" s="79">
        <v>8</v>
      </c>
      <c r="C39" s="77"/>
      <c r="D39" s="77"/>
      <c r="E39" s="77"/>
      <c r="F39" s="77"/>
    </row>
    <row r="40" spans="1:10">
      <c r="A40" s="81" t="s">
        <v>126</v>
      </c>
      <c r="B40" s="79">
        <v>9</v>
      </c>
      <c r="C40" s="77">
        <v>97</v>
      </c>
      <c r="D40" s="77">
        <v>7308</v>
      </c>
      <c r="E40" s="77">
        <v>78</v>
      </c>
      <c r="F40" s="77">
        <v>5017</v>
      </c>
    </row>
    <row r="41" spans="1:10">
      <c r="A41" s="85" t="s">
        <v>127</v>
      </c>
      <c r="B41" s="79">
        <v>10</v>
      </c>
      <c r="C41" s="86">
        <f>C11+C20+C24+C32+C36+C37+C38+C39+C40</f>
        <v>166895</v>
      </c>
      <c r="D41" s="86">
        <f>D11+D20+D24+D32+D36+D37+D38+D39+D40</f>
        <v>1044552</v>
      </c>
      <c r="E41" s="86">
        <f>E11+E20+E24+E32+E36+E37+E38+E39+E40</f>
        <v>-16512</v>
      </c>
      <c r="F41" s="86">
        <f>F11+F20+F24+F32+F36+F37+F38+F39+F40</f>
        <v>417197</v>
      </c>
    </row>
    <row r="42" spans="1:10">
      <c r="A42" s="87"/>
      <c r="B42" s="79"/>
      <c r="C42" s="71"/>
      <c r="D42" s="71"/>
      <c r="E42" s="71"/>
      <c r="F42" s="71"/>
    </row>
    <row r="43" spans="1:10">
      <c r="A43" s="81" t="s">
        <v>128</v>
      </c>
      <c r="B43" s="79">
        <v>11</v>
      </c>
      <c r="C43" s="77">
        <f>SUM(C45:C49)</f>
        <v>66</v>
      </c>
      <c r="D43" s="77">
        <f>SUM(D45:D49)</f>
        <v>443</v>
      </c>
      <c r="E43" s="77">
        <f>SUM(E45:E49)</f>
        <v>26</v>
      </c>
      <c r="F43" s="77">
        <f>SUM(F45:F49)</f>
        <v>378</v>
      </c>
      <c r="G43" s="28" t="b">
        <f>C43&gt;=C45+C46+C47+C48+C49</f>
        <v>1</v>
      </c>
      <c r="H43" s="28" t="b">
        <f>D43&gt;=D45+D46+D47+D48+D49</f>
        <v>1</v>
      </c>
      <c r="I43" s="28" t="b">
        <f>E43&gt;=E45+E46+E47+E48+E49</f>
        <v>1</v>
      </c>
      <c r="J43" s="28" t="b">
        <f>F43&gt;=F45+F46+F47+F48+F49</f>
        <v>1</v>
      </c>
    </row>
    <row r="44" spans="1:10">
      <c r="A44" s="81" t="s">
        <v>24</v>
      </c>
      <c r="B44" s="79"/>
      <c r="C44" s="77"/>
      <c r="D44" s="77"/>
      <c r="E44" s="77"/>
      <c r="F44" s="77"/>
    </row>
    <row r="45" spans="1:10">
      <c r="A45" s="81" t="s">
        <v>129</v>
      </c>
      <c r="B45" s="88" t="s">
        <v>130</v>
      </c>
      <c r="C45" s="80"/>
      <c r="D45" s="80"/>
      <c r="E45" s="80"/>
      <c r="F45" s="80"/>
    </row>
    <row r="46" spans="1:10">
      <c r="A46" s="81" t="s">
        <v>131</v>
      </c>
      <c r="B46" s="88" t="s">
        <v>132</v>
      </c>
      <c r="C46" s="77"/>
      <c r="D46" s="77"/>
      <c r="E46" s="77"/>
      <c r="F46" s="77"/>
    </row>
    <row r="47" spans="1:10">
      <c r="A47" s="89" t="s">
        <v>133</v>
      </c>
      <c r="B47" s="90">
        <v>11.3</v>
      </c>
      <c r="C47" s="77"/>
      <c r="D47" s="77"/>
      <c r="E47" s="77"/>
      <c r="F47" s="77"/>
    </row>
    <row r="48" spans="1:10">
      <c r="A48" s="78" t="s">
        <v>134</v>
      </c>
      <c r="B48" s="79">
        <v>11.4</v>
      </c>
      <c r="C48" s="80"/>
      <c r="D48" s="80"/>
      <c r="E48" s="80"/>
      <c r="F48" s="80"/>
    </row>
    <row r="49" spans="1:10">
      <c r="A49" s="81" t="s">
        <v>135</v>
      </c>
      <c r="B49" s="79">
        <v>11.5</v>
      </c>
      <c r="C49" s="71">
        <v>66</v>
      </c>
      <c r="D49" s="71">
        <v>443</v>
      </c>
      <c r="E49" s="71">
        <v>26</v>
      </c>
      <c r="F49" s="71">
        <v>378</v>
      </c>
    </row>
    <row r="50" spans="1:10">
      <c r="A50" s="91" t="s">
        <v>136</v>
      </c>
      <c r="B50" s="92">
        <v>11.6</v>
      </c>
      <c r="C50" s="71"/>
      <c r="D50" s="71"/>
      <c r="E50" s="71"/>
      <c r="F50" s="71"/>
    </row>
    <row r="51" spans="1:10">
      <c r="A51" s="91" t="s">
        <v>137</v>
      </c>
      <c r="B51" s="93">
        <v>12</v>
      </c>
      <c r="C51" s="71">
        <v>4880</v>
      </c>
      <c r="D51" s="71">
        <v>79150</v>
      </c>
      <c r="E51" s="71">
        <v>6075</v>
      </c>
      <c r="F51" s="71">
        <v>69035</v>
      </c>
      <c r="G51" s="28" t="b">
        <f>C51&gt;=C53+C54</f>
        <v>1</v>
      </c>
      <c r="H51" s="28" t="b">
        <f>D51&gt;=D53+D54</f>
        <v>1</v>
      </c>
      <c r="I51" s="28" t="b">
        <f>E51&gt;=E53+E54</f>
        <v>1</v>
      </c>
      <c r="J51" s="28" t="b">
        <f>F51&gt;=F53+F54</f>
        <v>1</v>
      </c>
    </row>
    <row r="52" spans="1:10">
      <c r="A52" s="91" t="s">
        <v>24</v>
      </c>
      <c r="B52" s="93"/>
      <c r="C52" s="71"/>
      <c r="D52" s="71"/>
      <c r="E52" s="71"/>
      <c r="F52" s="71"/>
    </row>
    <row r="53" spans="1:10">
      <c r="A53" s="91" t="s">
        <v>138</v>
      </c>
      <c r="B53" s="93">
        <v>12.1</v>
      </c>
      <c r="C53" s="71"/>
      <c r="D53" s="71"/>
      <c r="E53" s="71"/>
      <c r="F53" s="71"/>
    </row>
    <row r="54" spans="1:10">
      <c r="A54" s="91" t="s">
        <v>139</v>
      </c>
      <c r="B54" s="93">
        <v>12.2</v>
      </c>
      <c r="C54" s="71">
        <v>2302</v>
      </c>
      <c r="D54" s="71">
        <v>23844</v>
      </c>
      <c r="E54" s="71">
        <v>2440</v>
      </c>
      <c r="F54" s="71">
        <v>26757</v>
      </c>
    </row>
    <row r="55" spans="1:10" ht="26.4">
      <c r="A55" s="91" t="s">
        <v>140</v>
      </c>
      <c r="B55" s="93">
        <v>13</v>
      </c>
      <c r="C55" s="71"/>
      <c r="D55" s="71"/>
      <c r="E55" s="71"/>
      <c r="F55" s="71"/>
      <c r="G55" s="28" t="b">
        <f>C55&gt;=C57+C58+C59+C60+C61</f>
        <v>1</v>
      </c>
      <c r="H55" s="28" t="b">
        <f>D55&gt;=D57+D58+D59+D60+D61</f>
        <v>1</v>
      </c>
      <c r="I55" s="28" t="b">
        <f>E55&gt;=E57+E58+E59+E60+E61</f>
        <v>1</v>
      </c>
      <c r="J55" s="28" t="b">
        <f>F55&gt;=F57+F58+F59+F60+F61</f>
        <v>1</v>
      </c>
    </row>
    <row r="56" spans="1:10">
      <c r="A56" s="91" t="s">
        <v>24</v>
      </c>
      <c r="B56" s="94"/>
      <c r="C56" s="71"/>
      <c r="D56" s="71"/>
      <c r="E56" s="71"/>
      <c r="F56" s="71"/>
    </row>
    <row r="57" spans="1:10">
      <c r="A57" s="91" t="s">
        <v>141</v>
      </c>
      <c r="B57" s="93">
        <v>13.1</v>
      </c>
      <c r="C57" s="71"/>
      <c r="D57" s="71"/>
      <c r="E57" s="71"/>
      <c r="F57" s="71"/>
    </row>
    <row r="58" spans="1:10">
      <c r="A58" s="91" t="s">
        <v>142</v>
      </c>
      <c r="B58" s="93">
        <v>13.2</v>
      </c>
      <c r="C58" s="71"/>
      <c r="D58" s="71"/>
      <c r="E58" s="71"/>
      <c r="F58" s="71"/>
    </row>
    <row r="59" spans="1:10">
      <c r="A59" s="91" t="s">
        <v>143</v>
      </c>
      <c r="B59" s="93">
        <v>13.3</v>
      </c>
      <c r="C59" s="71"/>
      <c r="D59" s="71"/>
      <c r="E59" s="71"/>
      <c r="F59" s="71"/>
    </row>
    <row r="60" spans="1:10">
      <c r="A60" s="91" t="s">
        <v>144</v>
      </c>
      <c r="B60" s="93">
        <v>13.4</v>
      </c>
      <c r="C60" s="71"/>
      <c r="D60" s="71"/>
      <c r="E60" s="71"/>
      <c r="F60" s="71"/>
    </row>
    <row r="61" spans="1:10">
      <c r="A61" s="91" t="s">
        <v>145</v>
      </c>
      <c r="B61" s="93">
        <v>13.5</v>
      </c>
      <c r="C61" s="71"/>
      <c r="D61" s="71"/>
      <c r="E61" s="71"/>
      <c r="F61" s="71"/>
    </row>
    <row r="62" spans="1:10">
      <c r="A62" s="91" t="s">
        <v>146</v>
      </c>
      <c r="B62" s="93">
        <v>14</v>
      </c>
      <c r="C62" s="71">
        <f>26304+23</f>
        <v>26327</v>
      </c>
      <c r="D62" s="71">
        <f>190389+23</f>
        <v>190412</v>
      </c>
      <c r="E62" s="71">
        <v>32281</v>
      </c>
      <c r="F62" s="71">
        <v>197175</v>
      </c>
      <c r="G62" s="28" t="b">
        <f>C62&gt;=C64+C65+C66+C67</f>
        <v>1</v>
      </c>
      <c r="H62" s="28" t="b">
        <f>D62&gt;=D64+D65+D66+D67</f>
        <v>1</v>
      </c>
      <c r="I62" s="28" t="b">
        <f>E62&gt;=E64+E65+E66+E67</f>
        <v>1</v>
      </c>
      <c r="J62" s="28" t="b">
        <f>F62&gt;=F64+F65+F66+F67</f>
        <v>1</v>
      </c>
    </row>
    <row r="63" spans="1:10">
      <c r="A63" s="91" t="s">
        <v>24</v>
      </c>
      <c r="B63" s="93"/>
      <c r="C63" s="71"/>
      <c r="D63" s="71"/>
      <c r="E63" s="71"/>
      <c r="F63" s="71"/>
    </row>
    <row r="64" spans="1:10">
      <c r="A64" s="91" t="s">
        <v>147</v>
      </c>
      <c r="B64" s="93">
        <v>14.1</v>
      </c>
      <c r="C64" s="71">
        <v>18502</v>
      </c>
      <c r="D64" s="71">
        <v>103982</v>
      </c>
      <c r="E64" s="71">
        <v>21671</v>
      </c>
      <c r="F64" s="71">
        <v>105712</v>
      </c>
    </row>
    <row r="65" spans="1:6">
      <c r="A65" s="91" t="s">
        <v>148</v>
      </c>
      <c r="B65" s="93">
        <v>14.2</v>
      </c>
      <c r="C65" s="71">
        <v>417</v>
      </c>
      <c r="D65" s="71">
        <v>4940</v>
      </c>
      <c r="E65" s="71">
        <v>447</v>
      </c>
      <c r="F65" s="71">
        <v>6073</v>
      </c>
    </row>
    <row r="66" spans="1:6">
      <c r="A66" s="91" t="s">
        <v>149</v>
      </c>
      <c r="B66" s="93">
        <v>14.3</v>
      </c>
      <c r="C66" s="71"/>
      <c r="D66" s="71"/>
      <c r="E66" s="71"/>
      <c r="F66" s="71"/>
    </row>
    <row r="67" spans="1:6" ht="26.4">
      <c r="A67" s="91" t="s">
        <v>150</v>
      </c>
      <c r="B67" s="93">
        <v>14.4</v>
      </c>
      <c r="C67" s="71">
        <v>1758</v>
      </c>
      <c r="D67" s="71">
        <v>17703</v>
      </c>
      <c r="E67" s="71">
        <v>2852</v>
      </c>
      <c r="F67" s="71">
        <v>17945</v>
      </c>
    </row>
    <row r="68" spans="1:6">
      <c r="A68" s="91" t="s">
        <v>151</v>
      </c>
      <c r="B68" s="93">
        <v>15</v>
      </c>
      <c r="C68" s="71"/>
      <c r="D68" s="71"/>
      <c r="E68" s="71">
        <v>8</v>
      </c>
      <c r="F68" s="71">
        <v>8</v>
      </c>
    </row>
    <row r="69" spans="1:6">
      <c r="A69" s="91" t="s">
        <v>152</v>
      </c>
      <c r="B69" s="93">
        <v>16</v>
      </c>
      <c r="C69" s="95"/>
      <c r="D69" s="95">
        <v>1</v>
      </c>
      <c r="E69" s="95"/>
      <c r="F69" s="95"/>
    </row>
    <row r="70" spans="1:6">
      <c r="A70" s="96" t="s">
        <v>153</v>
      </c>
      <c r="B70" s="93">
        <v>17</v>
      </c>
      <c r="C70" s="86">
        <f>C43+C51+C55+C62+C68+C69</f>
        <v>31273</v>
      </c>
      <c r="D70" s="86">
        <f>D43+D51+D55+D62+D68+D69</f>
        <v>270006</v>
      </c>
      <c r="E70" s="86">
        <f>E43+E51+E55+E62+E68+E69</f>
        <v>38390</v>
      </c>
      <c r="F70" s="86">
        <f>F43+F51+F55+F62+F68+F69</f>
        <v>266596</v>
      </c>
    </row>
    <row r="71" spans="1:6">
      <c r="A71" s="91"/>
      <c r="B71" s="93"/>
      <c r="C71" s="77"/>
      <c r="D71" s="95"/>
      <c r="E71" s="95"/>
      <c r="F71" s="95"/>
    </row>
    <row r="72" spans="1:6" ht="26.4">
      <c r="A72" s="91" t="s">
        <v>154</v>
      </c>
      <c r="B72" s="93">
        <v>18</v>
      </c>
      <c r="C72" s="77">
        <f>C41-C70</f>
        <v>135622</v>
      </c>
      <c r="D72" s="77">
        <f>D41-D70</f>
        <v>774546</v>
      </c>
      <c r="E72" s="77">
        <f>E41-E70</f>
        <v>-54902</v>
      </c>
      <c r="F72" s="77">
        <f>F41-F70</f>
        <v>150601</v>
      </c>
    </row>
    <row r="73" spans="1:6" ht="26.4">
      <c r="A73" s="91" t="s">
        <v>155</v>
      </c>
      <c r="B73" s="93">
        <v>19</v>
      </c>
      <c r="C73" s="77"/>
      <c r="D73" s="77"/>
      <c r="E73" s="77"/>
      <c r="F73" s="77"/>
    </row>
    <row r="74" spans="1:6">
      <c r="A74" s="91" t="s">
        <v>56</v>
      </c>
      <c r="B74" s="93"/>
      <c r="C74" s="77"/>
      <c r="D74" s="95"/>
      <c r="E74" s="95"/>
      <c r="F74" s="95"/>
    </row>
    <row r="75" spans="1:6" ht="26.4">
      <c r="A75" s="91" t="s">
        <v>156</v>
      </c>
      <c r="B75" s="93">
        <v>19.100000000000001</v>
      </c>
      <c r="C75" s="77"/>
      <c r="D75" s="95"/>
      <c r="E75" s="95"/>
      <c r="F75" s="95"/>
    </row>
    <row r="76" spans="1:6">
      <c r="A76" s="91"/>
      <c r="B76" s="93"/>
      <c r="C76" s="77"/>
      <c r="D76" s="95"/>
      <c r="E76" s="95"/>
      <c r="F76" s="95"/>
    </row>
    <row r="77" spans="1:6" ht="26.4">
      <c r="A77" s="96" t="s">
        <v>157</v>
      </c>
      <c r="B77" s="93">
        <v>20</v>
      </c>
      <c r="C77" s="86">
        <f>C72-C73</f>
        <v>135622</v>
      </c>
      <c r="D77" s="86">
        <f>D72-D73</f>
        <v>774546</v>
      </c>
      <c r="E77" s="86">
        <f>E72-E73</f>
        <v>-54902</v>
      </c>
      <c r="F77" s="86">
        <f>F72-F73</f>
        <v>150601</v>
      </c>
    </row>
    <row r="78" spans="1:6">
      <c r="A78" s="91"/>
      <c r="B78" s="93"/>
      <c r="C78" s="95"/>
      <c r="D78" s="95"/>
      <c r="E78" s="95"/>
      <c r="F78" s="95"/>
    </row>
    <row r="79" spans="1:6">
      <c r="A79" s="91" t="s">
        <v>158</v>
      </c>
      <c r="B79" s="93">
        <v>21</v>
      </c>
      <c r="C79" s="95">
        <v>780</v>
      </c>
      <c r="D79" s="95">
        <v>780</v>
      </c>
      <c r="E79" s="95">
        <v>-263</v>
      </c>
      <c r="F79" s="95">
        <v>-263</v>
      </c>
    </row>
    <row r="80" spans="1:6">
      <c r="A80" s="91"/>
      <c r="B80" s="93"/>
      <c r="C80" s="95"/>
      <c r="D80" s="95"/>
      <c r="E80" s="95"/>
      <c r="F80" s="95"/>
    </row>
    <row r="81" spans="1:6" ht="26.4">
      <c r="A81" s="96" t="s">
        <v>159</v>
      </c>
      <c r="B81" s="97">
        <v>22</v>
      </c>
      <c r="C81" s="86">
        <f>C77-C79</f>
        <v>134842</v>
      </c>
      <c r="D81" s="86">
        <f>D77-D79</f>
        <v>773766</v>
      </c>
      <c r="E81" s="86">
        <f>E77-E79</f>
        <v>-54639</v>
      </c>
      <c r="F81" s="86">
        <f>F77-F79</f>
        <v>150864</v>
      </c>
    </row>
    <row r="82" spans="1:6">
      <c r="A82" s="91" t="s">
        <v>160</v>
      </c>
      <c r="B82" s="93">
        <v>23</v>
      </c>
      <c r="C82" s="95"/>
      <c r="D82" s="95"/>
      <c r="E82" s="95"/>
      <c r="F82" s="95"/>
    </row>
    <row r="83" spans="1:6">
      <c r="A83" s="91"/>
      <c r="B83" s="93"/>
      <c r="C83" s="95"/>
      <c r="D83" s="95"/>
      <c r="E83" s="95"/>
      <c r="F83" s="95"/>
    </row>
    <row r="84" spans="1:6">
      <c r="A84" s="91" t="s">
        <v>80</v>
      </c>
      <c r="B84" s="93">
        <v>24</v>
      </c>
      <c r="C84" s="95"/>
      <c r="D84" s="95"/>
      <c r="E84" s="95"/>
      <c r="F84" s="95"/>
    </row>
    <row r="85" spans="1:6">
      <c r="A85" s="91"/>
      <c r="B85" s="93"/>
      <c r="C85" s="95"/>
      <c r="D85" s="95"/>
      <c r="E85" s="95"/>
      <c r="F85" s="95"/>
    </row>
    <row r="86" spans="1:6" ht="26.4">
      <c r="A86" s="96" t="s">
        <v>161</v>
      </c>
      <c r="B86" s="97">
        <v>25</v>
      </c>
      <c r="C86" s="86">
        <f>C81+C82-C84</f>
        <v>134842</v>
      </c>
      <c r="D86" s="86">
        <f>D81+D82-D84</f>
        <v>773766</v>
      </c>
      <c r="E86" s="86">
        <f>E81+E82-E84</f>
        <v>-54639</v>
      </c>
      <c r="F86" s="86">
        <f>F81+F82-F84</f>
        <v>150864</v>
      </c>
    </row>
    <row r="87" spans="1:6">
      <c r="A87" s="55"/>
      <c r="B87" s="55"/>
      <c r="C87" s="98"/>
      <c r="D87" s="98"/>
      <c r="E87" s="98"/>
    </row>
    <row r="88" spans="1:6" ht="28.5" customHeight="1">
      <c r="A88" s="99" t="s">
        <v>162</v>
      </c>
      <c r="B88" s="99"/>
      <c r="C88" s="99"/>
      <c r="D88" s="99"/>
      <c r="E88" s="99"/>
      <c r="F88" s="99"/>
    </row>
    <row r="89" spans="1:6">
      <c r="A89" s="55"/>
      <c r="B89" s="55"/>
    </row>
    <row r="90" spans="1:6">
      <c r="A90" s="55"/>
      <c r="B90" s="55"/>
      <c r="D90" s="98"/>
    </row>
    <row r="91" spans="1:6">
      <c r="A91" s="100" t="s">
        <v>86</v>
      </c>
      <c r="B91" s="55" t="str">
        <f>[1]ф1!B78</f>
        <v>дата    12.01.2016</v>
      </c>
    </row>
    <row r="92" spans="1:6">
      <c r="A92" s="100"/>
      <c r="B92" s="55"/>
    </row>
    <row r="93" spans="1:6">
      <c r="A93" s="101" t="s">
        <v>88</v>
      </c>
      <c r="B93" s="55" t="str">
        <f>B91</f>
        <v>дата    12.01.2016</v>
      </c>
    </row>
    <row r="94" spans="1:6">
      <c r="A94" s="100"/>
      <c r="B94" s="55"/>
    </row>
    <row r="95" spans="1:6">
      <c r="A95" s="100" t="s">
        <v>89</v>
      </c>
      <c r="B95" s="55" t="str">
        <f>B93</f>
        <v>дата    12.01.2016</v>
      </c>
    </row>
    <row r="96" spans="1:6">
      <c r="A96" s="100"/>
      <c r="B96" s="55"/>
    </row>
    <row r="97" spans="1:1">
      <c r="A97" s="48" t="s">
        <v>90</v>
      </c>
    </row>
    <row r="98" spans="1:1">
      <c r="A98" s="53" t="s">
        <v>91</v>
      </c>
    </row>
    <row r="99" spans="1:1">
      <c r="A99" s="53"/>
    </row>
    <row r="100" spans="1:1">
      <c r="A100" s="53"/>
    </row>
    <row r="101" spans="1:1">
      <c r="A101" s="53"/>
    </row>
    <row r="102" spans="1:1">
      <c r="A102" s="53"/>
    </row>
  </sheetData>
  <mergeCells count="6">
    <mergeCell ref="E1:F1"/>
    <mergeCell ref="A3:F3"/>
    <mergeCell ref="A4:F4"/>
    <mergeCell ref="A5:F5"/>
    <mergeCell ref="A6:F6"/>
    <mergeCell ref="A88:F88"/>
  </mergeCells>
  <pageMargins left="0.78740157480314965" right="0.78740157480314965" top="0.98425196850393704" bottom="0.98425196850393704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GaliyaDauletbakova</dc:creator>
  <cp:lastModifiedBy>GaliyaDauletbakova</cp:lastModifiedBy>
  <dcterms:created xsi:type="dcterms:W3CDTF">2016-01-14T04:13:01Z</dcterms:created>
  <dcterms:modified xsi:type="dcterms:W3CDTF">2016-01-14T04:14:07Z</dcterms:modified>
</cp:coreProperties>
</file>