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2\"/>
    </mc:Choice>
  </mc:AlternateContent>
  <bookViews>
    <workbookView xWindow="0" yWindow="0" windowWidth="28800" windowHeight="11835" activeTab="3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D39" i="11" l="1"/>
  <c r="D26" i="11"/>
  <c r="E51" i="11" l="1"/>
  <c r="E45" i="11"/>
  <c r="E33" i="11"/>
  <c r="E20" i="11"/>
  <c r="E34" i="11" s="1"/>
  <c r="E39" i="11" s="1"/>
  <c r="E52" i="11" s="1"/>
  <c r="E11" i="10"/>
  <c r="E17" i="10" s="1"/>
  <c r="E22" i="10" s="1"/>
  <c r="E25" i="10" s="1"/>
  <c r="E27" i="10" s="1"/>
  <c r="E29" i="10" s="1"/>
  <c r="F23" i="12" l="1"/>
  <c r="G23" i="12" s="1"/>
  <c r="G16" i="12"/>
  <c r="E50" i="9" l="1"/>
  <c r="G21" i="12" l="1"/>
  <c r="G20" i="12"/>
  <c r="G18" i="12"/>
  <c r="D51" i="11" l="1"/>
  <c r="D45" i="11"/>
  <c r="D20" i="11"/>
  <c r="D34" i="11" s="1"/>
  <c r="D52" i="11" l="1"/>
  <c r="D11" i="10"/>
  <c r="D17" i="10" s="1"/>
  <c r="D22" i="10" s="1"/>
  <c r="D25" i="10" s="1"/>
  <c r="D27" i="10" s="1"/>
  <c r="D29" i="10" s="1"/>
  <c r="D54" i="9"/>
  <c r="D18" i="9"/>
  <c r="D29" i="9" l="1"/>
  <c r="D30" i="9" s="1"/>
  <c r="D37" i="9"/>
  <c r="D44" i="9"/>
  <c r="D55" i="9" l="1"/>
</calcChain>
</file>

<file path=xl/sharedStrings.xml><?xml version="1.0" encoding="utf-8"?>
<sst xmlns="http://schemas.openxmlformats.org/spreadsheetml/2006/main" count="201" uniqueCount="122">
  <si>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</si>
  <si>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</si>
  <si>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</si>
  <si>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</si>
  <si>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</si>
  <si>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</si>
  <si>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</si>
  <si>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Промежуточная сокращенная финансовая отчетность</t>
  </si>
  <si>
    <t>Прим.</t>
  </si>
  <si>
    <t>ПРОМЕЖУТОЧНЫЙ ОТЧЕТ О ФИНАНСОВОМ ПОЛОЖЕНИИ</t>
  </si>
  <si>
    <t>В тысячах тенге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</si>
  <si>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</si>
  <si>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</si>
  <si>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</si>
  <si>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</si>
  <si>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</si>
  <si>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</si>
  <si>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</si>
  <si>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</si>
  <si>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</si>
  <si>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</si>
  <si>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</si>
  <si>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</si>
  <si>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</si>
  <si>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</si>
  <si>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</si>
  <si>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</si>
  <si>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</si>
  <si>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</si>
  <si>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</si>
  <si>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</si>
  <si>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</si>
  <si>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</si>
  <si>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</si>
  <si>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</si>
  <si>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</si>
  <si>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</si>
  <si>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</si>
  <si>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</si>
  <si>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</si>
  <si>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</si>
  <si>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</si>
  <si>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</si>
  <si>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</si>
  <si>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</si>
  <si>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</si>
  <si>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</si>
  <si>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</si>
  <si>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</si>
  <si>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</si>
  <si>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</si>
  <si>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</si>
  <si>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ПРОМЕЖУТОЧНЫЙ ОТЧЕТ О СОВОКУПНОМ ДОХОДЕ</t>
  </si>
  <si>
    <t>2021 года               (неаудировано)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</si>
  <si>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</si>
  <si>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</si>
  <si>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</si>
  <si>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</si>
  <si>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</si>
  <si>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</si>
  <si>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</si>
  <si>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</si>
  <si>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</si>
  <si>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</si>
  <si>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</si>
  <si>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</si>
  <si>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</si>
  <si>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</si>
  <si>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</si>
  <si>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</si>
  <si>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</si>
  <si>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</si>
  <si>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</si>
  <si>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</si>
  <si>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</si>
  <si>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</si>
  <si>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</si>
  <si>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</si>
  <si>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</si>
  <si>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</si>
  <si>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</si>
  <si>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</si>
  <si>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</si>
  <si>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</si>
  <si>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</si>
  <si>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</si>
  <si>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</si>
  <si>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</si>
  <si>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</si>
  <si>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</si>
  <si>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</si>
  <si>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</si>
  <si>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</si>
  <si>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</si>
  <si>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</si>
  <si>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</si>
  <si>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</si>
  <si>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</si>
  <si>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</si>
  <si>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</si>
  <si>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</si>
  <si>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</si>
  <si>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</si>
  <si>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</si>
  <si>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</si>
  <si>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</si>
  <si>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</si>
  <si>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ПРОМЕЖУТОЧНЫЙ ОТЧЕТ О ДВИЖЕНИИ ДЕНЕЖНЫХ СРЕДСТВ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</si>
  <si>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</si>
  <si>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</si>
  <si>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</si>
  <si>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2021 года </t>
  </si>
  <si>
    <t>АО "Кристалл Менеджмент"</t>
  </si>
  <si>
    <t>31 декабря           2021 года (аудировано)</t>
  </si>
  <si>
    <t>2022 года               (неаудировано)</t>
  </si>
  <si>
    <t xml:space="preserve">На 1 января 2022 года </t>
  </si>
  <si>
    <t>на 30 сентября 2022 года</t>
  </si>
  <si>
    <t>30 сентября            2022 года (неаудировано)</t>
  </si>
  <si>
    <t>за 9 месяцев, закончившихся 30 сентября 2022 года</t>
  </si>
  <si>
    <t>За девятимесячный период, закончившийся 30 сентября</t>
  </si>
  <si>
    <t>На 30 сентября 2021 года</t>
  </si>
  <si>
    <t>На 30 сентября 2022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</si>
</sst>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_-* #,##0.00_-;\-* #,##0.00_-;_-* &quot;-&quot;??_-;_-@_-"/>
    <numFmt numFmtId="170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170" fontId="21" fillId="0" borderId="0" applyFill="0" applyBorder="0" applyProtection="0"/>
    <xf numFmtId="169" fontId="22" fillId="0" borderId="0" applyFont="0" applyFill="0" applyBorder="0" applyAlignment="0" applyProtection="0"/>
  </cellStyleXfs>
  <cellXfs count="125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15" fontId="9" fillId="2" borderId="2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166" fontId="3" fillId="0" borderId="4" xfId="0" applyNumberFormat="1" applyFont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166" fontId="3" fillId="0" borderId="3" xfId="0" applyNumberFormat="1" applyFont="1" applyBorder="1"/>
    <xf numFmtId="3" fontId="18" fillId="0" borderId="8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166" fontId="3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/>
    <xf numFmtId="168" fontId="0" fillId="0" borderId="1" xfId="0" applyNumberFormat="1" applyFont="1" applyBorder="1"/>
    <xf numFmtId="3" fontId="9" fillId="0" borderId="0" xfId="0" applyNumberFormat="1" applyFont="1" applyBorder="1" applyAlignment="1">
      <alignment vertical="center" wrapText="1"/>
    </xf>
    <xf numFmtId="0" fontId="0" fillId="0" borderId="0" xfId="0" applyBorder="1"/>
    <xf numFmtId="3" fontId="9" fillId="0" borderId="3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opLeftCell="A28" workbookViewId="0">
      <selection activeCell="D34" sqref="D34:D55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1" t="s">
        <v>112</v>
      </c>
      <c r="C1" s="16"/>
      <c r="D1" s="16"/>
      <c r="E1" s="17" t="s">
        <v>7</v>
      </c>
    </row>
    <row r="3" spans="2:5" ht="18.75" x14ac:dyDescent="0.3">
      <c r="B3" s="20" t="s">
        <v>9</v>
      </c>
    </row>
    <row r="4" spans="2:5" ht="18.75" x14ac:dyDescent="0.3">
      <c r="B4" s="20"/>
    </row>
    <row r="5" spans="2:5" ht="15.75" x14ac:dyDescent="0.25">
      <c r="B5" s="21" t="s">
        <v>116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10</v>
      </c>
      <c r="C7" s="11" t="s">
        <v>8</v>
      </c>
      <c r="D7" s="19" t="s">
        <v>117</v>
      </c>
      <c r="E7" s="19" t="s">
        <v>113</v>
      </c>
    </row>
    <row r="8" spans="2:5" x14ac:dyDescent="0.25">
      <c r="B8" s="37" t="s">
        <v>0</v>
      </c>
      <c r="C8" s="22"/>
      <c r="D8" s="3"/>
      <c r="E8" s="38"/>
    </row>
    <row r="9" spans="2:5" x14ac:dyDescent="0.25">
      <c r="B9" s="37" t="s">
        <v>11</v>
      </c>
      <c r="C9" s="22"/>
      <c r="D9" s="3"/>
      <c r="E9" s="38"/>
    </row>
    <row r="10" spans="2:5" x14ac:dyDescent="0.25">
      <c r="B10" s="38" t="s">
        <v>12</v>
      </c>
      <c r="C10" s="98">
        <v>5</v>
      </c>
      <c r="D10" s="42">
        <v>86657</v>
      </c>
      <c r="E10" s="44">
        <v>86657</v>
      </c>
    </row>
    <row r="11" spans="2:5" x14ac:dyDescent="0.25">
      <c r="B11" s="38" t="s">
        <v>13</v>
      </c>
      <c r="C11" s="99">
        <v>6</v>
      </c>
      <c r="D11" s="42">
        <v>18604554</v>
      </c>
      <c r="E11" s="44">
        <v>20288121</v>
      </c>
    </row>
    <row r="12" spans="2:5" x14ac:dyDescent="0.25">
      <c r="B12" s="38" t="s">
        <v>14</v>
      </c>
      <c r="C12" s="99">
        <v>7</v>
      </c>
      <c r="D12" s="42">
        <v>28552355</v>
      </c>
      <c r="E12" s="44">
        <v>28888442</v>
      </c>
    </row>
    <row r="13" spans="2:5" x14ac:dyDescent="0.25">
      <c r="B13" s="38" t="s">
        <v>15</v>
      </c>
      <c r="C13" s="23"/>
      <c r="D13" s="42">
        <v>559208</v>
      </c>
      <c r="E13" s="106" t="s">
        <v>47</v>
      </c>
    </row>
    <row r="14" spans="2:5" ht="25.5" x14ac:dyDescent="0.25">
      <c r="B14" s="38" t="s">
        <v>16</v>
      </c>
      <c r="C14" s="23"/>
      <c r="D14" s="42">
        <v>369529</v>
      </c>
      <c r="E14" s="44">
        <v>329353</v>
      </c>
    </row>
    <row r="15" spans="2:5" x14ac:dyDescent="0.25">
      <c r="B15" s="38" t="s">
        <v>17</v>
      </c>
      <c r="C15" s="24"/>
      <c r="D15" s="42">
        <v>1572150</v>
      </c>
      <c r="E15" s="44">
        <v>1572150</v>
      </c>
    </row>
    <row r="16" spans="2:5" x14ac:dyDescent="0.25">
      <c r="B16" s="38" t="s">
        <v>18</v>
      </c>
      <c r="C16" s="24"/>
      <c r="D16" s="42">
        <v>138779</v>
      </c>
      <c r="E16" s="44">
        <v>166354</v>
      </c>
    </row>
    <row r="17" spans="2:5" x14ac:dyDescent="0.25">
      <c r="B17" s="38" t="s">
        <v>19</v>
      </c>
      <c r="C17" s="23"/>
      <c r="D17" s="49" t="s">
        <v>45</v>
      </c>
      <c r="E17" s="47" t="s">
        <v>45</v>
      </c>
    </row>
    <row r="18" spans="2:5" x14ac:dyDescent="0.25">
      <c r="B18" s="39"/>
      <c r="C18" s="25"/>
      <c r="D18" s="43">
        <f>SUM(D10:D17)</f>
        <v>49883232</v>
      </c>
      <c r="E18" s="45">
        <v>51331077</v>
      </c>
    </row>
    <row r="19" spans="2:5" x14ac:dyDescent="0.25">
      <c r="B19" s="37" t="s">
        <v>20</v>
      </c>
      <c r="C19" s="26"/>
      <c r="D19" s="42"/>
      <c r="E19" s="38"/>
    </row>
    <row r="20" spans="2:5" x14ac:dyDescent="0.25">
      <c r="B20" s="37" t="s">
        <v>21</v>
      </c>
      <c r="C20" s="22"/>
      <c r="D20" s="42"/>
      <c r="E20" s="38"/>
    </row>
    <row r="21" spans="2:5" x14ac:dyDescent="0.25">
      <c r="B21" s="38" t="s">
        <v>22</v>
      </c>
      <c r="C21" s="99">
        <v>8</v>
      </c>
      <c r="D21" s="42">
        <v>322037</v>
      </c>
      <c r="E21" s="44">
        <v>305392</v>
      </c>
    </row>
    <row r="22" spans="2:5" x14ac:dyDescent="0.25">
      <c r="B22" s="38" t="s">
        <v>23</v>
      </c>
      <c r="C22" s="23"/>
      <c r="D22" s="42">
        <v>252061</v>
      </c>
      <c r="E22" s="44">
        <v>213854</v>
      </c>
    </row>
    <row r="23" spans="2:5" x14ac:dyDescent="0.25">
      <c r="B23" s="38" t="s">
        <v>24</v>
      </c>
      <c r="C23" s="23"/>
      <c r="D23" s="42">
        <v>31436</v>
      </c>
      <c r="E23" s="44">
        <v>174681</v>
      </c>
    </row>
    <row r="24" spans="2:5" x14ac:dyDescent="0.25">
      <c r="B24" s="38" t="s">
        <v>25</v>
      </c>
      <c r="C24" s="23"/>
      <c r="D24" s="42">
        <v>0</v>
      </c>
      <c r="E24" s="44">
        <v>34116</v>
      </c>
    </row>
    <row r="25" spans="2:5" x14ac:dyDescent="0.25">
      <c r="B25" s="38" t="s">
        <v>26</v>
      </c>
      <c r="C25" s="23"/>
      <c r="D25" s="42">
        <v>229811</v>
      </c>
      <c r="E25" s="44">
        <v>15070</v>
      </c>
    </row>
    <row r="26" spans="2:5" x14ac:dyDescent="0.25">
      <c r="B26" s="38" t="s">
        <v>4</v>
      </c>
      <c r="C26" s="23"/>
      <c r="D26" s="42">
        <v>1070</v>
      </c>
      <c r="E26" s="44">
        <v>867</v>
      </c>
    </row>
    <row r="27" spans="2:5" x14ac:dyDescent="0.25">
      <c r="B27" s="38" t="s">
        <v>27</v>
      </c>
      <c r="C27" s="23"/>
      <c r="D27" s="42">
        <v>92470</v>
      </c>
      <c r="E27" s="44">
        <v>40163</v>
      </c>
    </row>
    <row r="28" spans="2:5" x14ac:dyDescent="0.25">
      <c r="B28" s="38" t="s">
        <v>28</v>
      </c>
      <c r="C28" s="99">
        <v>9</v>
      </c>
      <c r="D28" s="42">
        <v>524863</v>
      </c>
      <c r="E28" s="44">
        <v>1300613</v>
      </c>
    </row>
    <row r="29" spans="2:5" x14ac:dyDescent="0.25">
      <c r="B29" s="39"/>
      <c r="C29" s="25"/>
      <c r="D29" s="43">
        <f>SUM(D21:D28)</f>
        <v>1453748</v>
      </c>
      <c r="E29" s="45">
        <v>2084756</v>
      </c>
    </row>
    <row r="30" spans="2:5" x14ac:dyDescent="0.25">
      <c r="B30" s="40" t="s">
        <v>29</v>
      </c>
      <c r="C30" s="25"/>
      <c r="D30" s="43">
        <f>SUM(D18,D29)</f>
        <v>51336980</v>
      </c>
      <c r="E30" s="45">
        <v>53415833</v>
      </c>
    </row>
    <row r="31" spans="2:5" x14ac:dyDescent="0.25">
      <c r="B31" s="37" t="s">
        <v>20</v>
      </c>
      <c r="C31" s="26"/>
      <c r="D31" s="42"/>
      <c r="E31" s="38"/>
    </row>
    <row r="32" spans="2:5" x14ac:dyDescent="0.25">
      <c r="B32" s="37" t="s">
        <v>30</v>
      </c>
      <c r="C32" s="22"/>
      <c r="D32" s="42"/>
      <c r="E32" s="38"/>
    </row>
    <row r="33" spans="2:7" x14ac:dyDescent="0.25">
      <c r="B33" s="37" t="s">
        <v>31</v>
      </c>
      <c r="C33" s="23"/>
      <c r="D33" s="42"/>
      <c r="E33" s="38"/>
    </row>
    <row r="34" spans="2:7" x14ac:dyDescent="0.25">
      <c r="B34" s="38" t="s">
        <v>32</v>
      </c>
      <c r="C34" s="99">
        <v>10</v>
      </c>
      <c r="D34" s="42">
        <v>35670200</v>
      </c>
      <c r="E34" s="44">
        <v>35670200</v>
      </c>
    </row>
    <row r="35" spans="2:7" x14ac:dyDescent="0.25">
      <c r="B35" s="38" t="s">
        <v>2</v>
      </c>
      <c r="C35" s="23"/>
      <c r="D35" s="42">
        <v>1617749</v>
      </c>
      <c r="E35" s="44">
        <v>1617749</v>
      </c>
    </row>
    <row r="36" spans="2:7" x14ac:dyDescent="0.25">
      <c r="B36" s="41" t="s">
        <v>33</v>
      </c>
      <c r="C36" s="23"/>
      <c r="D36" s="42">
        <v>-10445808</v>
      </c>
      <c r="E36" s="46">
        <v>-9166576</v>
      </c>
      <c r="G36" s="104"/>
    </row>
    <row r="37" spans="2:7" x14ac:dyDescent="0.25">
      <c r="B37" s="40" t="s">
        <v>1</v>
      </c>
      <c r="C37" s="27"/>
      <c r="D37" s="43">
        <f>SUM(D33:D36)</f>
        <v>26842141</v>
      </c>
      <c r="E37" s="45">
        <v>28121373</v>
      </c>
    </row>
    <row r="38" spans="2:7" x14ac:dyDescent="0.25">
      <c r="B38" s="37" t="s">
        <v>20</v>
      </c>
      <c r="C38" s="28"/>
      <c r="D38" s="42"/>
      <c r="E38" s="38"/>
    </row>
    <row r="39" spans="2:7" x14ac:dyDescent="0.25">
      <c r="B39" s="37" t="s">
        <v>34</v>
      </c>
      <c r="C39" s="22"/>
      <c r="D39" s="42"/>
      <c r="E39" s="38"/>
    </row>
    <row r="40" spans="2:7" x14ac:dyDescent="0.25">
      <c r="B40" s="38" t="s">
        <v>35</v>
      </c>
      <c r="C40" s="101">
        <v>11</v>
      </c>
      <c r="D40" s="42">
        <v>10920512</v>
      </c>
      <c r="E40" s="44">
        <v>8305880</v>
      </c>
    </row>
    <row r="41" spans="2:7" x14ac:dyDescent="0.25">
      <c r="B41" s="38" t="s">
        <v>5</v>
      </c>
      <c r="C41" s="29"/>
      <c r="D41" s="42">
        <v>136926</v>
      </c>
      <c r="E41" s="44">
        <v>122464</v>
      </c>
    </row>
    <row r="42" spans="2:7" ht="25.5" x14ac:dyDescent="0.25">
      <c r="B42" s="38" t="s">
        <v>36</v>
      </c>
      <c r="C42" s="101">
        <v>12</v>
      </c>
      <c r="D42" s="42">
        <v>552913</v>
      </c>
      <c r="E42" s="44">
        <v>552913</v>
      </c>
    </row>
    <row r="43" spans="2:7" ht="25.5" x14ac:dyDescent="0.25">
      <c r="B43" s="38" t="s">
        <v>37</v>
      </c>
      <c r="C43" s="29"/>
      <c r="D43" s="42">
        <v>2725417</v>
      </c>
      <c r="E43" s="44">
        <v>2725417</v>
      </c>
    </row>
    <row r="44" spans="2:7" x14ac:dyDescent="0.25">
      <c r="B44" s="39"/>
      <c r="C44" s="30"/>
      <c r="D44" s="43">
        <f>SUM(D40:D43)</f>
        <v>14335768</v>
      </c>
      <c r="E44" s="45">
        <v>11706674</v>
      </c>
    </row>
    <row r="45" spans="2:7" x14ac:dyDescent="0.25">
      <c r="B45" s="37" t="s">
        <v>20</v>
      </c>
      <c r="C45" s="31"/>
      <c r="D45" s="42"/>
      <c r="E45" s="38"/>
    </row>
    <row r="46" spans="2:7" x14ac:dyDescent="0.25">
      <c r="B46" s="37" t="s">
        <v>38</v>
      </c>
      <c r="C46" s="22"/>
      <c r="D46" s="42"/>
      <c r="E46" s="38"/>
    </row>
    <row r="47" spans="2:7" x14ac:dyDescent="0.25">
      <c r="B47" s="38" t="s">
        <v>35</v>
      </c>
      <c r="C47" s="99">
        <v>11</v>
      </c>
      <c r="D47" s="42">
        <v>9737854</v>
      </c>
      <c r="E47" s="44">
        <v>12821961</v>
      </c>
    </row>
    <row r="48" spans="2:7" x14ac:dyDescent="0.25">
      <c r="B48" s="38" t="s">
        <v>39</v>
      </c>
      <c r="C48" s="23"/>
      <c r="D48" s="42">
        <v>172578</v>
      </c>
      <c r="E48" s="44">
        <v>227181</v>
      </c>
    </row>
    <row r="49" spans="2:5" ht="25.5" x14ac:dyDescent="0.25">
      <c r="B49" s="38" t="s">
        <v>40</v>
      </c>
      <c r="C49" s="23"/>
      <c r="D49" s="42">
        <v>4547</v>
      </c>
      <c r="E49" s="44">
        <v>247827</v>
      </c>
    </row>
    <row r="50" spans="2:5" x14ac:dyDescent="0.25">
      <c r="B50" s="38" t="s">
        <v>41</v>
      </c>
      <c r="C50" s="23"/>
      <c r="D50" s="42">
        <v>120841</v>
      </c>
      <c r="E50" s="44">
        <f>161585+11009</f>
        <v>172594</v>
      </c>
    </row>
    <row r="51" spans="2:5" ht="25.5" x14ac:dyDescent="0.25">
      <c r="B51" s="38" t="s">
        <v>46</v>
      </c>
      <c r="C51" s="23"/>
      <c r="D51" s="50" t="s">
        <v>47</v>
      </c>
      <c r="E51" s="47" t="s">
        <v>47</v>
      </c>
    </row>
    <row r="52" spans="2:5" x14ac:dyDescent="0.25">
      <c r="B52" s="38" t="s">
        <v>42</v>
      </c>
      <c r="C52" s="29"/>
      <c r="D52" s="42">
        <v>13366</v>
      </c>
      <c r="E52" s="44">
        <v>55669</v>
      </c>
    </row>
    <row r="53" spans="2:5" x14ac:dyDescent="0.25">
      <c r="B53" s="38" t="s">
        <v>43</v>
      </c>
      <c r="C53" s="23"/>
      <c r="D53" s="42">
        <v>109885</v>
      </c>
      <c r="E53" s="44">
        <v>62554</v>
      </c>
    </row>
    <row r="54" spans="2:5" x14ac:dyDescent="0.25">
      <c r="B54" s="39"/>
      <c r="C54" s="32"/>
      <c r="D54" s="43">
        <f>SUM(D47:D53)</f>
        <v>10159071</v>
      </c>
      <c r="E54" s="45">
        <v>13587786</v>
      </c>
    </row>
    <row r="55" spans="2:5" x14ac:dyDescent="0.25">
      <c r="B55" s="40" t="s">
        <v>44</v>
      </c>
      <c r="C55" s="27"/>
      <c r="D55" s="43">
        <f>SUM(D37,D44,D54)</f>
        <v>51336980</v>
      </c>
      <c r="E55" s="45">
        <v>53415833</v>
      </c>
    </row>
    <row r="56" spans="2:5" x14ac:dyDescent="0.25">
      <c r="B56" s="4"/>
      <c r="C56" s="4"/>
      <c r="D56" s="9"/>
    </row>
    <row r="57" spans="2:5" x14ac:dyDescent="0.25">
      <c r="B57" s="4"/>
      <c r="C57" s="4"/>
      <c r="D57" s="9"/>
      <c r="E57" s="10"/>
    </row>
    <row r="58" spans="2:5" x14ac:dyDescent="0.25">
      <c r="B58" s="4" t="s">
        <v>48</v>
      </c>
      <c r="C58" s="4" t="s">
        <v>49</v>
      </c>
      <c r="D58" s="2"/>
      <c r="E58" s="48" t="s">
        <v>51</v>
      </c>
    </row>
    <row r="60" spans="2:5" x14ac:dyDescent="0.25">
      <c r="B60" s="4" t="s">
        <v>50</v>
      </c>
      <c r="C60" t="s">
        <v>49</v>
      </c>
      <c r="E60" s="48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D9" sqref="D9:E29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1" t="s">
        <v>112</v>
      </c>
      <c r="C1" s="21"/>
      <c r="D1" s="16"/>
      <c r="E1" s="17" t="s">
        <v>7</v>
      </c>
    </row>
    <row r="3" spans="2:5" ht="18.75" x14ac:dyDescent="0.3">
      <c r="B3" s="20" t="s">
        <v>52</v>
      </c>
      <c r="C3" s="20"/>
    </row>
    <row r="4" spans="2:5" ht="18.75" x14ac:dyDescent="0.3">
      <c r="B4" s="20"/>
      <c r="C4" s="20"/>
    </row>
    <row r="5" spans="2:5" ht="18.75" x14ac:dyDescent="0.3">
      <c r="B5" s="21" t="s">
        <v>118</v>
      </c>
      <c r="C5" s="20"/>
    </row>
    <row r="7" spans="2:5" ht="30" customHeight="1" x14ac:dyDescent="0.25">
      <c r="B7" s="115" t="s">
        <v>10</v>
      </c>
      <c r="C7" s="117" t="s">
        <v>8</v>
      </c>
      <c r="D7" s="114" t="s">
        <v>119</v>
      </c>
      <c r="E7" s="114"/>
    </row>
    <row r="8" spans="2:5" ht="26.25" x14ac:dyDescent="0.25">
      <c r="B8" s="116"/>
      <c r="C8" s="118"/>
      <c r="D8" s="51" t="s">
        <v>114</v>
      </c>
      <c r="E8" s="52" t="s">
        <v>53</v>
      </c>
    </row>
    <row r="9" spans="2:5" x14ac:dyDescent="0.25">
      <c r="B9" s="33" t="s">
        <v>54</v>
      </c>
      <c r="C9" s="102">
        <v>13</v>
      </c>
      <c r="D9" s="7">
        <v>5911905</v>
      </c>
      <c r="E9" s="59">
        <v>5430369</v>
      </c>
    </row>
    <row r="10" spans="2:5" x14ac:dyDescent="0.25">
      <c r="B10" s="54" t="s">
        <v>55</v>
      </c>
      <c r="C10" s="103">
        <v>14</v>
      </c>
      <c r="D10" s="55">
        <v>-4147392</v>
      </c>
      <c r="E10" s="60">
        <v>-3658006</v>
      </c>
    </row>
    <row r="11" spans="2:5" x14ac:dyDescent="0.25">
      <c r="B11" s="35" t="s">
        <v>56</v>
      </c>
      <c r="C11" s="14"/>
      <c r="D11" s="7">
        <f>D9+D10</f>
        <v>1764513</v>
      </c>
      <c r="E11" s="59">
        <f>E9+E10</f>
        <v>1772363</v>
      </c>
    </row>
    <row r="12" spans="2:5" x14ac:dyDescent="0.25">
      <c r="B12" s="33" t="s">
        <v>20</v>
      </c>
      <c r="C12" s="15"/>
      <c r="D12" s="7"/>
      <c r="E12" s="59"/>
    </row>
    <row r="13" spans="2:5" x14ac:dyDescent="0.25">
      <c r="B13" s="33" t="s">
        <v>57</v>
      </c>
      <c r="C13" s="102">
        <v>15</v>
      </c>
      <c r="D13" s="7">
        <v>-710548</v>
      </c>
      <c r="E13" s="59">
        <v>-672009</v>
      </c>
    </row>
    <row r="14" spans="2:5" x14ac:dyDescent="0.25">
      <c r="B14" s="33" t="s">
        <v>58</v>
      </c>
      <c r="C14" s="102">
        <v>16</v>
      </c>
      <c r="D14" s="7">
        <v>-350521</v>
      </c>
      <c r="E14" s="59">
        <v>-289516</v>
      </c>
    </row>
    <row r="15" spans="2:5" x14ac:dyDescent="0.25">
      <c r="B15" s="33" t="s">
        <v>59</v>
      </c>
      <c r="C15" s="15"/>
      <c r="D15" s="7">
        <v>22647</v>
      </c>
      <c r="E15" s="59">
        <v>4409</v>
      </c>
    </row>
    <row r="16" spans="2:5" x14ac:dyDescent="0.25">
      <c r="B16" s="54" t="s">
        <v>60</v>
      </c>
      <c r="C16" s="13"/>
      <c r="D16" s="55">
        <v>-189408</v>
      </c>
      <c r="E16" s="60">
        <v>-75009</v>
      </c>
    </row>
    <row r="17" spans="2:5" x14ac:dyDescent="0.25">
      <c r="B17" s="35" t="s">
        <v>61</v>
      </c>
      <c r="C17" s="14"/>
      <c r="D17" s="7">
        <f>SUM(D11:D16)</f>
        <v>536683</v>
      </c>
      <c r="E17" s="59">
        <f>SUM(E11:E16)</f>
        <v>740238</v>
      </c>
    </row>
    <row r="18" spans="2:5" x14ac:dyDescent="0.25">
      <c r="B18" s="33" t="s">
        <v>20</v>
      </c>
      <c r="C18" s="15"/>
      <c r="D18" s="8"/>
      <c r="E18" s="8"/>
    </row>
    <row r="19" spans="2:5" x14ac:dyDescent="0.25">
      <c r="B19" s="33" t="s">
        <v>62</v>
      </c>
      <c r="C19" s="15"/>
      <c r="D19" s="7">
        <v>92526</v>
      </c>
      <c r="E19" s="59">
        <v>69481</v>
      </c>
    </row>
    <row r="20" spans="2:5" x14ac:dyDescent="0.25">
      <c r="B20" s="33" t="s">
        <v>63</v>
      </c>
      <c r="C20" s="15"/>
      <c r="D20" s="7">
        <v>-1853422</v>
      </c>
      <c r="E20" s="59">
        <v>-1054412</v>
      </c>
    </row>
    <row r="21" spans="2:5" x14ac:dyDescent="0.25">
      <c r="B21" s="54" t="s">
        <v>64</v>
      </c>
      <c r="C21" s="57"/>
      <c r="D21" s="55">
        <v>-55019</v>
      </c>
      <c r="E21" s="60">
        <v>-181309</v>
      </c>
    </row>
    <row r="22" spans="2:5" x14ac:dyDescent="0.25">
      <c r="B22" s="56" t="s">
        <v>65</v>
      </c>
      <c r="C22" s="15"/>
      <c r="D22" s="7">
        <f>SUM(D17:D21)</f>
        <v>-1279232</v>
      </c>
      <c r="E22" s="59">
        <f>SUM(E17:E21)</f>
        <v>-426002</v>
      </c>
    </row>
    <row r="23" spans="2:5" x14ac:dyDescent="0.25">
      <c r="B23" s="33" t="s">
        <v>20</v>
      </c>
      <c r="C23" s="14"/>
      <c r="D23" s="7"/>
      <c r="E23" s="59"/>
    </row>
    <row r="24" spans="2:5" x14ac:dyDescent="0.25">
      <c r="B24" s="54" t="s">
        <v>66</v>
      </c>
      <c r="C24" s="58"/>
      <c r="D24" s="60">
        <v>0</v>
      </c>
      <c r="E24" s="60">
        <v>0</v>
      </c>
    </row>
    <row r="25" spans="2:5" x14ac:dyDescent="0.25">
      <c r="B25" s="35" t="s">
        <v>68</v>
      </c>
      <c r="C25" s="15"/>
      <c r="D25" s="7">
        <f>SUM(D22:D24)</f>
        <v>-1279232</v>
      </c>
      <c r="E25" s="59">
        <f>SUM(E22:E24)</f>
        <v>-426002</v>
      </c>
    </row>
    <row r="26" spans="2:5" x14ac:dyDescent="0.25">
      <c r="B26" s="54"/>
      <c r="C26" s="58"/>
      <c r="D26" s="55"/>
      <c r="E26" s="60"/>
    </row>
    <row r="27" spans="2:5" ht="24" x14ac:dyDescent="0.25">
      <c r="B27" s="36" t="s">
        <v>67</v>
      </c>
      <c r="C27" s="12"/>
      <c r="D27" s="5">
        <f>D25</f>
        <v>-1279232</v>
      </c>
      <c r="E27" s="6">
        <f>E25</f>
        <v>-426002</v>
      </c>
    </row>
    <row r="28" spans="2:5" x14ac:dyDescent="0.25">
      <c r="E28" s="109"/>
    </row>
    <row r="29" spans="2:5" x14ac:dyDescent="0.25">
      <c r="B29" s="61" t="s">
        <v>69</v>
      </c>
      <c r="C29" s="100">
        <v>10</v>
      </c>
      <c r="D29" s="62">
        <f>D27/35670200</f>
        <v>-3.5862764997112433E-2</v>
      </c>
      <c r="E29" s="110">
        <f>E27/35670200</f>
        <v>-1.1942798190085842E-2</v>
      </c>
    </row>
    <row r="32" spans="2:5" x14ac:dyDescent="0.25">
      <c r="B32" s="4" t="s">
        <v>48</v>
      </c>
      <c r="C32" s="4" t="s">
        <v>49</v>
      </c>
      <c r="D32" s="2"/>
      <c r="E32" s="48" t="s">
        <v>51</v>
      </c>
    </row>
    <row r="34" spans="2:5" x14ac:dyDescent="0.25">
      <c r="B34" s="4" t="s">
        <v>50</v>
      </c>
      <c r="C34" t="s">
        <v>49</v>
      </c>
      <c r="E34" s="48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37" workbookViewId="0">
      <selection activeCell="D11" sqref="D11:E56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1" t="s">
        <v>112</v>
      </c>
      <c r="C1" s="21"/>
      <c r="D1" s="16"/>
      <c r="E1" s="17" t="s">
        <v>7</v>
      </c>
    </row>
    <row r="3" spans="2:5" ht="18.75" x14ac:dyDescent="0.3">
      <c r="B3" s="20" t="s">
        <v>107</v>
      </c>
      <c r="C3" s="20"/>
    </row>
    <row r="4" spans="2:5" ht="18.75" x14ac:dyDescent="0.3">
      <c r="B4" s="20"/>
      <c r="C4" s="20"/>
    </row>
    <row r="5" spans="2:5" ht="18.75" x14ac:dyDescent="0.3">
      <c r="B5" s="21" t="s">
        <v>118</v>
      </c>
      <c r="C5" s="20"/>
    </row>
    <row r="7" spans="2:5" ht="27.75" customHeight="1" x14ac:dyDescent="0.25">
      <c r="B7" s="115" t="s">
        <v>10</v>
      </c>
      <c r="C7" s="117" t="s">
        <v>8</v>
      </c>
      <c r="D7" s="114" t="s">
        <v>119</v>
      </c>
      <c r="E7" s="114"/>
    </row>
    <row r="8" spans="2:5" ht="26.25" x14ac:dyDescent="0.25">
      <c r="B8" s="116"/>
      <c r="C8" s="118"/>
      <c r="D8" s="51" t="s">
        <v>114</v>
      </c>
      <c r="E8" s="52" t="s">
        <v>53</v>
      </c>
    </row>
    <row r="9" spans="2:5" x14ac:dyDescent="0.25">
      <c r="B9" s="37" t="s">
        <v>20</v>
      </c>
      <c r="C9" s="76"/>
      <c r="D9" s="37"/>
      <c r="E9" s="38"/>
    </row>
    <row r="10" spans="2:5" ht="25.5" x14ac:dyDescent="0.25">
      <c r="B10" s="37" t="s">
        <v>70</v>
      </c>
      <c r="C10" s="76"/>
      <c r="D10" s="38"/>
      <c r="E10" s="38"/>
    </row>
    <row r="11" spans="2:5" x14ac:dyDescent="0.25">
      <c r="B11" s="38" t="s">
        <v>65</v>
      </c>
      <c r="C11" s="76"/>
      <c r="D11" s="7">
        <v>-1279232</v>
      </c>
      <c r="E11" s="7">
        <v>-426002</v>
      </c>
    </row>
    <row r="12" spans="2:5" x14ac:dyDescent="0.25">
      <c r="B12" s="37" t="s">
        <v>20</v>
      </c>
      <c r="C12" s="76"/>
      <c r="D12" s="38"/>
      <c r="E12" s="38"/>
    </row>
    <row r="13" spans="2:5" x14ac:dyDescent="0.25">
      <c r="B13" s="37" t="s">
        <v>71</v>
      </c>
      <c r="C13" s="76"/>
      <c r="D13" s="38"/>
      <c r="E13" s="38"/>
    </row>
    <row r="14" spans="2:5" x14ac:dyDescent="0.25">
      <c r="B14" s="38" t="s">
        <v>72</v>
      </c>
      <c r="C14" s="77">
        <v>6</v>
      </c>
      <c r="D14" s="42">
        <v>1753446</v>
      </c>
      <c r="E14" s="42">
        <v>1572107</v>
      </c>
    </row>
    <row r="15" spans="2:5" x14ac:dyDescent="0.25">
      <c r="B15" s="38" t="s">
        <v>73</v>
      </c>
      <c r="C15" s="77"/>
      <c r="D15" s="42">
        <v>49513</v>
      </c>
      <c r="E15" s="42">
        <v>34498</v>
      </c>
    </row>
    <row r="16" spans="2:5" ht="25.5" x14ac:dyDescent="0.25">
      <c r="B16" s="38" t="s">
        <v>74</v>
      </c>
      <c r="C16" s="77"/>
      <c r="D16" s="42">
        <v>55022</v>
      </c>
      <c r="E16" s="42">
        <v>181309</v>
      </c>
    </row>
    <row r="17" spans="2:5" x14ac:dyDescent="0.25">
      <c r="B17" s="38" t="s">
        <v>75</v>
      </c>
      <c r="C17" s="77"/>
      <c r="D17" s="42">
        <v>0</v>
      </c>
      <c r="E17" s="42">
        <v>0</v>
      </c>
    </row>
    <row r="18" spans="2:5" x14ac:dyDescent="0.25">
      <c r="B18" s="38" t="s">
        <v>62</v>
      </c>
      <c r="C18" s="77"/>
      <c r="D18" s="7">
        <v>-92526</v>
      </c>
      <c r="E18" s="7">
        <v>-69481</v>
      </c>
    </row>
    <row r="19" spans="2:5" ht="15.75" thickBot="1" x14ac:dyDescent="0.3">
      <c r="B19" s="38" t="s">
        <v>63</v>
      </c>
      <c r="C19" s="77"/>
      <c r="D19" s="42">
        <v>1853424</v>
      </c>
      <c r="E19" s="42">
        <v>1054412</v>
      </c>
    </row>
    <row r="20" spans="2:5" ht="38.25" x14ac:dyDescent="0.25">
      <c r="B20" s="78" t="s">
        <v>76</v>
      </c>
      <c r="C20" s="79"/>
      <c r="D20" s="80">
        <f>SUM(D11:D19)</f>
        <v>2339647</v>
      </c>
      <c r="E20" s="80">
        <f>SUM(E11:E19)</f>
        <v>2346843</v>
      </c>
    </row>
    <row r="21" spans="2:5" x14ac:dyDescent="0.25">
      <c r="B21" s="37"/>
      <c r="C21" s="77"/>
      <c r="D21" s="38"/>
      <c r="E21" s="38"/>
    </row>
    <row r="22" spans="2:5" ht="25.5" x14ac:dyDescent="0.25">
      <c r="B22" s="37" t="s">
        <v>77</v>
      </c>
      <c r="C22" s="77"/>
      <c r="D22" s="38"/>
      <c r="E22" s="38"/>
    </row>
    <row r="23" spans="2:5" x14ac:dyDescent="0.25">
      <c r="B23" s="38" t="s">
        <v>22</v>
      </c>
      <c r="C23" s="77"/>
      <c r="D23" s="7">
        <v>-16645</v>
      </c>
      <c r="E23" s="7">
        <v>-13202</v>
      </c>
    </row>
    <row r="24" spans="2:5" ht="25.5" x14ac:dyDescent="0.25">
      <c r="B24" s="38" t="s">
        <v>23</v>
      </c>
      <c r="C24" s="77"/>
      <c r="D24" s="7">
        <v>-38207</v>
      </c>
      <c r="E24" s="7">
        <v>-533243</v>
      </c>
    </row>
    <row r="25" spans="2:5" x14ac:dyDescent="0.25">
      <c r="B25" s="38" t="s">
        <v>24</v>
      </c>
      <c r="C25" s="77"/>
      <c r="D25" s="7">
        <v>143245</v>
      </c>
      <c r="E25" s="7">
        <v>-9438</v>
      </c>
    </row>
    <row r="26" spans="2:5" x14ac:dyDescent="0.25">
      <c r="B26" s="38" t="s">
        <v>26</v>
      </c>
      <c r="C26" s="77"/>
      <c r="D26" s="7">
        <f>-180625+188530</f>
        <v>7905</v>
      </c>
      <c r="E26" s="7">
        <v>379956</v>
      </c>
    </row>
    <row r="27" spans="2:5" x14ac:dyDescent="0.25">
      <c r="B27" s="38" t="s">
        <v>78</v>
      </c>
      <c r="C27" s="77"/>
      <c r="D27" s="7">
        <v>-38462</v>
      </c>
      <c r="E27" s="7">
        <v>-5757</v>
      </c>
    </row>
    <row r="28" spans="2:5" x14ac:dyDescent="0.25">
      <c r="B28" s="81" t="s">
        <v>20</v>
      </c>
      <c r="C28" s="77"/>
      <c r="D28" s="38"/>
      <c r="E28" s="38"/>
    </row>
    <row r="29" spans="2:5" ht="25.5" x14ac:dyDescent="0.25">
      <c r="B29" s="37" t="s">
        <v>79</v>
      </c>
      <c r="C29" s="77"/>
      <c r="D29" s="38"/>
      <c r="E29" s="38"/>
    </row>
    <row r="30" spans="2:5" ht="25.5" x14ac:dyDescent="0.25">
      <c r="B30" s="38" t="s">
        <v>80</v>
      </c>
      <c r="C30" s="77"/>
      <c r="D30" s="88">
        <v>-97192</v>
      </c>
      <c r="E30" s="88">
        <v>-2053</v>
      </c>
    </row>
    <row r="31" spans="2:5" ht="25.5" x14ac:dyDescent="0.25">
      <c r="B31" s="38" t="s">
        <v>81</v>
      </c>
      <c r="C31" s="77"/>
      <c r="D31" s="88">
        <v>-243280</v>
      </c>
      <c r="E31" s="88">
        <v>-156271</v>
      </c>
    </row>
    <row r="32" spans="2:5" x14ac:dyDescent="0.25">
      <c r="B32" s="38" t="s">
        <v>41</v>
      </c>
      <c r="C32" s="77"/>
      <c r="D32" s="88">
        <v>-51753</v>
      </c>
      <c r="E32" s="88">
        <v>73479</v>
      </c>
    </row>
    <row r="33" spans="1:6" ht="15.75" thickBot="1" x14ac:dyDescent="0.3">
      <c r="B33" s="82" t="s">
        <v>82</v>
      </c>
      <c r="C33" s="83"/>
      <c r="D33" s="90">
        <v>-2182</v>
      </c>
      <c r="E33" s="90">
        <f>25180+3437</f>
        <v>28617</v>
      </c>
    </row>
    <row r="34" spans="1:6" ht="25.5" x14ac:dyDescent="0.25">
      <c r="B34" s="37" t="s">
        <v>83</v>
      </c>
      <c r="C34" s="77"/>
      <c r="D34" s="42">
        <f>SUM(D20:D33)</f>
        <v>2003076</v>
      </c>
      <c r="E34" s="42">
        <f>SUM(E20:E33)</f>
        <v>2108931</v>
      </c>
    </row>
    <row r="35" spans="1:6" x14ac:dyDescent="0.25">
      <c r="B35" s="38" t="s">
        <v>20</v>
      </c>
      <c r="C35" s="77"/>
      <c r="D35" s="38"/>
      <c r="E35" s="38"/>
    </row>
    <row r="36" spans="1:6" x14ac:dyDescent="0.25">
      <c r="B36" s="38" t="s">
        <v>84</v>
      </c>
      <c r="C36" s="77"/>
      <c r="D36" s="42">
        <v>78477</v>
      </c>
      <c r="E36" s="42">
        <v>64024</v>
      </c>
    </row>
    <row r="37" spans="1:6" x14ac:dyDescent="0.25">
      <c r="B37" s="41" t="s">
        <v>85</v>
      </c>
      <c r="C37" s="87"/>
      <c r="D37" s="7">
        <v>-1919667</v>
      </c>
      <c r="E37" s="7">
        <v>-996861</v>
      </c>
    </row>
    <row r="38" spans="1:6" ht="15.75" thickBot="1" x14ac:dyDescent="0.3">
      <c r="B38" s="41" t="s">
        <v>109</v>
      </c>
      <c r="C38" s="87"/>
      <c r="D38" s="111">
        <v>-188530</v>
      </c>
      <c r="E38" s="111">
        <v>-120000</v>
      </c>
    </row>
    <row r="39" spans="1:6" ht="39" thickBot="1" x14ac:dyDescent="0.3">
      <c r="A39" s="112"/>
      <c r="B39" s="85" t="s">
        <v>86</v>
      </c>
      <c r="C39" s="86"/>
      <c r="D39" s="89">
        <f>SUM(D34:D38)</f>
        <v>-26644</v>
      </c>
      <c r="E39" s="113">
        <f>SUM(E34:E38)</f>
        <v>1056094</v>
      </c>
      <c r="F39" s="112"/>
    </row>
    <row r="40" spans="1:6" x14ac:dyDescent="0.25">
      <c r="B40" s="37" t="s">
        <v>20</v>
      </c>
      <c r="C40" s="77"/>
      <c r="D40" s="37"/>
      <c r="E40" s="37"/>
    </row>
    <row r="41" spans="1:6" ht="25.5" x14ac:dyDescent="0.25">
      <c r="B41" s="37" t="s">
        <v>87</v>
      </c>
      <c r="C41" s="77"/>
      <c r="D41" s="37"/>
      <c r="E41" s="37"/>
    </row>
    <row r="42" spans="1:6" x14ac:dyDescent="0.25">
      <c r="B42" s="38" t="s">
        <v>88</v>
      </c>
      <c r="C42" s="77"/>
      <c r="D42" s="7">
        <v>-612882</v>
      </c>
      <c r="E42" s="7">
        <v>-654247</v>
      </c>
    </row>
    <row r="43" spans="1:6" ht="25.5" x14ac:dyDescent="0.25">
      <c r="B43" s="38" t="s">
        <v>89</v>
      </c>
      <c r="C43" s="77"/>
      <c r="D43" s="88">
        <v>-500108</v>
      </c>
      <c r="E43" s="88">
        <v>-835433</v>
      </c>
    </row>
    <row r="44" spans="1:6" ht="15.75" thickBot="1" x14ac:dyDescent="0.3">
      <c r="B44" s="38" t="s">
        <v>110</v>
      </c>
      <c r="C44" s="77"/>
      <c r="D44" s="84">
        <v>847565</v>
      </c>
      <c r="E44" s="84">
        <v>2062436</v>
      </c>
    </row>
    <row r="45" spans="1:6" ht="39" thickBot="1" x14ac:dyDescent="0.3">
      <c r="B45" s="85" t="s">
        <v>90</v>
      </c>
      <c r="C45" s="86"/>
      <c r="D45" s="89">
        <f>SUM(D42:D44)</f>
        <v>-265425</v>
      </c>
      <c r="E45" s="89">
        <f>SUM(E42:E44)</f>
        <v>572756</v>
      </c>
    </row>
    <row r="46" spans="1:6" x14ac:dyDescent="0.25">
      <c r="B46" s="37" t="s">
        <v>20</v>
      </c>
      <c r="C46" s="77"/>
      <c r="D46" s="37"/>
      <c r="E46" s="37"/>
    </row>
    <row r="47" spans="1:6" ht="25.5" x14ac:dyDescent="0.25">
      <c r="B47" s="37" t="s">
        <v>91</v>
      </c>
      <c r="C47" s="77"/>
      <c r="D47" s="37"/>
      <c r="E47" s="37"/>
    </row>
    <row r="48" spans="1:6" x14ac:dyDescent="0.25">
      <c r="B48" s="38" t="s">
        <v>92</v>
      </c>
      <c r="C48" s="77"/>
      <c r="D48" s="49" t="s">
        <v>45</v>
      </c>
      <c r="E48" s="49" t="s">
        <v>45</v>
      </c>
    </row>
    <row r="49" spans="1:7" x14ac:dyDescent="0.25">
      <c r="B49" s="38" t="s">
        <v>93</v>
      </c>
      <c r="C49" s="77"/>
      <c r="D49" s="88">
        <v>16940000</v>
      </c>
      <c r="E49" s="49" t="s">
        <v>45</v>
      </c>
    </row>
    <row r="50" spans="1:7" ht="15.75" thickBot="1" x14ac:dyDescent="0.3">
      <c r="B50" s="38" t="s">
        <v>94</v>
      </c>
      <c r="C50" s="77"/>
      <c r="D50" s="90">
        <v>-17429000</v>
      </c>
      <c r="E50" s="90">
        <v>-396873</v>
      </c>
    </row>
    <row r="51" spans="1:7" ht="39" thickBot="1" x14ac:dyDescent="0.3">
      <c r="B51" s="85" t="s">
        <v>95</v>
      </c>
      <c r="C51" s="86"/>
      <c r="D51" s="89">
        <f>SUM(D48:D50)</f>
        <v>-489000</v>
      </c>
      <c r="E51" s="89">
        <f>SUM(E48:E50)</f>
        <v>-396873</v>
      </c>
    </row>
    <row r="52" spans="1:7" ht="25.5" x14ac:dyDescent="0.25">
      <c r="B52" s="37" t="s">
        <v>96</v>
      </c>
      <c r="C52" s="77"/>
      <c r="D52" s="107">
        <f>D39+D45+D51</f>
        <v>-781069</v>
      </c>
      <c r="E52" s="42">
        <f>E39+E45+E51</f>
        <v>1231977</v>
      </c>
    </row>
    <row r="53" spans="1:7" x14ac:dyDescent="0.25">
      <c r="B53" s="37" t="s">
        <v>20</v>
      </c>
      <c r="C53" s="76"/>
      <c r="D53" s="108"/>
      <c r="E53" s="37"/>
    </row>
    <row r="54" spans="1:7" ht="38.25" x14ac:dyDescent="0.25">
      <c r="B54" s="38" t="s">
        <v>97</v>
      </c>
      <c r="C54" s="77"/>
      <c r="D54" s="88">
        <v>5319</v>
      </c>
      <c r="E54" s="88">
        <v>-47</v>
      </c>
    </row>
    <row r="55" spans="1:7" ht="26.25" thickBot="1" x14ac:dyDescent="0.3">
      <c r="B55" s="41" t="s">
        <v>98</v>
      </c>
      <c r="C55" s="87"/>
      <c r="D55" s="111">
        <v>1300613</v>
      </c>
      <c r="E55" s="84">
        <v>385538</v>
      </c>
      <c r="G55" s="105"/>
    </row>
    <row r="56" spans="1:7" ht="26.25" thickBot="1" x14ac:dyDescent="0.3">
      <c r="A56" s="112"/>
      <c r="B56" s="85" t="s">
        <v>108</v>
      </c>
      <c r="C56" s="86"/>
      <c r="D56" s="89">
        <v>524863</v>
      </c>
      <c r="E56" s="113">
        <v>1617468</v>
      </c>
      <c r="F56" s="112"/>
    </row>
    <row r="57" spans="1:7" x14ac:dyDescent="0.25">
      <c r="D57" s="105"/>
    </row>
    <row r="59" spans="1:7" x14ac:dyDescent="0.25">
      <c r="B59" s="4" t="s">
        <v>48</v>
      </c>
      <c r="C59" s="4" t="s">
        <v>49</v>
      </c>
      <c r="D59" s="2"/>
      <c r="E59" s="48" t="s">
        <v>51</v>
      </c>
    </row>
    <row r="61" spans="1:7" x14ac:dyDescent="0.25">
      <c r="B61" s="4" t="s">
        <v>50</v>
      </c>
      <c r="C61" t="s">
        <v>49</v>
      </c>
      <c r="E61" s="48" t="s">
        <v>3</v>
      </c>
    </row>
    <row r="63" spans="1:7" x14ac:dyDescent="0.25">
      <c r="D63" s="104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workbookViewId="0">
      <selection activeCell="B7" sqref="B7:B9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1" t="s">
        <v>6</v>
      </c>
      <c r="C1" s="21"/>
      <c r="D1" s="16"/>
      <c r="G1" s="17" t="s">
        <v>7</v>
      </c>
    </row>
    <row r="3" spans="2:7" ht="18.75" x14ac:dyDescent="0.3">
      <c r="B3" s="20" t="s">
        <v>52</v>
      </c>
      <c r="C3" s="20"/>
    </row>
    <row r="4" spans="2:7" ht="18.75" x14ac:dyDescent="0.3">
      <c r="B4" s="20"/>
      <c r="C4" s="20"/>
    </row>
    <row r="5" spans="2:7" ht="18.75" x14ac:dyDescent="0.3">
      <c r="B5" s="21" t="s">
        <v>118</v>
      </c>
      <c r="C5" s="20"/>
    </row>
    <row r="7" spans="2:7" x14ac:dyDescent="0.25">
      <c r="B7" s="119" t="s">
        <v>10</v>
      </c>
      <c r="C7" s="63"/>
      <c r="D7" s="63" t="s">
        <v>99</v>
      </c>
      <c r="E7" s="123" t="s">
        <v>101</v>
      </c>
      <c r="F7" s="63" t="s">
        <v>102</v>
      </c>
      <c r="G7" s="121" t="s">
        <v>104</v>
      </c>
    </row>
    <row r="8" spans="2:7" x14ac:dyDescent="0.25">
      <c r="B8" s="119"/>
      <c r="C8" s="63"/>
      <c r="D8" s="63" t="s">
        <v>100</v>
      </c>
      <c r="E8" s="123"/>
      <c r="F8" s="63" t="s">
        <v>103</v>
      </c>
      <c r="G8" s="121"/>
    </row>
    <row r="9" spans="2:7" ht="15.75" thickBot="1" x14ac:dyDescent="0.3">
      <c r="B9" s="120"/>
      <c r="C9" s="65" t="s">
        <v>8</v>
      </c>
      <c r="D9" s="66"/>
      <c r="E9" s="124"/>
      <c r="F9" s="66"/>
      <c r="G9" s="122"/>
    </row>
    <row r="10" spans="2:7" x14ac:dyDescent="0.25">
      <c r="B10" s="67" t="s">
        <v>20</v>
      </c>
      <c r="C10" s="33"/>
      <c r="D10" s="33"/>
      <c r="E10" s="33"/>
      <c r="F10" s="33"/>
      <c r="G10" s="33"/>
    </row>
    <row r="11" spans="2:7" ht="15.75" thickBot="1" x14ac:dyDescent="0.3">
      <c r="B11" s="68" t="s">
        <v>111</v>
      </c>
      <c r="C11" s="69"/>
      <c r="D11" s="94">
        <v>35670200</v>
      </c>
      <c r="E11" s="94">
        <v>1617749</v>
      </c>
      <c r="F11" s="34">
        <v>-8219196</v>
      </c>
      <c r="G11" s="94">
        <v>29068753</v>
      </c>
    </row>
    <row r="12" spans="2:7" x14ac:dyDescent="0.25">
      <c r="B12" s="70" t="s">
        <v>20</v>
      </c>
      <c r="C12" s="71"/>
      <c r="D12" s="35"/>
      <c r="E12" s="35"/>
      <c r="F12" s="35"/>
      <c r="G12" s="35"/>
    </row>
    <row r="13" spans="2:7" ht="15.75" thickBot="1" x14ac:dyDescent="0.3">
      <c r="B13" s="70" t="s">
        <v>105</v>
      </c>
      <c r="C13" s="71"/>
      <c r="D13" s="35" t="s">
        <v>45</v>
      </c>
      <c r="E13" s="35" t="s">
        <v>45</v>
      </c>
      <c r="F13" s="34">
        <v>-426002</v>
      </c>
      <c r="G13" s="34">
        <v>-426002</v>
      </c>
    </row>
    <row r="14" spans="2:7" ht="15.75" thickBot="1" x14ac:dyDescent="0.3">
      <c r="B14" s="72" t="s">
        <v>106</v>
      </c>
      <c r="C14" s="73"/>
      <c r="D14" s="53" t="s">
        <v>45</v>
      </c>
      <c r="E14" s="53" t="s">
        <v>45</v>
      </c>
      <c r="F14" s="34">
        <v>-426002</v>
      </c>
      <c r="G14" s="34">
        <v>-426002</v>
      </c>
    </row>
    <row r="15" spans="2:7" ht="15.75" thickBot="1" x14ac:dyDescent="0.3">
      <c r="B15" s="70" t="s">
        <v>20</v>
      </c>
      <c r="C15" s="71"/>
      <c r="D15" s="35"/>
      <c r="E15" s="35"/>
      <c r="F15" s="35"/>
      <c r="G15" s="35"/>
    </row>
    <row r="16" spans="2:7" ht="15.75" thickBot="1" x14ac:dyDescent="0.3">
      <c r="B16" s="72" t="s">
        <v>120</v>
      </c>
      <c r="C16" s="73"/>
      <c r="D16" s="75">
        <v>35670200</v>
      </c>
      <c r="E16" s="75">
        <v>1617749</v>
      </c>
      <c r="F16" s="96">
        <v>-8645198</v>
      </c>
      <c r="G16" s="97">
        <f>SUM(D16:F16)</f>
        <v>28642751</v>
      </c>
    </row>
    <row r="17" spans="2:7" x14ac:dyDescent="0.25">
      <c r="B17" s="91"/>
      <c r="C17" s="92"/>
      <c r="D17" s="93"/>
      <c r="E17" s="93"/>
      <c r="F17" s="93"/>
      <c r="G17" s="93"/>
    </row>
    <row r="18" spans="2:7" ht="15.75" thickBot="1" x14ac:dyDescent="0.3">
      <c r="B18" s="68" t="s">
        <v>115</v>
      </c>
      <c r="C18" s="69"/>
      <c r="D18" s="94">
        <v>35670200</v>
      </c>
      <c r="E18" s="94">
        <v>1617749</v>
      </c>
      <c r="F18" s="34">
        <v>-9166576</v>
      </c>
      <c r="G18" s="94">
        <f>SUM(D18:F18)</f>
        <v>28121373</v>
      </c>
    </row>
    <row r="19" spans="2:7" x14ac:dyDescent="0.25">
      <c r="B19" s="70" t="s">
        <v>20</v>
      </c>
      <c r="C19" s="64"/>
      <c r="D19" s="35"/>
      <c r="E19" s="35"/>
      <c r="F19" s="35"/>
      <c r="G19" s="35"/>
    </row>
    <row r="20" spans="2:7" ht="15.75" thickBot="1" x14ac:dyDescent="0.3">
      <c r="B20" s="70" t="s">
        <v>105</v>
      </c>
      <c r="C20" s="64"/>
      <c r="D20" s="35" t="s">
        <v>45</v>
      </c>
      <c r="E20" s="35" t="s">
        <v>45</v>
      </c>
      <c r="F20" s="34">
        <v>-1279232</v>
      </c>
      <c r="G20" s="34">
        <f>SUM(D20:F20)</f>
        <v>-1279232</v>
      </c>
    </row>
    <row r="21" spans="2:7" ht="15.75" thickBot="1" x14ac:dyDescent="0.3">
      <c r="B21" s="72" t="s">
        <v>106</v>
      </c>
      <c r="C21" s="74"/>
      <c r="D21" s="53" t="s">
        <v>45</v>
      </c>
      <c r="E21" s="53" t="s">
        <v>45</v>
      </c>
      <c r="F21" s="34">
        <v>-1279232</v>
      </c>
      <c r="G21" s="34">
        <f>SUM(D21:F21)</f>
        <v>-1279232</v>
      </c>
    </row>
    <row r="22" spans="2:7" ht="15.75" thickBot="1" x14ac:dyDescent="0.3">
      <c r="B22" s="70" t="s">
        <v>20</v>
      </c>
      <c r="C22" s="64"/>
      <c r="D22" s="35"/>
      <c r="E22" s="35"/>
      <c r="F22" s="35"/>
      <c r="G22" s="35"/>
    </row>
    <row r="23" spans="2:7" ht="15.75" thickBot="1" x14ac:dyDescent="0.3">
      <c r="B23" s="95" t="s">
        <v>121</v>
      </c>
      <c r="C23" s="74"/>
      <c r="D23" s="75">
        <v>35670200</v>
      </c>
      <c r="E23" s="75">
        <v>1617749</v>
      </c>
      <c r="F23" s="96">
        <f>F18+F20</f>
        <v>-10445808</v>
      </c>
      <c r="G23" s="97">
        <f>SUM(D23:F23)</f>
        <v>26842141</v>
      </c>
    </row>
    <row r="26" spans="2:7" x14ac:dyDescent="0.25">
      <c r="B26" s="4" t="s">
        <v>48</v>
      </c>
      <c r="C26" s="4" t="s">
        <v>49</v>
      </c>
      <c r="D26" s="2"/>
      <c r="E26" s="48" t="s">
        <v>51</v>
      </c>
    </row>
    <row r="28" spans="2:7" x14ac:dyDescent="0.25">
      <c r="B28" s="4" t="s">
        <v>50</v>
      </c>
      <c r="C28" t="s">
        <v>49</v>
      </c>
      <c r="E28" s="48" t="s">
        <v>3</v>
      </c>
    </row>
  </sheetData>
  <mergeCells count="3">
    <mergeCell ref="B7:B9"/>
    <mergeCell ref="E7:E9"/>
    <mergeCell ref="G7:G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2022-10-31T10:44:44Z</cp:lastPrinted>
  <dcterms:created xsi:type="dcterms:W3CDTF">2018-04-28T08:45:52Z</dcterms:created>
  <dcterms:modified xsi:type="dcterms:W3CDTF">2022-11-01T10:26:10Z</dcterms:modified>
</cp:coreProperties>
</file>