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5" windowWidth="11910" windowHeight="5625" activeTab="2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конс'!$A$1:$C$86</definedName>
  </definedNames>
  <calcPr calcId="125725"/>
</workbook>
</file>

<file path=xl/calcChain.xml><?xml version="1.0" encoding="utf-8"?>
<calcChain xmlns="http://schemas.openxmlformats.org/spreadsheetml/2006/main">
  <c r="B71" i="11"/>
  <c r="B23" i="4" l="1"/>
  <c r="F23" i="14" l="1"/>
  <c r="E23"/>
  <c r="E27" s="1"/>
  <c r="F27"/>
  <c r="F16"/>
  <c r="E16"/>
  <c r="B70" i="11" l="1"/>
  <c r="B42" i="4"/>
  <c r="C34"/>
  <c r="C64" i="11" l="1"/>
  <c r="C56"/>
  <c r="C26"/>
  <c r="C42" s="1"/>
  <c r="C46" s="1"/>
  <c r="C68" l="1"/>
  <c r="C22" i="3"/>
  <c r="C14"/>
  <c r="C23" l="1"/>
  <c r="C25" s="1"/>
  <c r="C27" s="1"/>
  <c r="C29" s="1"/>
  <c r="K22" i="14"/>
  <c r="K21"/>
  <c r="K20"/>
  <c r="B64" i="11"/>
  <c r="B24" i="4"/>
  <c r="K25" i="14"/>
  <c r="K15" l="1"/>
  <c r="J13"/>
  <c r="J16" s="1"/>
  <c r="I13"/>
  <c r="I16" s="1"/>
  <c r="H13"/>
  <c r="H16" s="1"/>
  <c r="G13"/>
  <c r="G16" s="1"/>
  <c r="D13"/>
  <c r="D16" s="1"/>
  <c r="C13"/>
  <c r="C16" s="1"/>
  <c r="B13"/>
  <c r="B16" s="1"/>
  <c r="K12"/>
  <c r="K14"/>
  <c r="K11"/>
  <c r="K10"/>
  <c r="J23"/>
  <c r="I23"/>
  <c r="H23"/>
  <c r="G23"/>
  <c r="D23"/>
  <c r="C23"/>
  <c r="B23"/>
  <c r="K24"/>
  <c r="K16" l="1"/>
  <c r="B27"/>
  <c r="D27"/>
  <c r="H27"/>
  <c r="C27"/>
  <c r="G27"/>
  <c r="I27"/>
  <c r="J27"/>
  <c r="K13"/>
  <c r="K23"/>
  <c r="K27" l="1"/>
  <c r="B14" i="3"/>
  <c r="B34" i="4"/>
  <c r="B56" i="11" l="1"/>
  <c r="B26" l="1"/>
  <c r="B42" s="1"/>
  <c r="B46" s="1"/>
  <c r="C42" i="4"/>
  <c r="C24"/>
  <c r="B22" i="3"/>
  <c r="B68" i="11" l="1"/>
  <c r="B23" i="3"/>
  <c r="B25" s="1"/>
  <c r="B27" s="1"/>
  <c r="B29" s="1"/>
  <c r="C43" i="4"/>
  <c r="B43"/>
</calcChain>
</file>

<file path=xl/sharedStrings.xml><?xml version="1.0" encoding="utf-8"?>
<sst xmlns="http://schemas.openxmlformats.org/spreadsheetml/2006/main" count="183" uniqueCount="138">
  <si>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</si>
  <si>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</si>
  <si>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</si>
  <si>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</si>
  <si>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</si>
  <si>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</si>
  <si>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</si>
  <si>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</si>
  <si>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</si>
  <si>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</si>
  <si>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</si>
  <si>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</si>
  <si>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</si>
  <si>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</si>
  <si>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</si>
  <si>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</si>
  <si>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</si>
  <si>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</si>
  <si>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</si>
  <si>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</si>
  <si>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</si>
  <si>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</si>
  <si>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</si>
  <si>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</si>
  <si>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</si>
  <si>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</si>
  <si>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</si>
  <si>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</si>
  <si>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</si>
  <si>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</si>
  <si>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</si>
  <si>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</si>
  <si>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</si>
  <si>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</si>
  <si>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</si>
  <si>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</si>
  <si>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</si>
  <si>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</si>
  <si>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</si>
  <si>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Мосидзе Т.Б.</t>
  </si>
  <si>
    <t>Главный бухгалтер</t>
  </si>
  <si>
    <t>Уалибекова Н.А.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</si>
  <si>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</si>
  <si>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</si>
  <si>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</si>
  <si>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</si>
  <si>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</si>
  <si>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Страховая премия, за вычетом выплаченных претензий</t>
  </si>
  <si>
    <t>КОНСОЛИДИРОВАННЫЙ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</si>
  <si>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</si>
  <si>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</si>
  <si>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</si>
  <si>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</si>
  <si>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</si>
  <si>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</si>
  <si>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</si>
  <si>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</si>
  <si>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</si>
  <si>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</si>
  <si>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</si>
  <si>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</si>
  <si>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</si>
  <si>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</si>
  <si>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</si>
  <si>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</si>
  <si>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</si>
  <si>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</si>
  <si>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</si>
  <si>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</si>
  <si>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</si>
  <si>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</si>
  <si>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</si>
  <si>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</si>
  <si>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</si>
  <si>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</si>
  <si>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</si>
  <si>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</si>
  <si>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</si>
  <si>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</si>
  <si>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</si>
  <si>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</si>
  <si>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</si>
  <si>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</si>
  <si>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</si>
  <si>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</si>
  <si>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</si>
  <si>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</si>
  <si>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</si>
  <si>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</si>
  <si>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</si>
  <si>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</si>
  <si>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Чистая прибыль/(убыток) от инвестиций, имеющихся в наличии для продажи</t>
  </si>
  <si>
    <t>Уставный капитал</t>
  </si>
  <si>
    <t>Приобретение инвестиций, удерживаемых до погашения</t>
  </si>
  <si>
    <t>Управляющий директор</t>
  </si>
  <si>
    <t>Расходы, уплаченные по обязательному страхованию депозитов физических лиц</t>
  </si>
  <si>
    <t>Чистая прибыль</t>
  </si>
  <si>
    <t>Чистый совокупный доход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</si>
  <si>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</si>
  <si>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</si>
  <si>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</si>
  <si>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</si>
  <si>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КОНСОЛИДИРОВАННЫЙ ОТЧЕТ ОБ ИЗМЕНЕНИЯХ В КАПИТАЛЕ АО "KASPI  BANK"</t>
  </si>
  <si>
    <t>Корректировка амортизации  фонда переоценки основных средств</t>
  </si>
  <si>
    <t xml:space="preserve">ВАЛОВАЯ ПРИБЫЛЬ ОТ ОПЕРАЦИОННОЙ ДЕЯТЕЛЬНОСТИ </t>
  </si>
  <si>
    <t>Формирование резерва под обесценение</t>
  </si>
  <si>
    <t>Расход по налогу на прибыль</t>
  </si>
  <si>
    <t>ЧИСТАЯ ПРИБЫЛЬ ДО НАЛОГООБЛОЖЕНИЯ</t>
  </si>
  <si>
    <t>Чистый процентный доход</t>
  </si>
  <si>
    <t>ЧИСТАЯ ПРИБЫЛЬ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</si>
  <si>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</si>
  <si>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</si>
  <si>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</si>
  <si>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Отложенные налоговые активы</t>
  </si>
  <si>
    <t>Отложенные налоговые обязательства</t>
  </si>
  <si>
    <t>Проценты, полученные от средств в банках</t>
  </si>
  <si>
    <t>Приток денежных средств от операционной деятельности до налогообложения</t>
  </si>
  <si>
    <t>Чистый приток денежных средств от операционной деятельности</t>
  </si>
  <si>
    <t>Чистый отток денежных средств от инвестиционной деятельности</t>
  </si>
  <si>
    <t xml:space="preserve">Выпуск долговых ценных бумаг </t>
  </si>
  <si>
    <t>Чистый приток денежных средств от финансовой деятельности</t>
  </si>
  <si>
    <t>ЧИСТОЕ УВЕЛИЧЕНИЕ ДЕНЕЖНЫХ СРЕДСТВ И ИХ ЭКВИВАЛЕНТОВ</t>
  </si>
  <si>
    <t>Погашение выпущенных долговых ценных бумаг</t>
  </si>
  <si>
    <t>Требования по текущему налогу на прибыль</t>
  </si>
  <si>
    <t>За 3 месяца, закончившихся 31.03.2016 года</t>
  </si>
  <si>
    <t>31 декабря 2015 г.</t>
  </si>
  <si>
    <t>31 марта 2016 г.</t>
  </si>
  <si>
    <t>Чистая прибыль/(убыток) по операциям с иностранной валютой</t>
  </si>
  <si>
    <t>Чистая прибыль/(убыток) по операциям с финансовыми активами и обязательствами, отражаемым по справедливой стоимости через прибыль или убыток</t>
  </si>
  <si>
    <t>по состоянию на 1 апреля  2017 года</t>
  </si>
  <si>
    <t>По состоянию на 01.04.2017 г.</t>
  </si>
  <si>
    <t>По состоянию на 01.01.2017 г.</t>
  </si>
  <si>
    <t>За 3 месяца, закончившихся 31.03.2017 года</t>
  </si>
  <si>
    <t>31 декабря 2016 г.</t>
  </si>
  <si>
    <t>31 марта 2017 г.</t>
  </si>
  <si>
    <t>Исполнитель: Альпиева Амина</t>
  </si>
  <si>
    <t>Тел.25859-55 вн.2027</t>
  </si>
  <si>
    <t>Выкупленный капитал</t>
  </si>
</sst>
</file>

<file path=xl/styles.xml><?xml version="1.0" encoding="utf-8"?>
<styleSheet xmlns="http://schemas.openxmlformats.org/spreadsheetml/2006/main">
  <numFmts count="32">
    <numFmt numFmtId="164" formatCode="_-* #,##0.00_р_._-;\-* #,##0.00_р_._-;_-* &quot;-&quot;??_р_._-;_-@_-"/>
    <numFmt numFmtId="165" formatCode="_-* #,##0_р_._-;* \(#,##0\)_р_._-;_-* &quot;-&quot;??_р_._-;_-@_-"/>
    <numFmt numFmtId="166" formatCode="_-* #,##0_р_._-;\-* #,##0_р_._-;_-* &quot;-&quot;??_р_._-;_-@_-"/>
    <numFmt numFmtId="167" formatCode="0.0;\(0.0\)"/>
    <numFmt numFmtId="168" formatCode="_-* \(#,##0\);_-* #,##0_-;_-* &quot;-     &quot;_-;_-@_-"/>
    <numFmt numFmtId="169" formatCode="_(* #,##0_);_(* \(#,##0\);_(* &quot;-     &quot;_);_(@_)"/>
    <numFmt numFmtId="170" formatCode="_ * #,##0_ ;_ * \-#,##0_ ;_ * &quot;-&quot;_ ;_ @_ "/>
    <numFmt numFmtId="171" formatCode="_._.* #,##0.0_);_._.* \(#,##0.0\);_._.* \-??_.?_);_._.@_)"/>
    <numFmt numFmtId="172" formatCode="_._.* #,##0.00_);_._.* \(#,##0.00\);_._.* \-??_.??_);_._.@_)"/>
    <numFmt numFmtId="173" formatCode="_._.* #,##0.000_);_._.* \(#,##0.000\);_._.* \-??_.???_);_._.@_)"/>
    <numFmt numFmtId="174" formatCode="_ * #,##0.00_ ;_ * \-#,##0.00_ ;_ * &quot;-&quot;??_ ;_ @_ "/>
    <numFmt numFmtId="175" formatCode="_-* \(#,##0.00\);_-* #,##0.00_-;_-* &quot;-     &quot;??_-;_-@_-"/>
    <numFmt numFmtId="176" formatCode="_(* #,##0.00_);_(* \(#,##0.00\);_(* &quot;-     &quot;??_);_(@_)"/>
    <numFmt numFmtId="177" formatCode="* \(#,##0\);* #,##0_);&quot;-&quot;??_);@"/>
    <numFmt numFmtId="178" formatCode="_-&quot;$&quot;* \(#,##0\);_-&quot;$&quot;* #,##0_);_-&quot;$&quot;* &quot;-     &quot;_-;_-@_-"/>
    <numFmt numFmtId="179" formatCode="_(&quot;$&quot;* #,##0.00_);_(&quot;$&quot;* \(#,##0.00\);_(&quot;$&quot;* &quot;-     &quot;??_);_(@_)"/>
    <numFmt numFmtId="180" formatCode="_(&quot;$&quot;* #,##0_);_(&quot;$&quot;* \(#,##0\);_(&quot;$&quot;* &quot;-     &quot;_);_(@_)"/>
    <numFmt numFmtId="181" formatCode="_._.&quot;$&quot;* #,##0.0_);_._.&quot;$&quot;* \(#,##0.0\);_._.&quot;$&quot;* \-??_.?_);_._.@_)"/>
    <numFmt numFmtId="182" formatCode="_._.&quot;$&quot;* #,##0.00_);_._.&quot;$&quot;* \(#,##0.00\);_._.&quot;$&quot;* \-??_.??_);_._.@_)"/>
    <numFmt numFmtId="183" formatCode="_._.&quot;$&quot;* #,##0.000_);_._.&quot;$&quot;* \(#,##0.000\);_._.&quot;$&quot;* \-??_.???_);_._.@_)"/>
    <numFmt numFmtId="184" formatCode="\ \ \ _-* #,##0.00_-;\-* #,##0.00_-;_-* &quot;-&quot;??_-;_-@_-"/>
    <numFmt numFmtId="185" formatCode="\ \ \ _-&quot;$&quot;* #,##0.00_-;\-&quot;$&quot;* #,##0.00_-;_-&quot;$&quot;* &quot;-&quot;??_-;_-@_-"/>
    <numFmt numFmtId="186" formatCode="* #,##0_);* \(#,##0\);&quot;-&quot;??_);@"/>
    <numFmt numFmtId="187" formatCode="mmmm\ d\,\ yyyy"/>
    <numFmt numFmtId="188" formatCode="_._._(0.0%_);_._.\(0.0\)%_)"/>
    <numFmt numFmtId="189" formatCode="0%_);\(0%\)"/>
    <numFmt numFmtId="190" formatCode="_._._(0%_);_._.\(0\)%_)"/>
    <numFmt numFmtId="191" formatCode="_._._(0.00%_);_._.\(0.00\)%_)"/>
    <numFmt numFmtId="192" formatCode="_._._(0.000%_);_._.\(0.000\)%_)"/>
    <numFmt numFmtId="193" formatCode="_._.* ###0_)"/>
    <numFmt numFmtId="194" formatCode="_ * #,##0_ ;_ * \-#,##0_ ;_ * &quot;-&quot;??_ ;_ @_ "/>
    <numFmt numFmtId="195" formatCode="_(* #,##0_);_(* \(#,##0\);_(* &quot;-&quot;??_);_(@_)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7" fontId="8" fillId="0" borderId="4"/>
    <xf numFmtId="0" fontId="9" fillId="0" borderId="5">
      <alignment horizontal="center"/>
    </xf>
    <xf numFmtId="168" fontId="10" fillId="0" borderId="0" applyFill="0" applyBorder="0" applyProtection="0"/>
    <xf numFmtId="169" fontId="10" fillId="0" borderId="0" applyFill="0" applyBorder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0" fillId="0" borderId="0" applyFont="0" applyFill="0" applyBorder="0" applyProtection="0"/>
    <xf numFmtId="172" fontId="12" fillId="0" borderId="0" applyFont="0" applyFill="0" applyBorder="0" applyProtection="0"/>
    <xf numFmtId="173" fontId="12" fillId="0" borderId="0" applyFont="0" applyFill="0" applyBorder="0" applyProtection="0"/>
    <xf numFmtId="164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0" fillId="0" borderId="0" applyFont="0" applyFill="0" applyBorder="0" applyProtection="0"/>
    <xf numFmtId="176" fontId="10" fillId="0" borderId="0" applyFont="0" applyFill="0" applyBorder="0" applyProtection="0"/>
    <xf numFmtId="0" fontId="13" fillId="0" borderId="0" applyFill="0" applyProtection="0">
      <protection locked="0"/>
    </xf>
    <xf numFmtId="177" fontId="14" fillId="0" borderId="0" applyFill="0" applyBorder="0" applyProtection="0"/>
    <xf numFmtId="177" fontId="14" fillId="0" borderId="6" applyFill="0" applyProtection="0"/>
    <xf numFmtId="177" fontId="14" fillId="0" borderId="7" applyFill="0" applyProtection="0"/>
    <xf numFmtId="178" fontId="10" fillId="0" borderId="0" applyFill="0" applyBorder="0" applyProtection="0"/>
    <xf numFmtId="179" fontId="10" fillId="0" borderId="0" applyFill="0" applyBorder="0" applyProtection="0"/>
    <xf numFmtId="178" fontId="10" fillId="0" borderId="0" applyFill="0" applyBorder="0" applyProtection="0"/>
    <xf numFmtId="180" fontId="10" fillId="0" borderId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12" fillId="0" borderId="0" applyFont="0" applyFill="0" applyBorder="0" applyProtection="0"/>
    <xf numFmtId="184" fontId="8" fillId="0" borderId="0"/>
    <xf numFmtId="185" fontId="8" fillId="0" borderId="0"/>
    <xf numFmtId="186" fontId="14" fillId="0" borderId="0" applyFill="0" applyBorder="0" applyProtection="0"/>
    <xf numFmtId="186" fontId="14" fillId="0" borderId="6" applyFill="0" applyProtection="0"/>
    <xf numFmtId="186" fontId="14" fillId="0" borderId="7" applyFill="0" applyProtection="0"/>
    <xf numFmtId="14" fontId="7" fillId="2" borderId="8">
      <alignment horizontal="center" vertical="center" wrapText="1"/>
    </xf>
    <xf numFmtId="187" fontId="15" fillId="0" borderId="0" applyFill="0" applyProtection="0">
      <alignment horizontal="left"/>
    </xf>
    <xf numFmtId="187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8" fontId="12" fillId="0" borderId="0" applyFont="0" applyFill="0" applyBorder="0" applyProtection="0"/>
    <xf numFmtId="189" fontId="16" fillId="0" borderId="0" applyFont="0" applyFill="0" applyBorder="0" applyAlignment="0" applyProtection="0"/>
    <xf numFmtId="190" fontId="10" fillId="0" borderId="0" applyFont="0" applyFill="0" applyBorder="0" applyProtection="0"/>
    <xf numFmtId="188" fontId="12" fillId="0" borderId="0" applyFont="0" applyFill="0" applyBorder="0" applyProtection="0"/>
    <xf numFmtId="191" fontId="12" fillId="0" borderId="0" applyFont="0" applyFill="0" applyBorder="0" applyProtection="0"/>
    <xf numFmtId="192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3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164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4" fontId="23" fillId="0" borderId="9" xfId="59" applyNumberFormat="1" applyFont="1" applyFill="1" applyBorder="1"/>
    <xf numFmtId="169" fontId="4" fillId="0" borderId="1" xfId="3" applyNumberFormat="1" applyFont="1" applyBorder="1"/>
    <xf numFmtId="169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169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95" fontId="3" fillId="0" borderId="0" xfId="0" applyNumberFormat="1" applyFont="1" applyFill="1" applyAlignment="1">
      <alignment vertical="center"/>
    </xf>
    <xf numFmtId="195" fontId="7" fillId="0" borderId="0" xfId="2" applyNumberFormat="1" applyFont="1" applyFill="1" applyBorder="1" applyAlignment="1" applyProtection="1"/>
    <xf numFmtId="169" fontId="4" fillId="0" borderId="1" xfId="3" applyNumberFormat="1" applyFont="1" applyFill="1" applyBorder="1"/>
    <xf numFmtId="169" fontId="22" fillId="0" borderId="1" xfId="3" applyNumberFormat="1" applyFont="1" applyFill="1" applyBorder="1"/>
    <xf numFmtId="195" fontId="4" fillId="0" borderId="1" xfId="1" applyNumberFormat="1" applyFont="1" applyFill="1" applyBorder="1" applyAlignment="1">
      <alignment vertical="center" wrapText="1"/>
    </xf>
    <xf numFmtId="195" fontId="3" fillId="0" borderId="1" xfId="1" applyNumberFormat="1" applyFont="1" applyFill="1" applyBorder="1" applyAlignment="1">
      <alignment vertical="center" wrapText="1"/>
    </xf>
    <xf numFmtId="195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3" fontId="4" fillId="0" borderId="10" xfId="3" applyNumberFormat="1" applyFont="1" applyFill="1" applyBorder="1" applyAlignment="1">
      <alignment horizontal="center" vertical="center" wrapText="1"/>
    </xf>
    <xf numFmtId="3" fontId="4" fillId="0" borderId="11" xfId="3" applyNumberFormat="1" applyFont="1" applyFill="1" applyBorder="1" applyAlignment="1">
      <alignment horizontal="center" vertical="center" wrapText="1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F61"/>
  <sheetViews>
    <sheetView zoomScaleNormal="100" workbookViewId="0">
      <selection activeCell="B34" sqref="B34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13.5703125" style="1" bestFit="1" customWidth="1"/>
    <col min="5" max="16384" width="9.140625" style="1"/>
  </cols>
  <sheetData>
    <row r="3" spans="1:4">
      <c r="A3" s="64" t="s">
        <v>48</v>
      </c>
      <c r="B3" s="64"/>
      <c r="C3" s="64"/>
    </row>
    <row r="4" spans="1:4">
      <c r="A4" s="64" t="s">
        <v>42</v>
      </c>
      <c r="B4" s="64"/>
      <c r="C4" s="64"/>
    </row>
    <row r="5" spans="1:4">
      <c r="A5" s="64" t="s">
        <v>0</v>
      </c>
      <c r="B5" s="64"/>
      <c r="C5" s="64"/>
    </row>
    <row r="6" spans="1:4">
      <c r="A6" s="64" t="s">
        <v>129</v>
      </c>
      <c r="B6" s="64"/>
      <c r="C6" s="64"/>
    </row>
    <row r="7" spans="1:4">
      <c r="A7" s="64"/>
      <c r="B7" s="64"/>
      <c r="C7" s="64"/>
    </row>
    <row r="8" spans="1:4">
      <c r="A8" s="3"/>
      <c r="B8" s="3"/>
      <c r="C8" s="3"/>
    </row>
    <row r="9" spans="1:4">
      <c r="C9" s="4" t="s">
        <v>1</v>
      </c>
    </row>
    <row r="10" spans="1:4" ht="24">
      <c r="A10" s="5" t="s">
        <v>2</v>
      </c>
      <c r="B10" s="53" t="s">
        <v>130</v>
      </c>
      <c r="C10" s="53" t="s">
        <v>131</v>
      </c>
    </row>
    <row r="11" spans="1:4">
      <c r="A11" s="63" t="s">
        <v>3</v>
      </c>
      <c r="B11" s="63"/>
      <c r="C11" s="65"/>
    </row>
    <row r="12" spans="1:4">
      <c r="A12" s="2" t="s">
        <v>4</v>
      </c>
      <c r="B12" s="59">
        <v>121024779</v>
      </c>
      <c r="C12" s="59">
        <v>157375235</v>
      </c>
    </row>
    <row r="13" spans="1:4">
      <c r="A13" s="7" t="s">
        <v>5</v>
      </c>
      <c r="B13" s="59">
        <v>8153023</v>
      </c>
      <c r="C13" s="59">
        <v>7684414</v>
      </c>
      <c r="D13" s="54"/>
    </row>
    <row r="14" spans="1:4" ht="24">
      <c r="A14" s="7" t="s">
        <v>6</v>
      </c>
      <c r="B14" s="59">
        <v>45975396</v>
      </c>
      <c r="C14" s="59">
        <v>75425353</v>
      </c>
      <c r="D14" s="54"/>
    </row>
    <row r="15" spans="1:4">
      <c r="A15" s="7" t="s">
        <v>7</v>
      </c>
      <c r="B15" s="59">
        <v>3230283</v>
      </c>
      <c r="C15" s="59">
        <v>1553889</v>
      </c>
      <c r="D15" s="54"/>
    </row>
    <row r="16" spans="1:4">
      <c r="A16" s="7" t="s">
        <v>8</v>
      </c>
      <c r="B16" s="59">
        <v>719920132</v>
      </c>
      <c r="C16" s="59">
        <v>715052969</v>
      </c>
      <c r="D16" s="54"/>
    </row>
    <row r="17" spans="1:4">
      <c r="A17" s="7" t="s">
        <v>9</v>
      </c>
      <c r="B17" s="59">
        <v>286650576</v>
      </c>
      <c r="C17" s="59">
        <v>216514251</v>
      </c>
      <c r="D17" s="54"/>
    </row>
    <row r="18" spans="1:4">
      <c r="A18" s="7" t="s">
        <v>10</v>
      </c>
      <c r="B18" s="59">
        <v>0</v>
      </c>
      <c r="C18" s="59">
        <v>0</v>
      </c>
      <c r="D18" s="54"/>
    </row>
    <row r="19" spans="1:4">
      <c r="A19" s="7" t="s">
        <v>11</v>
      </c>
      <c r="B19" s="59">
        <v>32606952</v>
      </c>
      <c r="C19" s="59">
        <v>32956335</v>
      </c>
      <c r="D19" s="54"/>
    </row>
    <row r="20" spans="1:4">
      <c r="A20" s="7" t="s">
        <v>123</v>
      </c>
      <c r="B20" s="59">
        <v>1614416</v>
      </c>
      <c r="C20" s="59">
        <v>1109547</v>
      </c>
      <c r="D20" s="54"/>
    </row>
    <row r="21" spans="1:4">
      <c r="A21" s="7" t="s">
        <v>113</v>
      </c>
      <c r="B21" s="59">
        <v>1937968</v>
      </c>
      <c r="C21" s="59">
        <v>3250392</v>
      </c>
      <c r="D21" s="54"/>
    </row>
    <row r="22" spans="1:4">
      <c r="A22" s="7" t="s">
        <v>44</v>
      </c>
      <c r="B22" s="59">
        <v>36455</v>
      </c>
      <c r="C22" s="59">
        <v>45806</v>
      </c>
      <c r="D22" s="54"/>
    </row>
    <row r="23" spans="1:4">
      <c r="A23" s="7" t="s">
        <v>12</v>
      </c>
      <c r="B23" s="59">
        <f>10531098-B20</f>
        <v>8916682</v>
      </c>
      <c r="C23" s="59">
        <v>8135264</v>
      </c>
      <c r="D23" s="54"/>
    </row>
    <row r="24" spans="1:4">
      <c r="A24" s="8" t="s">
        <v>13</v>
      </c>
      <c r="B24" s="60">
        <f>SUM(B12:B23)</f>
        <v>1230066662</v>
      </c>
      <c r="C24" s="60">
        <f>SUM(C12:C23)</f>
        <v>1219103455</v>
      </c>
      <c r="D24" s="54"/>
    </row>
    <row r="25" spans="1:4" ht="15.75" customHeight="1">
      <c r="A25" s="61" t="s">
        <v>14</v>
      </c>
      <c r="B25" s="61"/>
      <c r="C25" s="62"/>
      <c r="D25" s="54"/>
    </row>
    <row r="26" spans="1:4" ht="14.25" customHeight="1">
      <c r="A26" s="7" t="s">
        <v>15</v>
      </c>
      <c r="B26" s="59">
        <v>37922563</v>
      </c>
      <c r="C26" s="59">
        <v>40272097</v>
      </c>
      <c r="D26" s="54"/>
    </row>
    <row r="27" spans="1:4" ht="14.25" customHeight="1">
      <c r="A27" s="7" t="s">
        <v>16</v>
      </c>
      <c r="B27" s="59">
        <v>819438115</v>
      </c>
      <c r="C27" s="59">
        <v>814608243</v>
      </c>
      <c r="D27" s="54"/>
    </row>
    <row r="28" spans="1:4" ht="24">
      <c r="A28" s="7" t="s">
        <v>17</v>
      </c>
      <c r="B28" s="59">
        <v>1159903</v>
      </c>
      <c r="C28" s="59">
        <v>0</v>
      </c>
      <c r="D28" s="54"/>
    </row>
    <row r="29" spans="1:4">
      <c r="A29" s="7" t="s">
        <v>18</v>
      </c>
      <c r="B29" s="59">
        <v>108800141</v>
      </c>
      <c r="C29" s="59">
        <v>111329800</v>
      </c>
      <c r="D29" s="54"/>
    </row>
    <row r="30" spans="1:4">
      <c r="A30" s="7" t="s">
        <v>114</v>
      </c>
      <c r="B30" s="59">
        <v>48316</v>
      </c>
      <c r="C30" s="59">
        <v>60366</v>
      </c>
      <c r="D30" s="54"/>
    </row>
    <row r="31" spans="1:4">
      <c r="A31" s="7" t="s">
        <v>45</v>
      </c>
      <c r="B31" s="59">
        <v>6752978</v>
      </c>
      <c r="C31" s="59">
        <v>7689228</v>
      </c>
      <c r="D31" s="54"/>
    </row>
    <row r="32" spans="1:4">
      <c r="A32" s="7" t="s">
        <v>19</v>
      </c>
      <c r="B32" s="59">
        <v>19016118</v>
      </c>
      <c r="C32" s="59">
        <v>14640291</v>
      </c>
      <c r="D32" s="54"/>
    </row>
    <row r="33" spans="1:6">
      <c r="A33" s="7" t="s">
        <v>20</v>
      </c>
      <c r="B33" s="59">
        <v>91612398</v>
      </c>
      <c r="C33" s="59">
        <v>93975989</v>
      </c>
      <c r="D33" s="54"/>
    </row>
    <row r="34" spans="1:6">
      <c r="A34" s="8" t="s">
        <v>21</v>
      </c>
      <c r="B34" s="58">
        <f>SUM(B26:B33)</f>
        <v>1084750532</v>
      </c>
      <c r="C34" s="58">
        <f>SUM(C26:C33)</f>
        <v>1082576014</v>
      </c>
      <c r="D34" s="54"/>
    </row>
    <row r="35" spans="1:6">
      <c r="A35" s="63" t="s">
        <v>22</v>
      </c>
      <c r="B35" s="63"/>
      <c r="C35" s="62"/>
      <c r="D35" s="54"/>
    </row>
    <row r="36" spans="1:6">
      <c r="A36" s="7" t="s">
        <v>23</v>
      </c>
      <c r="B36" s="59">
        <v>13188339</v>
      </c>
      <c r="C36" s="59">
        <v>13188339</v>
      </c>
      <c r="D36" s="54"/>
    </row>
    <row r="37" spans="1:6">
      <c r="A37" s="7" t="s">
        <v>24</v>
      </c>
      <c r="B37" s="59">
        <v>1307509</v>
      </c>
      <c r="C37" s="59">
        <v>1307509</v>
      </c>
      <c r="D37" s="54"/>
    </row>
    <row r="38" spans="1:6" ht="24">
      <c r="A38" s="7" t="s">
        <v>25</v>
      </c>
      <c r="B38" s="59">
        <v>-1488207</v>
      </c>
      <c r="C38" s="59">
        <v>-2374276</v>
      </c>
      <c r="D38" s="54"/>
    </row>
    <row r="39" spans="1:6">
      <c r="A39" s="7" t="s">
        <v>26</v>
      </c>
      <c r="B39" s="59">
        <v>1738612</v>
      </c>
      <c r="C39" s="59">
        <v>1748382</v>
      </c>
      <c r="D39" s="54"/>
    </row>
    <row r="40" spans="1:6">
      <c r="A40" s="7" t="s">
        <v>46</v>
      </c>
      <c r="B40" s="59">
        <v>0</v>
      </c>
      <c r="C40" s="59">
        <v>0</v>
      </c>
      <c r="D40" s="54"/>
    </row>
    <row r="41" spans="1:6">
      <c r="A41" s="7" t="s">
        <v>27</v>
      </c>
      <c r="B41" s="59">
        <v>130569877</v>
      </c>
      <c r="C41" s="59">
        <v>122657487</v>
      </c>
      <c r="D41" s="54"/>
    </row>
    <row r="42" spans="1:6">
      <c r="A42" s="8" t="s">
        <v>28</v>
      </c>
      <c r="B42" s="58">
        <f>SUM(B36:B41)</f>
        <v>145316130</v>
      </c>
      <c r="C42" s="58">
        <f>SUM(C36:C41)</f>
        <v>136527441</v>
      </c>
      <c r="D42" s="54"/>
    </row>
    <row r="43" spans="1:6">
      <c r="A43" s="8" t="s">
        <v>29</v>
      </c>
      <c r="B43" s="58">
        <f>B34+B42</f>
        <v>1230066662</v>
      </c>
      <c r="C43" s="58">
        <f>C34+C42</f>
        <v>1219103455</v>
      </c>
      <c r="D43" s="54"/>
    </row>
    <row r="44" spans="1:6" s="50" customFormat="1" ht="12.75">
      <c r="A44" s="48"/>
      <c r="B44" s="49"/>
      <c r="C44" s="49"/>
      <c r="D44" s="55"/>
      <c r="F44" s="51"/>
    </row>
    <row r="45" spans="1:6" s="50" customFormat="1" ht="12.75">
      <c r="A45" s="8" t="s">
        <v>110</v>
      </c>
      <c r="B45" s="58">
        <v>7404</v>
      </c>
      <c r="C45" s="58">
        <v>6942</v>
      </c>
      <c r="D45" s="55"/>
      <c r="F45" s="51"/>
    </row>
    <row r="46" spans="1:6" s="50" customFormat="1" ht="12.75">
      <c r="A46" s="8" t="s">
        <v>111</v>
      </c>
      <c r="B46" s="58">
        <v>-385</v>
      </c>
      <c r="C46" s="58">
        <v>-385</v>
      </c>
      <c r="D46" s="55"/>
      <c r="F46" s="51"/>
    </row>
    <row r="47" spans="1:6" s="15" customFormat="1">
      <c r="A47" s="12"/>
      <c r="B47" s="13"/>
      <c r="C47" s="14"/>
    </row>
    <row r="48" spans="1:6" s="15" customFormat="1">
      <c r="A48" s="12"/>
      <c r="B48" s="13"/>
      <c r="C48" s="14"/>
    </row>
    <row r="49" spans="1:3">
      <c r="A49" s="10"/>
      <c r="B49" s="11"/>
      <c r="C49" s="11"/>
    </row>
    <row r="52" spans="1:3" ht="15" customHeight="1">
      <c r="A52" s="20" t="s">
        <v>94</v>
      </c>
      <c r="B52" s="21" t="s">
        <v>39</v>
      </c>
    </row>
    <row r="53" spans="1:3">
      <c r="A53" s="22"/>
      <c r="B53" s="21"/>
    </row>
    <row r="54" spans="1:3">
      <c r="A54" s="22"/>
      <c r="B54" s="21"/>
    </row>
    <row r="55" spans="1:3">
      <c r="A55" s="20" t="s">
        <v>40</v>
      </c>
      <c r="B55" s="21" t="s">
        <v>41</v>
      </c>
    </row>
    <row r="60" spans="1:3">
      <c r="A60" s="23" t="s">
        <v>135</v>
      </c>
    </row>
    <row r="61" spans="1:3">
      <c r="A61" s="23" t="s">
        <v>136</v>
      </c>
    </row>
  </sheetData>
  <mergeCells count="8">
    <mergeCell ref="A25:C25"/>
    <mergeCell ref="A35:C35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E44"/>
  <sheetViews>
    <sheetView zoomScaleNormal="100" workbookViewId="0">
      <selection activeCell="B31" sqref="B31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10.5703125" style="1" bestFit="1" customWidth="1"/>
    <col min="6" max="16384" width="9.140625" style="1"/>
  </cols>
  <sheetData>
    <row r="3" spans="1:5">
      <c r="A3" s="64" t="s">
        <v>48</v>
      </c>
      <c r="B3" s="64"/>
      <c r="C3" s="64"/>
    </row>
    <row r="4" spans="1:5" s="15" customFormat="1">
      <c r="A4" s="64" t="s">
        <v>43</v>
      </c>
      <c r="B4" s="64"/>
      <c r="C4" s="64"/>
    </row>
    <row r="5" spans="1:5">
      <c r="A5" s="64" t="s">
        <v>0</v>
      </c>
      <c r="B5" s="64"/>
      <c r="C5" s="64"/>
    </row>
    <row r="6" spans="1:5">
      <c r="A6" s="64" t="s">
        <v>129</v>
      </c>
      <c r="B6" s="64"/>
      <c r="C6" s="64"/>
    </row>
    <row r="7" spans="1:5">
      <c r="A7" s="64"/>
      <c r="B7" s="64"/>
      <c r="C7" s="64"/>
    </row>
    <row r="8" spans="1:5">
      <c r="A8" s="3"/>
      <c r="B8" s="3"/>
      <c r="C8" s="3"/>
    </row>
    <row r="9" spans="1:5">
      <c r="C9" s="4" t="s">
        <v>30</v>
      </c>
    </row>
    <row r="10" spans="1:5" ht="36">
      <c r="A10" s="5" t="s">
        <v>2</v>
      </c>
      <c r="B10" s="53" t="s">
        <v>132</v>
      </c>
      <c r="C10" s="52" t="s">
        <v>124</v>
      </c>
    </row>
    <row r="11" spans="1:5">
      <c r="A11" s="8"/>
      <c r="B11" s="9"/>
      <c r="C11" s="9"/>
    </row>
    <row r="12" spans="1:5">
      <c r="A12" s="7" t="s">
        <v>31</v>
      </c>
      <c r="B12" s="6">
        <v>39365865</v>
      </c>
      <c r="C12" s="6">
        <v>30306402</v>
      </c>
    </row>
    <row r="13" spans="1:5">
      <c r="A13" s="7" t="s">
        <v>32</v>
      </c>
      <c r="B13" s="6">
        <v>-23574587</v>
      </c>
      <c r="C13" s="6">
        <v>-19875889</v>
      </c>
      <c r="E13" s="24"/>
    </row>
    <row r="14" spans="1:5">
      <c r="A14" s="8" t="s">
        <v>108</v>
      </c>
      <c r="B14" s="16">
        <f>SUM(B12:B13)</f>
        <v>15791278</v>
      </c>
      <c r="C14" s="16">
        <f>SUM(C12:C13)</f>
        <v>10430513</v>
      </c>
    </row>
    <row r="15" spans="1:5" ht="36">
      <c r="A15" s="17" t="s">
        <v>128</v>
      </c>
      <c r="B15" s="6">
        <v>-15785469</v>
      </c>
      <c r="C15" s="6">
        <v>1468348</v>
      </c>
    </row>
    <row r="16" spans="1:5">
      <c r="A16" s="17" t="s">
        <v>127</v>
      </c>
      <c r="B16" s="6">
        <v>13761029</v>
      </c>
      <c r="C16" s="6">
        <v>-3809896</v>
      </c>
    </row>
    <row r="17" spans="1:5">
      <c r="A17" s="17" t="s">
        <v>33</v>
      </c>
      <c r="B17" s="6">
        <v>25970005</v>
      </c>
      <c r="C17" s="6">
        <v>24274071</v>
      </c>
    </row>
    <row r="18" spans="1:5">
      <c r="A18" s="17" t="s">
        <v>34</v>
      </c>
      <c r="B18" s="6">
        <v>-1310004</v>
      </c>
      <c r="C18" s="6">
        <v>-581956</v>
      </c>
      <c r="E18" s="24"/>
    </row>
    <row r="19" spans="1:5" ht="24">
      <c r="A19" s="17" t="s">
        <v>91</v>
      </c>
      <c r="B19" s="6">
        <v>44675</v>
      </c>
      <c r="C19" s="6">
        <v>-217096</v>
      </c>
    </row>
    <row r="20" spans="1:5" ht="12" customHeight="1">
      <c r="A20" s="17" t="s">
        <v>47</v>
      </c>
      <c r="B20" s="6">
        <v>-37352</v>
      </c>
      <c r="C20" s="6">
        <v>-91545</v>
      </c>
    </row>
    <row r="21" spans="1:5">
      <c r="A21" s="17" t="s">
        <v>35</v>
      </c>
      <c r="B21" s="6">
        <v>12243</v>
      </c>
      <c r="C21" s="6">
        <v>108637</v>
      </c>
    </row>
    <row r="22" spans="1:5">
      <c r="A22" s="18" t="s">
        <v>36</v>
      </c>
      <c r="B22" s="16">
        <f>SUM(B15:B21)</f>
        <v>22655127</v>
      </c>
      <c r="C22" s="16">
        <f>SUM(C15:C21)</f>
        <v>21150563</v>
      </c>
    </row>
    <row r="23" spans="1:5">
      <c r="A23" s="18" t="s">
        <v>37</v>
      </c>
      <c r="B23" s="16">
        <f>B14+B22</f>
        <v>38446405</v>
      </c>
      <c r="C23" s="16">
        <f>C14+C22</f>
        <v>31581076</v>
      </c>
    </row>
    <row r="24" spans="1:5">
      <c r="A24" s="18" t="s">
        <v>38</v>
      </c>
      <c r="B24" s="16">
        <v>-15988306</v>
      </c>
      <c r="C24" s="16">
        <v>-11909014</v>
      </c>
    </row>
    <row r="25" spans="1:5">
      <c r="A25" s="19" t="s">
        <v>104</v>
      </c>
      <c r="B25" s="16">
        <f>SUM(B23:B24)</f>
        <v>22458099</v>
      </c>
      <c r="C25" s="16">
        <f>SUM(C23:C24)</f>
        <v>19672062</v>
      </c>
    </row>
    <row r="26" spans="1:5">
      <c r="A26" s="17" t="s">
        <v>105</v>
      </c>
      <c r="B26" s="6">
        <v>-12985658</v>
      </c>
      <c r="C26" s="6">
        <v>-18057047</v>
      </c>
    </row>
    <row r="27" spans="1:5">
      <c r="A27" s="18" t="s">
        <v>107</v>
      </c>
      <c r="B27" s="16">
        <f>SUM(B25:B26)</f>
        <v>9472441</v>
      </c>
      <c r="C27" s="16">
        <f>SUM(C25:C26)</f>
        <v>1615015</v>
      </c>
    </row>
    <row r="28" spans="1:5">
      <c r="A28" s="17" t="s">
        <v>106</v>
      </c>
      <c r="B28" s="6">
        <v>-1569821</v>
      </c>
      <c r="C28" s="6">
        <v>-1113836</v>
      </c>
    </row>
    <row r="29" spans="1:5">
      <c r="A29" s="8" t="s">
        <v>109</v>
      </c>
      <c r="B29" s="16">
        <f>SUM(B27:B28)</f>
        <v>7902620</v>
      </c>
      <c r="C29" s="16">
        <f>SUM(C27:C28)</f>
        <v>501179</v>
      </c>
    </row>
    <row r="30" spans="1:5">
      <c r="A30" s="8"/>
      <c r="B30" s="16"/>
      <c r="C30" s="16"/>
    </row>
    <row r="31" spans="1:5">
      <c r="A31" s="8" t="s">
        <v>112</v>
      </c>
      <c r="B31" s="16">
        <v>409</v>
      </c>
      <c r="C31" s="16">
        <v>25</v>
      </c>
    </row>
    <row r="32" spans="1:5">
      <c r="A32" s="10"/>
      <c r="B32" s="11"/>
      <c r="C32" s="11"/>
    </row>
    <row r="35" spans="1:2" ht="15" customHeight="1">
      <c r="A35" s="20" t="s">
        <v>94</v>
      </c>
      <c r="B35" s="21" t="s">
        <v>39</v>
      </c>
    </row>
    <row r="36" spans="1:2">
      <c r="A36" s="22"/>
      <c r="B36" s="21"/>
    </row>
    <row r="37" spans="1:2">
      <c r="A37" s="22"/>
      <c r="B37" s="21"/>
    </row>
    <row r="38" spans="1:2">
      <c r="A38" s="20" t="s">
        <v>40</v>
      </c>
      <c r="B38" s="21" t="s">
        <v>41</v>
      </c>
    </row>
    <row r="43" spans="1:2">
      <c r="A43" s="23" t="s">
        <v>135</v>
      </c>
    </row>
    <row r="44" spans="1:2">
      <c r="A44" s="23" t="s">
        <v>136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C86"/>
  <sheetViews>
    <sheetView tabSelected="1" zoomScaleNormal="100" workbookViewId="0">
      <selection activeCell="B68" sqref="B68:B70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22.5703125" style="1" customWidth="1"/>
    <col min="6" max="16384" width="9.140625" style="1"/>
  </cols>
  <sheetData>
    <row r="3" spans="1:3">
      <c r="A3" s="64" t="s">
        <v>48</v>
      </c>
      <c r="B3" s="64"/>
      <c r="C3" s="64"/>
    </row>
    <row r="4" spans="1:3" s="15" customFormat="1">
      <c r="A4" s="64" t="s">
        <v>56</v>
      </c>
      <c r="B4" s="64"/>
      <c r="C4" s="64"/>
    </row>
    <row r="5" spans="1:3">
      <c r="A5" s="64" t="s">
        <v>0</v>
      </c>
      <c r="B5" s="64"/>
      <c r="C5" s="64"/>
    </row>
    <row r="6" spans="1:3">
      <c r="A6" s="64" t="s">
        <v>129</v>
      </c>
      <c r="B6" s="64"/>
      <c r="C6" s="64"/>
    </row>
    <row r="7" spans="1:3">
      <c r="A7" s="64"/>
      <c r="B7" s="64"/>
      <c r="C7" s="64"/>
    </row>
    <row r="8" spans="1:3">
      <c r="A8" s="3"/>
      <c r="B8" s="3"/>
      <c r="C8" s="3"/>
    </row>
    <row r="9" spans="1:3">
      <c r="C9" s="4" t="s">
        <v>30</v>
      </c>
    </row>
    <row r="10" spans="1:3" ht="36">
      <c r="A10" s="5" t="s">
        <v>2</v>
      </c>
      <c r="B10" s="53" t="s">
        <v>132</v>
      </c>
      <c r="C10" s="52" t="s">
        <v>124</v>
      </c>
    </row>
    <row r="11" spans="1:3" ht="24">
      <c r="A11" s="8" t="s">
        <v>84</v>
      </c>
      <c r="B11" s="9"/>
      <c r="C11" s="9"/>
    </row>
    <row r="12" spans="1:3">
      <c r="A12" s="7"/>
      <c r="B12" s="6"/>
      <c r="C12" s="6"/>
    </row>
    <row r="13" spans="1:3">
      <c r="A13" s="28" t="s">
        <v>115</v>
      </c>
      <c r="B13" s="6">
        <v>2275022</v>
      </c>
      <c r="C13" s="6">
        <v>314316</v>
      </c>
    </row>
    <row r="14" spans="1:3">
      <c r="A14" s="28" t="s">
        <v>57</v>
      </c>
      <c r="B14" s="6">
        <v>26658613</v>
      </c>
      <c r="C14" s="6">
        <v>24650314</v>
      </c>
    </row>
    <row r="15" spans="1:3" ht="24">
      <c r="A15" s="28" t="s">
        <v>81</v>
      </c>
      <c r="B15" s="6">
        <v>803086</v>
      </c>
      <c r="C15" s="6">
        <v>527220</v>
      </c>
    </row>
    <row r="16" spans="1:3" ht="24">
      <c r="A16" s="26" t="s">
        <v>58</v>
      </c>
      <c r="B16" s="6">
        <v>0</v>
      </c>
      <c r="C16" s="6">
        <v>490262</v>
      </c>
    </row>
    <row r="17" spans="1:3">
      <c r="A17" s="26" t="s">
        <v>59</v>
      </c>
      <c r="B17" s="6">
        <v>-781895</v>
      </c>
      <c r="C17" s="6">
        <v>-1054007</v>
      </c>
    </row>
    <row r="18" spans="1:3">
      <c r="A18" s="26" t="s">
        <v>60</v>
      </c>
      <c r="B18" s="6">
        <v>-15926129</v>
      </c>
      <c r="C18" s="6">
        <v>-12574737</v>
      </c>
    </row>
    <row r="19" spans="1:3" ht="24">
      <c r="A19" s="26" t="s">
        <v>61</v>
      </c>
      <c r="B19" s="6">
        <v>-5102149</v>
      </c>
      <c r="C19" s="6">
        <v>-5570959</v>
      </c>
    </row>
    <row r="20" spans="1:3" ht="12" customHeight="1">
      <c r="A20" s="26" t="s">
        <v>62</v>
      </c>
      <c r="B20" s="6">
        <v>-4862419</v>
      </c>
      <c r="C20" s="6">
        <v>-411664</v>
      </c>
    </row>
    <row r="21" spans="1:3" ht="24">
      <c r="A21" s="26" t="s">
        <v>95</v>
      </c>
      <c r="B21" s="6">
        <v>-836920</v>
      </c>
      <c r="C21" s="6">
        <v>-497430</v>
      </c>
    </row>
    <row r="22" spans="1:3" ht="12" customHeight="1">
      <c r="A22" s="26" t="s">
        <v>63</v>
      </c>
      <c r="B22" s="6">
        <v>25916160</v>
      </c>
      <c r="C22" s="6">
        <v>24249208</v>
      </c>
    </row>
    <row r="23" spans="1:3">
      <c r="A23" s="26" t="s">
        <v>64</v>
      </c>
      <c r="B23" s="6">
        <v>-1301995</v>
      </c>
      <c r="C23" s="6">
        <v>-344434</v>
      </c>
    </row>
    <row r="24" spans="1:3">
      <c r="A24" s="26" t="s">
        <v>65</v>
      </c>
      <c r="B24" s="6">
        <v>199389</v>
      </c>
      <c r="C24" s="6">
        <v>891336</v>
      </c>
    </row>
    <row r="25" spans="1:3">
      <c r="A25" s="26" t="s">
        <v>66</v>
      </c>
      <c r="B25" s="6">
        <v>-10581390</v>
      </c>
      <c r="C25" s="6">
        <v>-10122365</v>
      </c>
    </row>
    <row r="26" spans="1:3" ht="24">
      <c r="A26" s="18" t="s">
        <v>67</v>
      </c>
      <c r="B26" s="16">
        <f>SUM(B13:B25)</f>
        <v>16459373</v>
      </c>
      <c r="C26" s="16">
        <f>SUM(C13:C25)</f>
        <v>20547060</v>
      </c>
    </row>
    <row r="27" spans="1:3">
      <c r="A27" s="25"/>
      <c r="B27" s="6"/>
      <c r="C27" s="6"/>
    </row>
    <row r="28" spans="1:3">
      <c r="A28" s="19" t="s">
        <v>68</v>
      </c>
      <c r="B28" s="6"/>
      <c r="C28" s="6"/>
    </row>
    <row r="29" spans="1:3">
      <c r="A29" s="19" t="s">
        <v>69</v>
      </c>
      <c r="B29" s="6"/>
      <c r="C29" s="6"/>
    </row>
    <row r="30" spans="1:3">
      <c r="A30" s="27" t="s">
        <v>5</v>
      </c>
      <c r="B30" s="6">
        <v>-468609</v>
      </c>
      <c r="C30" s="6">
        <v>266356</v>
      </c>
    </row>
    <row r="31" spans="1:3" ht="24">
      <c r="A31" s="27" t="s">
        <v>70</v>
      </c>
      <c r="B31" s="6">
        <v>13664488</v>
      </c>
      <c r="C31" s="6">
        <v>32720</v>
      </c>
    </row>
    <row r="32" spans="1:3">
      <c r="A32" s="27" t="s">
        <v>7</v>
      </c>
      <c r="B32" s="6">
        <v>-1788628</v>
      </c>
      <c r="C32" s="6">
        <v>-3627360</v>
      </c>
    </row>
    <row r="33" spans="1:3">
      <c r="A33" s="27" t="s">
        <v>71</v>
      </c>
      <c r="B33" s="6">
        <v>-14929218</v>
      </c>
      <c r="C33" s="6">
        <v>29986214</v>
      </c>
    </row>
    <row r="34" spans="1:3">
      <c r="A34" s="27" t="s">
        <v>44</v>
      </c>
      <c r="B34" s="6">
        <v>10979</v>
      </c>
      <c r="C34" s="6">
        <v>31327</v>
      </c>
    </row>
    <row r="35" spans="1:3">
      <c r="A35" s="27" t="s">
        <v>12</v>
      </c>
      <c r="B35" s="6">
        <v>-809249</v>
      </c>
      <c r="C35" s="6">
        <v>-1601233</v>
      </c>
    </row>
    <row r="36" spans="1:3">
      <c r="A36" s="19" t="s">
        <v>82</v>
      </c>
      <c r="B36" s="6"/>
      <c r="C36" s="6"/>
    </row>
    <row r="37" spans="1:3">
      <c r="A37" s="27" t="s">
        <v>72</v>
      </c>
      <c r="B37" s="6">
        <v>37765</v>
      </c>
      <c r="C37" s="6">
        <v>-6502916</v>
      </c>
    </row>
    <row r="38" spans="1:3">
      <c r="A38" s="27" t="s">
        <v>73</v>
      </c>
      <c r="B38" s="6">
        <v>23618079</v>
      </c>
      <c r="C38" s="6">
        <v>-66103524</v>
      </c>
    </row>
    <row r="39" spans="1:3" ht="24">
      <c r="A39" s="27" t="s">
        <v>83</v>
      </c>
      <c r="B39" s="6">
        <v>1159903</v>
      </c>
      <c r="C39" s="6">
        <v>0</v>
      </c>
    </row>
    <row r="40" spans="1:3">
      <c r="A40" s="27" t="s">
        <v>19</v>
      </c>
      <c r="B40" s="6">
        <v>219664</v>
      </c>
      <c r="C40" s="6">
        <v>1073957</v>
      </c>
    </row>
    <row r="41" spans="1:3">
      <c r="A41" s="25"/>
      <c r="B41" s="6"/>
      <c r="C41" s="6"/>
    </row>
    <row r="42" spans="1:3" ht="24">
      <c r="A42" s="18" t="s">
        <v>116</v>
      </c>
      <c r="B42" s="16">
        <f>SUM(B30:B40,B26)</f>
        <v>37174547</v>
      </c>
      <c r="C42" s="16">
        <f>SUM(C30:C40,C26)</f>
        <v>-25897399</v>
      </c>
    </row>
    <row r="43" spans="1:3">
      <c r="A43" s="25"/>
      <c r="B43" s="6"/>
      <c r="C43" s="6"/>
    </row>
    <row r="44" spans="1:3">
      <c r="A44" s="27" t="s">
        <v>74</v>
      </c>
      <c r="B44" s="6">
        <v>-774316</v>
      </c>
      <c r="C44" s="6">
        <v>-1037053</v>
      </c>
    </row>
    <row r="45" spans="1:3">
      <c r="A45" s="25"/>
      <c r="B45" s="6"/>
      <c r="C45" s="6"/>
    </row>
    <row r="46" spans="1:3" ht="24">
      <c r="A46" s="19" t="s">
        <v>117</v>
      </c>
      <c r="B46" s="16">
        <f>SUM(B42:B44)</f>
        <v>36400231</v>
      </c>
      <c r="C46" s="16">
        <f>SUM(C42:C44)</f>
        <v>-26934452</v>
      </c>
    </row>
    <row r="47" spans="1:3">
      <c r="A47" s="25"/>
      <c r="B47" s="6"/>
      <c r="C47" s="6"/>
    </row>
    <row r="48" spans="1:3" ht="24">
      <c r="A48" s="19" t="s">
        <v>75</v>
      </c>
      <c r="B48" s="6"/>
      <c r="C48" s="6"/>
    </row>
    <row r="49" spans="1:3">
      <c r="A49" s="27" t="s">
        <v>85</v>
      </c>
      <c r="B49" s="6">
        <v>-806382</v>
      </c>
      <c r="C49" s="6">
        <v>-2003206</v>
      </c>
    </row>
    <row r="50" spans="1:3">
      <c r="A50" s="27" t="s">
        <v>86</v>
      </c>
      <c r="B50" s="6">
        <v>32404</v>
      </c>
      <c r="C50" s="6">
        <v>11220</v>
      </c>
    </row>
    <row r="51" spans="1:3" ht="24">
      <c r="A51" s="27" t="s">
        <v>87</v>
      </c>
      <c r="B51" s="6">
        <v>144613270</v>
      </c>
      <c r="C51" s="6">
        <v>9674672</v>
      </c>
    </row>
    <row r="52" spans="1:3">
      <c r="A52" s="27" t="s">
        <v>88</v>
      </c>
      <c r="B52" s="6">
        <v>-213188860</v>
      </c>
      <c r="C52" s="6">
        <v>-8214331</v>
      </c>
    </row>
    <row r="53" spans="1:3" ht="24">
      <c r="A53" s="27" t="s">
        <v>76</v>
      </c>
      <c r="B53" s="6">
        <v>0</v>
      </c>
      <c r="C53" s="6">
        <v>678000</v>
      </c>
    </row>
    <row r="54" spans="1:3">
      <c r="A54" s="27" t="s">
        <v>93</v>
      </c>
      <c r="B54" s="6">
        <v>0</v>
      </c>
      <c r="C54" s="6">
        <v>0</v>
      </c>
    </row>
    <row r="55" spans="1:3">
      <c r="A55" s="25"/>
      <c r="B55" s="6"/>
      <c r="C55" s="6"/>
    </row>
    <row r="56" spans="1:3" ht="24">
      <c r="A56" s="19" t="s">
        <v>118</v>
      </c>
      <c r="B56" s="16">
        <f>SUM(B49:B54)</f>
        <v>-69349568</v>
      </c>
      <c r="C56" s="16">
        <f>SUM(C49:C54)</f>
        <v>146355</v>
      </c>
    </row>
    <row r="57" spans="1:3">
      <c r="A57" s="25"/>
      <c r="B57" s="6"/>
      <c r="C57" s="6"/>
    </row>
    <row r="58" spans="1:3" ht="24">
      <c r="A58" s="19" t="s">
        <v>77</v>
      </c>
      <c r="B58" s="6"/>
      <c r="C58" s="6"/>
    </row>
    <row r="59" spans="1:3">
      <c r="A59" s="27" t="s">
        <v>122</v>
      </c>
      <c r="B59" s="6">
        <v>0</v>
      </c>
      <c r="C59" s="6">
        <v>-1418368</v>
      </c>
    </row>
    <row r="60" spans="1:3">
      <c r="A60" s="27" t="s">
        <v>119</v>
      </c>
      <c r="B60" s="6">
        <v>0</v>
      </c>
      <c r="C60" s="6">
        <v>0</v>
      </c>
    </row>
    <row r="61" spans="1:3">
      <c r="A61" s="27" t="s">
        <v>78</v>
      </c>
      <c r="B61" s="6">
        <v>0</v>
      </c>
      <c r="C61" s="6">
        <v>2126</v>
      </c>
    </row>
    <row r="62" spans="1:3">
      <c r="A62" s="27" t="s">
        <v>89</v>
      </c>
      <c r="B62" s="6">
        <v>0</v>
      </c>
      <c r="C62" s="6">
        <v>-6029</v>
      </c>
    </row>
    <row r="63" spans="1:3">
      <c r="A63" s="25"/>
      <c r="B63" s="6"/>
      <c r="C63" s="6"/>
    </row>
    <row r="64" spans="1:3">
      <c r="A64" s="19" t="s">
        <v>120</v>
      </c>
      <c r="B64" s="16">
        <f>SUM(B59:B62)</f>
        <v>0</v>
      </c>
      <c r="C64" s="16">
        <f>SUM(C59:C62)</f>
        <v>-1422271</v>
      </c>
    </row>
    <row r="65" spans="1:3">
      <c r="A65" s="25"/>
      <c r="B65" s="6"/>
      <c r="C65" s="6"/>
    </row>
    <row r="66" spans="1:3" ht="24">
      <c r="A66" s="27" t="s">
        <v>90</v>
      </c>
      <c r="B66" s="6">
        <v>-3401119</v>
      </c>
      <c r="C66" s="6">
        <v>3048074</v>
      </c>
    </row>
    <row r="67" spans="1:3">
      <c r="A67" s="25"/>
      <c r="B67" s="6"/>
      <c r="C67" s="6"/>
    </row>
    <row r="68" spans="1:3" ht="24">
      <c r="A68" s="19" t="s">
        <v>121</v>
      </c>
      <c r="B68" s="16">
        <f>SUM(B46,B56,B64,B66)</f>
        <v>-36350456</v>
      </c>
      <c r="C68" s="16">
        <f>SUM(C46,C56,C64,C66)</f>
        <v>-25162294</v>
      </c>
    </row>
    <row r="69" spans="1:3">
      <c r="A69" s="25"/>
      <c r="B69" s="6"/>
      <c r="C69" s="6"/>
    </row>
    <row r="70" spans="1:3">
      <c r="A70" s="19" t="s">
        <v>79</v>
      </c>
      <c r="B70" s="16">
        <f>'Ф1 конс'!C12</f>
        <v>157375235</v>
      </c>
      <c r="C70" s="16">
        <v>284379666</v>
      </c>
    </row>
    <row r="71" spans="1:3">
      <c r="A71" s="19" t="s">
        <v>80</v>
      </c>
      <c r="B71" s="16">
        <f>'Ф1 конс'!B12</f>
        <v>121024779</v>
      </c>
      <c r="C71" s="16">
        <v>259217372</v>
      </c>
    </row>
    <row r="72" spans="1:3">
      <c r="A72" s="10"/>
      <c r="B72" s="11"/>
      <c r="C72" s="11"/>
    </row>
    <row r="73" spans="1:3">
      <c r="A73" s="10"/>
      <c r="B73" s="11"/>
      <c r="C73" s="11"/>
    </row>
    <row r="74" spans="1:3">
      <c r="A74" s="10"/>
      <c r="B74" s="11"/>
      <c r="C74" s="11"/>
    </row>
    <row r="77" spans="1:3" ht="15" customHeight="1">
      <c r="A77" s="20" t="s">
        <v>94</v>
      </c>
      <c r="B77" s="21" t="s">
        <v>39</v>
      </c>
    </row>
    <row r="78" spans="1:3">
      <c r="A78" s="22"/>
      <c r="B78" s="21"/>
    </row>
    <row r="79" spans="1:3">
      <c r="A79" s="22"/>
      <c r="B79" s="21"/>
    </row>
    <row r="80" spans="1:3">
      <c r="A80" s="20" t="s">
        <v>40</v>
      </c>
      <c r="B80" s="21" t="s">
        <v>41</v>
      </c>
    </row>
    <row r="85" spans="1:1">
      <c r="A85" s="23" t="s">
        <v>135</v>
      </c>
    </row>
    <row r="86" spans="1:1">
      <c r="A86" s="23" t="s">
        <v>136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37"/>
  <sheetViews>
    <sheetView zoomScale="90" zoomScaleNormal="90" workbookViewId="0">
      <selection activeCell="H20" sqref="H20:K27"/>
    </sheetView>
  </sheetViews>
  <sheetFormatPr defaultRowHeight="12"/>
  <cols>
    <col min="1" max="1" width="34.7109375" style="29" customWidth="1"/>
    <col min="2" max="2" width="15" style="29" customWidth="1"/>
    <col min="3" max="6" width="17" style="31" customWidth="1"/>
    <col min="7" max="7" width="18" style="31" customWidth="1"/>
    <col min="8" max="9" width="16.7109375" style="31" customWidth="1"/>
    <col min="10" max="10" width="19.140625" style="31" customWidth="1"/>
    <col min="11" max="11" width="17" style="31" customWidth="1"/>
    <col min="12" max="16384" width="9.140625" style="29"/>
  </cols>
  <sheetData>
    <row r="2" spans="1:11" ht="18" customHeight="1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" customHeight="1">
      <c r="A3" s="66" t="s">
        <v>129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8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8" customHeight="1">
      <c r="A5" s="30"/>
      <c r="B5" s="30"/>
      <c r="K5" s="32" t="s">
        <v>30</v>
      </c>
    </row>
    <row r="6" spans="1:11" s="34" customFormat="1" ht="60">
      <c r="A6" s="33"/>
      <c r="B6" s="67" t="s">
        <v>98</v>
      </c>
      <c r="C6" s="68" t="s">
        <v>92</v>
      </c>
      <c r="D6" s="47" t="s">
        <v>24</v>
      </c>
      <c r="E6" s="69" t="s">
        <v>137</v>
      </c>
      <c r="F6" s="70"/>
      <c r="G6" s="47" t="s">
        <v>99</v>
      </c>
      <c r="H6" s="47" t="s">
        <v>26</v>
      </c>
      <c r="I6" s="47" t="s">
        <v>100</v>
      </c>
      <c r="J6" s="47" t="s">
        <v>101</v>
      </c>
      <c r="K6" s="47" t="s">
        <v>55</v>
      </c>
    </row>
    <row r="7" spans="1:11" ht="24">
      <c r="A7" s="35"/>
      <c r="B7" s="35" t="s">
        <v>54</v>
      </c>
      <c r="C7" s="36" t="s">
        <v>53</v>
      </c>
      <c r="D7" s="37"/>
      <c r="E7" s="35" t="s">
        <v>54</v>
      </c>
      <c r="F7" s="36" t="s">
        <v>53</v>
      </c>
      <c r="G7" s="37"/>
      <c r="H7" s="37"/>
      <c r="I7" s="37"/>
      <c r="J7" s="37"/>
      <c r="K7" s="37"/>
    </row>
    <row r="8" spans="1:11" s="30" customFormat="1">
      <c r="A8" s="38" t="s">
        <v>125</v>
      </c>
      <c r="B8" s="39">
        <v>17791058</v>
      </c>
      <c r="C8" s="39">
        <v>409150</v>
      </c>
      <c r="D8" s="39">
        <v>1307509</v>
      </c>
      <c r="E8" s="39">
        <v>-1047435</v>
      </c>
      <c r="F8" s="39">
        <v>-168906</v>
      </c>
      <c r="G8" s="39">
        <v>-2899337</v>
      </c>
      <c r="H8" s="39">
        <v>1792966</v>
      </c>
      <c r="I8" s="39">
        <v>39188</v>
      </c>
      <c r="J8" s="39">
        <v>117190593</v>
      </c>
      <c r="K8" s="39">
        <v>134414786</v>
      </c>
    </row>
    <row r="9" spans="1:11">
      <c r="A9" s="35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>
      <c r="A10" s="41" t="s">
        <v>96</v>
      </c>
      <c r="B10" s="40"/>
      <c r="C10" s="40"/>
      <c r="D10" s="40"/>
      <c r="E10" s="40"/>
      <c r="F10" s="40"/>
      <c r="G10" s="40"/>
      <c r="H10" s="40"/>
      <c r="I10" s="40"/>
      <c r="J10" s="39">
        <v>501179</v>
      </c>
      <c r="K10" s="39">
        <f t="shared" ref="K10:K15" si="0">SUM(B10:J10)</f>
        <v>501179</v>
      </c>
    </row>
    <row r="11" spans="1:11" ht="24">
      <c r="A11" s="42" t="s">
        <v>52</v>
      </c>
      <c r="B11" s="40"/>
      <c r="C11" s="40"/>
      <c r="D11" s="40"/>
      <c r="E11" s="40"/>
      <c r="F11" s="40"/>
      <c r="G11" s="40">
        <v>-1171956</v>
      </c>
      <c r="H11" s="40"/>
      <c r="I11" s="40"/>
      <c r="J11" s="40"/>
      <c r="K11" s="39">
        <f t="shared" si="0"/>
        <v>-1171956</v>
      </c>
    </row>
    <row r="12" spans="1:11" ht="24">
      <c r="A12" s="42" t="s">
        <v>49</v>
      </c>
      <c r="B12" s="40"/>
      <c r="C12" s="40"/>
      <c r="D12" s="40"/>
      <c r="E12" s="40"/>
      <c r="F12" s="40"/>
      <c r="G12" s="40"/>
      <c r="H12" s="40"/>
      <c r="I12" s="40">
        <v>533</v>
      </c>
      <c r="J12" s="40"/>
      <c r="K12" s="39">
        <f t="shared" si="0"/>
        <v>533</v>
      </c>
    </row>
    <row r="13" spans="1:11">
      <c r="A13" s="41" t="s">
        <v>97</v>
      </c>
      <c r="B13" s="39">
        <f t="shared" ref="B13:J13" si="1">SUM(B10:B12)</f>
        <v>0</v>
      </c>
      <c r="C13" s="39">
        <f t="shared" si="1"/>
        <v>0</v>
      </c>
      <c r="D13" s="39">
        <f t="shared" si="1"/>
        <v>0</v>
      </c>
      <c r="E13" s="39"/>
      <c r="F13" s="39"/>
      <c r="G13" s="39">
        <f t="shared" si="1"/>
        <v>-1171956</v>
      </c>
      <c r="H13" s="39">
        <f t="shared" si="1"/>
        <v>0</v>
      </c>
      <c r="I13" s="39">
        <f t="shared" si="1"/>
        <v>533</v>
      </c>
      <c r="J13" s="39">
        <f t="shared" si="1"/>
        <v>501179</v>
      </c>
      <c r="K13" s="39">
        <f t="shared" si="0"/>
        <v>-670244</v>
      </c>
    </row>
    <row r="14" spans="1:11" ht="24">
      <c r="A14" s="42" t="s">
        <v>51</v>
      </c>
      <c r="B14" s="40"/>
      <c r="C14" s="40"/>
      <c r="D14" s="40"/>
      <c r="E14" s="40"/>
      <c r="F14" s="40"/>
      <c r="G14" s="40"/>
      <c r="H14" s="40">
        <v>-13932</v>
      </c>
      <c r="I14" s="40"/>
      <c r="J14" s="40">
        <v>13932</v>
      </c>
      <c r="K14" s="39">
        <f t="shared" si="0"/>
        <v>0</v>
      </c>
    </row>
    <row r="15" spans="1:11" ht="24">
      <c r="A15" s="42" t="s">
        <v>50</v>
      </c>
      <c r="B15" s="40"/>
      <c r="C15" s="40"/>
      <c r="D15" s="40"/>
      <c r="E15" s="40"/>
      <c r="F15" s="40"/>
      <c r="G15" s="40"/>
      <c r="H15" s="40">
        <v>2786</v>
      </c>
      <c r="I15" s="40"/>
      <c r="J15" s="40">
        <v>-2786</v>
      </c>
      <c r="K15" s="39">
        <f t="shared" si="0"/>
        <v>0</v>
      </c>
    </row>
    <row r="16" spans="1:11">
      <c r="A16" s="38" t="s">
        <v>126</v>
      </c>
      <c r="B16" s="39">
        <f t="shared" ref="B16:J16" si="2">SUM(B8,B13:B15)</f>
        <v>17791058</v>
      </c>
      <c r="C16" s="39">
        <f t="shared" si="2"/>
        <v>409150</v>
      </c>
      <c r="D16" s="39">
        <f t="shared" si="2"/>
        <v>1307509</v>
      </c>
      <c r="E16" s="39">
        <f t="shared" si="2"/>
        <v>-1047435</v>
      </c>
      <c r="F16" s="39">
        <f t="shared" si="2"/>
        <v>-168906</v>
      </c>
      <c r="G16" s="39">
        <f t="shared" si="2"/>
        <v>-4071293</v>
      </c>
      <c r="H16" s="39">
        <f t="shared" si="2"/>
        <v>1781820</v>
      </c>
      <c r="I16" s="39">
        <f t="shared" si="2"/>
        <v>39721</v>
      </c>
      <c r="J16" s="39">
        <f t="shared" si="2"/>
        <v>117702918</v>
      </c>
      <c r="K16" s="39">
        <f>SUM(B16:J16)</f>
        <v>133744542</v>
      </c>
    </row>
    <row r="17" spans="1:11">
      <c r="A17" s="35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s="30" customFormat="1">
      <c r="A18" s="38" t="s">
        <v>133</v>
      </c>
      <c r="B18" s="56">
        <v>17791058</v>
      </c>
      <c r="C18" s="56">
        <v>409150</v>
      </c>
      <c r="D18" s="56">
        <v>1307509</v>
      </c>
      <c r="E18" s="56">
        <v>-4459157</v>
      </c>
      <c r="F18" s="56">
        <v>-552712</v>
      </c>
      <c r="G18" s="56">
        <v>-2374276</v>
      </c>
      <c r="H18" s="56">
        <v>1748382</v>
      </c>
      <c r="I18" s="56">
        <v>0</v>
      </c>
      <c r="J18" s="56">
        <v>122657487</v>
      </c>
      <c r="K18" s="56">
        <v>136527441</v>
      </c>
    </row>
    <row r="19" spans="1:11">
      <c r="A19" s="35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>
      <c r="A20" s="41" t="s">
        <v>96</v>
      </c>
      <c r="B20" s="57"/>
      <c r="C20" s="57"/>
      <c r="D20" s="57"/>
      <c r="E20" s="57"/>
      <c r="F20" s="57"/>
      <c r="G20" s="57"/>
      <c r="H20" s="57"/>
      <c r="I20" s="57"/>
      <c r="J20" s="56">
        <v>7902620</v>
      </c>
      <c r="K20" s="56">
        <f t="shared" ref="K20:K25" si="3">SUM(B20:J20)</f>
        <v>7902620</v>
      </c>
    </row>
    <row r="21" spans="1:11" ht="24">
      <c r="A21" s="42" t="s">
        <v>52</v>
      </c>
      <c r="B21" s="57"/>
      <c r="C21" s="57"/>
      <c r="D21" s="57"/>
      <c r="E21" s="57"/>
      <c r="F21" s="57"/>
      <c r="G21" s="57">
        <v>886069</v>
      </c>
      <c r="H21" s="57"/>
      <c r="I21" s="57"/>
      <c r="J21" s="57"/>
      <c r="K21" s="56">
        <f t="shared" si="3"/>
        <v>886069</v>
      </c>
    </row>
    <row r="22" spans="1:11" ht="24">
      <c r="A22" s="42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6">
        <f t="shared" si="3"/>
        <v>0</v>
      </c>
    </row>
    <row r="23" spans="1:11">
      <c r="A23" s="41" t="s">
        <v>97</v>
      </c>
      <c r="B23" s="56">
        <f t="shared" ref="B23:J23" si="4">SUM(B20:B22)</f>
        <v>0</v>
      </c>
      <c r="C23" s="56">
        <f t="shared" si="4"/>
        <v>0</v>
      </c>
      <c r="D23" s="56">
        <f t="shared" si="4"/>
        <v>0</v>
      </c>
      <c r="E23" s="56">
        <f t="shared" si="4"/>
        <v>0</v>
      </c>
      <c r="F23" s="56">
        <f t="shared" si="4"/>
        <v>0</v>
      </c>
      <c r="G23" s="56">
        <f t="shared" si="4"/>
        <v>886069</v>
      </c>
      <c r="H23" s="56">
        <f t="shared" si="4"/>
        <v>0</v>
      </c>
      <c r="I23" s="56">
        <f t="shared" si="4"/>
        <v>0</v>
      </c>
      <c r="J23" s="56">
        <f t="shared" si="4"/>
        <v>7902620</v>
      </c>
      <c r="K23" s="56">
        <f t="shared" si="3"/>
        <v>8788689</v>
      </c>
    </row>
    <row r="24" spans="1:11" ht="24">
      <c r="A24" s="42" t="s">
        <v>51</v>
      </c>
      <c r="B24" s="57"/>
      <c r="C24" s="57"/>
      <c r="D24" s="57"/>
      <c r="E24" s="57"/>
      <c r="F24" s="57"/>
      <c r="G24" s="57"/>
      <c r="H24" s="57">
        <v>-11724</v>
      </c>
      <c r="I24" s="57"/>
      <c r="J24" s="57">
        <v>11724</v>
      </c>
      <c r="K24" s="56">
        <f t="shared" si="3"/>
        <v>0</v>
      </c>
    </row>
    <row r="25" spans="1:11" ht="24">
      <c r="A25" s="42" t="s">
        <v>103</v>
      </c>
      <c r="B25" s="57"/>
      <c r="C25" s="57"/>
      <c r="D25" s="57"/>
      <c r="E25" s="57"/>
      <c r="F25" s="57"/>
      <c r="G25" s="57"/>
      <c r="H25" s="57">
        <v>1954</v>
      </c>
      <c r="I25" s="57"/>
      <c r="J25" s="57">
        <v>-1954</v>
      </c>
      <c r="K25" s="56">
        <f t="shared" si="3"/>
        <v>0</v>
      </c>
    </row>
    <row r="26" spans="1:11">
      <c r="A26" s="42"/>
      <c r="B26" s="57"/>
      <c r="C26" s="57"/>
      <c r="D26" s="57"/>
      <c r="E26" s="57"/>
      <c r="F26" s="57"/>
      <c r="G26" s="57"/>
      <c r="H26" s="57"/>
      <c r="I26" s="57"/>
      <c r="J26" s="57"/>
      <c r="K26" s="56"/>
    </row>
    <row r="27" spans="1:11" s="30" customFormat="1">
      <c r="A27" s="38" t="s">
        <v>134</v>
      </c>
      <c r="B27" s="56">
        <f t="shared" ref="B27:J27" si="5">SUM(B18,B23:B25)</f>
        <v>17791058</v>
      </c>
      <c r="C27" s="56">
        <f t="shared" si="5"/>
        <v>409150</v>
      </c>
      <c r="D27" s="56">
        <f t="shared" si="5"/>
        <v>1307509</v>
      </c>
      <c r="E27" s="56">
        <f t="shared" si="5"/>
        <v>-4459157</v>
      </c>
      <c r="F27" s="56">
        <f t="shared" si="5"/>
        <v>-552712</v>
      </c>
      <c r="G27" s="56">
        <f t="shared" si="5"/>
        <v>-1488207</v>
      </c>
      <c r="H27" s="56">
        <f t="shared" si="5"/>
        <v>1738612</v>
      </c>
      <c r="I27" s="56">
        <f t="shared" si="5"/>
        <v>0</v>
      </c>
      <c r="J27" s="56">
        <f t="shared" si="5"/>
        <v>130569877</v>
      </c>
      <c r="K27" s="56">
        <f>SUM(B27:J27)</f>
        <v>145316130</v>
      </c>
    </row>
    <row r="31" spans="1:11">
      <c r="A31" s="20" t="s">
        <v>94</v>
      </c>
      <c r="B31" s="21"/>
      <c r="G31" s="21" t="s">
        <v>39</v>
      </c>
    </row>
    <row r="32" spans="1:11">
      <c r="A32" s="43"/>
      <c r="B32" s="21"/>
      <c r="G32" s="21"/>
    </row>
    <row r="33" spans="1:7">
      <c r="A33" s="21" t="s">
        <v>40</v>
      </c>
      <c r="B33" s="21"/>
      <c r="G33" s="21" t="s">
        <v>41</v>
      </c>
    </row>
    <row r="34" spans="1:7">
      <c r="A34" s="43"/>
      <c r="B34" s="44"/>
      <c r="C34" s="43"/>
    </row>
    <row r="35" spans="1:7">
      <c r="A35" s="43" t="s">
        <v>135</v>
      </c>
      <c r="B35" s="44"/>
      <c r="C35" s="43"/>
    </row>
    <row r="36" spans="1:7">
      <c r="A36" s="43" t="s">
        <v>136</v>
      </c>
      <c r="B36" s="44"/>
      <c r="C36" s="43"/>
    </row>
    <row r="37" spans="1:7">
      <c r="A37" s="45"/>
      <c r="B37" s="46"/>
      <c r="C37" s="29"/>
    </row>
  </sheetData>
  <mergeCells count="5">
    <mergeCell ref="A2:K2"/>
    <mergeCell ref="A3:K3"/>
    <mergeCell ref="A4:K4"/>
    <mergeCell ref="B6:C6"/>
    <mergeCell ref="E6:F6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Бейсеуова Куралай Калиммулакызы</cp:lastModifiedBy>
  <cp:lastPrinted>2016-04-20T09:03:40Z</cp:lastPrinted>
  <dcterms:created xsi:type="dcterms:W3CDTF">2010-04-29T04:46:49Z</dcterms:created>
  <dcterms:modified xsi:type="dcterms:W3CDTF">2017-04-27T05:58:55Z</dcterms:modified>
</cp:coreProperties>
</file>