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<sst xmlns="http://schemas.openxmlformats.org/spreadsheetml/2006/main" count="134" uniqueCount="105">
  <si>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</si>
  <si>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</si>
  <si>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</si>
  <si>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</si>
  <si>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</si>
  <si>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</si>
  <si>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</si>
  <si>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</si>
  <si>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</si>
  <si>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</si>
  <si>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</si>
  <si>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</si>
  <si>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</si>
  <si>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</si>
  <si>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</si>
  <si>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</si>
  <si>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</si>
  <si>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</si>
  <si>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</si>
  <si>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</si>
  <si>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</si>
  <si>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</si>
  <si>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</si>
  <si>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</si>
  <si>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</si>
  <si>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</si>
  <si>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</si>
  <si>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</si>
  <si>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</si>
  <si>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</si>
  <si>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</si>
  <si>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</si>
  <si>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</si>
  <si>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</si>
  <si>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</si>
  <si>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</si>
  <si>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</si>
  <si>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</si>
  <si>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</si>
  <si>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</si>
  <si>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</si>
  <si>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</si>
  <si>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</si>
  <si>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</si>
  <si>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</si>
  <si>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</si>
  <si>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</si>
  <si>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</si>
  <si>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</si>
  <si>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</si>
  <si>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</si>
  <si>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</si>
  <si>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</si>
  <si>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</si>
  <si>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</si>
  <si>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</si>
  <si>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</si>
  <si>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</si>
  <si>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</si>
  <si>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</si>
  <si>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</si>
  <si>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</si>
  <si>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</si>
  <si>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</si>
  <si>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</si>
  <si>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</si>
  <si>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</si>
  <si>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</si>
  <si>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</si>
  <si>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</si>
  <si>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</si>
  <si>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</si>
  <si>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</si>
  <si>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</si>
  <si>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</si>
  <si>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</si>
  <si>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</si>
  <si>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</si>
  <si>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</si>
  <si>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</si>
  <si>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</si>
  <si>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</si>
  <si>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</si>
  <si>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</si>
  <si>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</si>
  <si>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</si>
  <si>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</si>
  <si>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</si>
  <si>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</si>
  <si>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</si>
  <si>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</si>
  <si>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</si>
  <si>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</si>
  <si>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 xml:space="preserve">ОТЧЕТ О ПРИБЫЛИ ИЛИ УБЫТКЕ И ПРОЧЕМ СОВОКУПНОМ ДОХОДЕ </t>
  </si>
  <si>
    <t>Сальдо на 31 декабря 2022 года</t>
  </si>
  <si>
    <t>Первый руководитель _________________________Камаров Т.К.</t>
  </si>
  <si>
    <t>по состоянию на 31 марта 2024 года</t>
  </si>
  <si>
    <t>31 марта 2024 года</t>
  </si>
  <si>
    <t xml:space="preserve">31 декабря 2023 года </t>
  </si>
  <si>
    <t>за период, закончившийся 31 марта 2024 года</t>
  </si>
  <si>
    <t>за период, закончившийся на 31 марта 2024 года</t>
  </si>
  <si>
    <t>за период, закончившийся на 31 марта 2023 года</t>
  </si>
  <si>
    <t>Сальдо на 31 марта 2023 года</t>
  </si>
  <si>
    <t>Сальдо на 31 декабря 2023 года</t>
  </si>
  <si>
    <t>Сальдо на 31 марта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</si>
</sst>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96</v>
      </c>
    </row>
    <row r="6" spans="1:4" ht="15">
      <c r="A6" s="1" t="s">
        <v>0</v>
      </c>
      <c r="B6" s="2" t="s">
        <v>1</v>
      </c>
      <c r="C6" s="3" t="s">
        <v>97</v>
      </c>
      <c r="D6" s="3" t="s">
        <v>98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231631</v>
      </c>
      <c r="D8" s="10">
        <v>199480</v>
      </c>
    </row>
    <row r="9" spans="1:4" ht="15">
      <c r="A9" s="7" t="s">
        <v>4</v>
      </c>
      <c r="B9" s="8">
        <v>4</v>
      </c>
      <c r="C9" s="10">
        <v>234185</v>
      </c>
      <c r="D9" s="10">
        <v>109315</v>
      </c>
    </row>
    <row r="10" spans="1:4" ht="15">
      <c r="A10" s="7" t="s">
        <v>5</v>
      </c>
      <c r="B10" s="8">
        <v>3</v>
      </c>
      <c r="C10" s="10"/>
      <c r="D10" s="10"/>
    </row>
    <row r="11" spans="1:4" ht="25.5">
      <c r="A11" s="7" t="s">
        <v>6</v>
      </c>
      <c r="B11" s="8">
        <v>5</v>
      </c>
      <c r="C11" s="10">
        <v>6114876</v>
      </c>
      <c r="D11" s="10">
        <v>4894290</v>
      </c>
    </row>
    <row r="12" spans="1:4" ht="15">
      <c r="A12" s="7" t="s">
        <v>7</v>
      </c>
      <c r="B12" s="8">
        <v>6</v>
      </c>
      <c r="C12" s="10">
        <v>49473</v>
      </c>
      <c r="D12" s="10">
        <v>77114</v>
      </c>
    </row>
    <row r="13" spans="1:4" ht="15">
      <c r="A13" s="7" t="s">
        <v>8</v>
      </c>
      <c r="B13" s="8"/>
      <c r="C13" s="10"/>
      <c r="D13" s="10"/>
    </row>
    <row r="14" spans="1:4" ht="25.5">
      <c r="A14" s="7" t="s">
        <v>9</v>
      </c>
      <c r="B14" s="8"/>
      <c r="C14" s="10">
        <v>515</v>
      </c>
      <c r="D14" s="6">
        <v>515</v>
      </c>
    </row>
    <row r="15" spans="1:4" ht="15">
      <c r="A15" s="7" t="s">
        <v>10</v>
      </c>
      <c r="B15" s="8">
        <v>8</v>
      </c>
      <c r="C15" s="10">
        <v>13896</v>
      </c>
      <c r="D15" s="10">
        <v>13792</v>
      </c>
    </row>
    <row r="16" spans="1:4" ht="15">
      <c r="A16" s="7" t="s">
        <v>11</v>
      </c>
      <c r="B16" s="8">
        <v>7</v>
      </c>
      <c r="C16" s="10">
        <v>159582</v>
      </c>
      <c r="D16" s="10">
        <v>177726</v>
      </c>
    </row>
    <row r="17" spans="1:4" ht="15">
      <c r="A17" s="7" t="s">
        <v>12</v>
      </c>
      <c r="B17" s="8">
        <v>8</v>
      </c>
      <c r="C17" s="10">
        <v>13808</v>
      </c>
      <c r="D17" s="10">
        <v>10587</v>
      </c>
    </row>
    <row r="18" spans="1:4" ht="15">
      <c r="A18" s="11" t="s">
        <v>13</v>
      </c>
      <c r="B18" s="3"/>
      <c r="C18" s="12">
        <f>SUM(C8:C17)</f>
        <v>6817966</v>
      </c>
      <c r="D18" s="12">
        <f>SUM(D8:D17)</f>
        <v>5482819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/>
      <c r="D20" s="10"/>
    </row>
    <row r="21" spans="1:4" ht="15">
      <c r="A21" s="7" t="s">
        <v>16</v>
      </c>
      <c r="B21" s="8">
        <v>11</v>
      </c>
      <c r="C21" s="10">
        <v>72767</v>
      </c>
      <c r="D21" s="10">
        <v>81166</v>
      </c>
    </row>
    <row r="22" spans="1:4" ht="15">
      <c r="A22" s="7" t="s">
        <v>17</v>
      </c>
      <c r="B22" s="8">
        <v>10</v>
      </c>
      <c r="C22" s="10">
        <v>28835</v>
      </c>
      <c r="D22" s="10">
        <v>42446</v>
      </c>
    </row>
    <row r="23" spans="1:4" ht="15">
      <c r="A23" s="11" t="s">
        <v>18</v>
      </c>
      <c r="B23" s="3"/>
      <c r="C23" s="12">
        <f>SUM(C20:C22)</f>
        <v>101602</v>
      </c>
      <c r="D23" s="12">
        <f>SUM(D20:D22)</f>
        <v>123612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3564417</v>
      </c>
    </row>
    <row r="26" spans="1:4" ht="15">
      <c r="A26" s="7" t="s">
        <v>21</v>
      </c>
      <c r="B26" s="8"/>
      <c r="C26" s="10">
        <v>3151947</v>
      </c>
      <c r="D26" s="10">
        <v>1794790</v>
      </c>
    </row>
    <row r="27" spans="1:4" ht="15">
      <c r="A27" s="11" t="s">
        <v>22</v>
      </c>
      <c r="B27" s="3"/>
      <c r="C27" s="12">
        <f>SUM(C25:C26)</f>
        <v>6716364</v>
      </c>
      <c r="D27" s="12">
        <f>SUM(D25:D26)</f>
        <v>5359207</v>
      </c>
    </row>
    <row r="28" spans="1:4" ht="15">
      <c r="A28" s="11" t="s">
        <v>23</v>
      </c>
      <c r="B28" s="3"/>
      <c r="C28" s="12">
        <f>C27+C23</f>
        <v>6817966</v>
      </c>
      <c r="D28" s="12">
        <f>D27+D23</f>
        <v>5482819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(C18-28550.55339-C23)/3242600*1000</f>
        <v>2062.484872204404</v>
      </c>
      <c r="D30" s="17">
        <f>(D18-29008.14726-D23)/3242600*1000</f>
        <v>1643.8040007216432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95</v>
      </c>
      <c r="B33" s="18"/>
      <c r="C33" s="19">
        <v>45390</v>
      </c>
      <c r="D33" s="18"/>
    </row>
    <row r="34" spans="1:4" ht="15">
      <c r="A34" s="18" t="s">
        <v>27</v>
      </c>
      <c r="B34" s="18"/>
      <c r="C34" s="19">
        <f>C33</f>
        <v>45390</v>
      </c>
      <c r="D34" s="18"/>
    </row>
    <row r="35" spans="1:4" ht="15">
      <c r="A35" s="18" t="s">
        <v>28</v>
      </c>
      <c r="B35" s="18"/>
      <c r="C35" s="19">
        <f>C34</f>
        <v>45390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3">
      <selection activeCell="H24" sqref="H24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93</v>
      </c>
    </row>
    <row r="4" ht="15.75">
      <c r="A4" s="13" t="s">
        <v>99</v>
      </c>
    </row>
    <row r="6" spans="1:4" ht="49.5" customHeight="1">
      <c r="A6" s="11" t="s">
        <v>0</v>
      </c>
      <c r="B6" s="3" t="s">
        <v>1</v>
      </c>
      <c r="C6" s="3" t="s">
        <v>100</v>
      </c>
      <c r="D6" s="31" t="s">
        <v>101</v>
      </c>
    </row>
    <row r="7" spans="1:4" ht="15">
      <c r="A7" s="7" t="s">
        <v>31</v>
      </c>
      <c r="B7" s="8"/>
      <c r="C7" s="20">
        <v>55899</v>
      </c>
      <c r="D7" s="28">
        <v>38546</v>
      </c>
    </row>
    <row r="8" spans="1:4" ht="15">
      <c r="A8" s="7" t="s">
        <v>32</v>
      </c>
      <c r="B8" s="8"/>
      <c r="C8" s="20">
        <v>19088</v>
      </c>
      <c r="D8" s="28">
        <v>34174</v>
      </c>
    </row>
    <row r="9" spans="1:4" ht="15">
      <c r="A9" s="7" t="s">
        <v>33</v>
      </c>
      <c r="B9" s="8"/>
      <c r="C9" s="20">
        <v>80488</v>
      </c>
      <c r="D9" s="28">
        <v>13502</v>
      </c>
    </row>
    <row r="10" spans="1:4" ht="15">
      <c r="A10" s="11" t="s">
        <v>34</v>
      </c>
      <c r="B10" s="3">
        <v>14</v>
      </c>
      <c r="C10" s="21">
        <f>SUM(C7:C9)</f>
        <v>155475</v>
      </c>
      <c r="D10" s="32">
        <f>SUM(D7:D9)</f>
        <v>86222</v>
      </c>
    </row>
    <row r="11" spans="1:4" ht="25.5">
      <c r="A11" s="7" t="s">
        <v>35</v>
      </c>
      <c r="B11" s="8">
        <v>15</v>
      </c>
      <c r="C11" s="28">
        <v>1270432</v>
      </c>
      <c r="D11" s="28">
        <v>4589</v>
      </c>
    </row>
    <row r="12" spans="1:4" ht="15">
      <c r="A12" s="7" t="s">
        <v>36</v>
      </c>
      <c r="B12" s="8">
        <v>16</v>
      </c>
      <c r="C12" s="28">
        <v>80360</v>
      </c>
      <c r="D12" s="28">
        <v>50711</v>
      </c>
    </row>
    <row r="13" spans="1:4" ht="15">
      <c r="A13" s="7" t="s">
        <v>37</v>
      </c>
      <c r="B13" s="8"/>
      <c r="C13" s="20">
        <v>1013</v>
      </c>
      <c r="D13" s="28">
        <v>1326</v>
      </c>
    </row>
    <row r="14" spans="1:4" ht="15">
      <c r="A14" s="7" t="s">
        <v>38</v>
      </c>
      <c r="B14" s="8">
        <v>17</v>
      </c>
      <c r="C14" s="20">
        <v>-9755</v>
      </c>
      <c r="D14" s="28">
        <v>-3745</v>
      </c>
    </row>
    <row r="15" spans="1:4" ht="15">
      <c r="A15" s="7" t="s">
        <v>39</v>
      </c>
      <c r="B15" s="8">
        <v>18</v>
      </c>
      <c r="C15" s="20">
        <v>2583</v>
      </c>
      <c r="D15" s="28">
        <v>835</v>
      </c>
    </row>
    <row r="16" spans="1:4" ht="15">
      <c r="A16" s="11" t="s">
        <v>40</v>
      </c>
      <c r="B16" s="3"/>
      <c r="C16" s="21">
        <f>SUM(C10:C15)</f>
        <v>1500108</v>
      </c>
      <c r="D16" s="32">
        <f>SUM(D10:D15)</f>
        <v>139938</v>
      </c>
    </row>
    <row r="17" spans="1:4" ht="15">
      <c r="A17" s="7" t="s">
        <v>41</v>
      </c>
      <c r="B17" s="8">
        <v>19</v>
      </c>
      <c r="C17" s="20">
        <v>-180961</v>
      </c>
      <c r="D17" s="28">
        <v>-158153</v>
      </c>
    </row>
    <row r="18" spans="1:4" ht="15">
      <c r="A18" s="11" t="s">
        <v>42</v>
      </c>
      <c r="B18" s="3"/>
      <c r="C18" s="21">
        <f>C16+C17</f>
        <v>1319147</v>
      </c>
      <c r="D18" s="32">
        <f>D16+D17</f>
        <v>-18215</v>
      </c>
    </row>
    <row r="19" spans="1:4" ht="15">
      <c r="A19" s="7" t="s">
        <v>43</v>
      </c>
      <c r="B19" s="8"/>
      <c r="C19" s="20">
        <v>35304</v>
      </c>
      <c r="D19" s="28">
        <v>900</v>
      </c>
    </row>
    <row r="20" spans="1:4" ht="15">
      <c r="A20" s="11" t="s">
        <v>44</v>
      </c>
      <c r="B20" s="3"/>
      <c r="C20" s="21">
        <f>C18+C19</f>
        <v>1354451</v>
      </c>
      <c r="D20" s="32">
        <f>D18+D19</f>
        <v>-17315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1354451</v>
      </c>
      <c r="D23" s="35">
        <f>D20</f>
        <v>-17315</v>
      </c>
    </row>
    <row r="24" spans="1:4" ht="15">
      <c r="A24" s="7" t="s">
        <v>49</v>
      </c>
      <c r="B24" s="8">
        <v>20</v>
      </c>
      <c r="C24" s="30">
        <f>C23/3242600*1000</f>
        <v>417.70523653858015</v>
      </c>
      <c r="D24" s="40">
        <f>D23/3242600*1000</f>
        <v>-5.339850737062851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45390</v>
      </c>
    </row>
    <row r="28" spans="1:3" ht="15">
      <c r="A28" s="18" t="s">
        <v>27</v>
      </c>
      <c r="B28" s="18"/>
      <c r="C28" s="19">
        <f>C27</f>
        <v>45390</v>
      </c>
    </row>
    <row r="29" spans="1:3" ht="15">
      <c r="A29" s="18" t="s">
        <v>28</v>
      </c>
      <c r="B29" s="18"/>
      <c r="C29" s="19">
        <f>C28</f>
        <v>45390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12" sqref="F1:I16384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31 марта 2024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94</v>
      </c>
      <c r="B7" s="21">
        <v>3564417</v>
      </c>
      <c r="C7" s="21">
        <v>1116419</v>
      </c>
      <c r="D7" s="21">
        <f>B7+C7</f>
        <v>4680836</v>
      </c>
    </row>
    <row r="8" spans="1:5" ht="15">
      <c r="A8" s="7" t="s">
        <v>90</v>
      </c>
      <c r="B8" s="24">
        <v>0</v>
      </c>
      <c r="C8" s="20">
        <f>ОПУ!D20</f>
        <v>-17315</v>
      </c>
      <c r="D8" s="21">
        <f aca="true" t="shared" si="0" ref="D8:D16">B8+C8</f>
        <v>-17315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/>
      <c r="C10" s="24"/>
      <c r="D10" s="21">
        <f t="shared" si="0"/>
        <v>0</v>
      </c>
    </row>
    <row r="11" spans="1:4" ht="15">
      <c r="A11" s="7" t="s">
        <v>55</v>
      </c>
      <c r="B11" s="24"/>
      <c r="C11" s="20"/>
      <c r="D11" s="21">
        <f t="shared" si="0"/>
        <v>0</v>
      </c>
    </row>
    <row r="12" spans="1:4" ht="15">
      <c r="A12" s="11" t="s">
        <v>102</v>
      </c>
      <c r="B12" s="21">
        <f>SUM(B7:B11)</f>
        <v>3564417</v>
      </c>
      <c r="C12" s="21">
        <f>SUM(C7:C11)</f>
        <v>1099104</v>
      </c>
      <c r="D12" s="21">
        <f>SUM(D7:D11)</f>
        <v>4663521</v>
      </c>
    </row>
    <row r="13" spans="1:4" ht="15">
      <c r="A13" s="7" t="s">
        <v>90</v>
      </c>
      <c r="B13" s="24">
        <v>0</v>
      </c>
      <c r="C13" s="20">
        <v>702462</v>
      </c>
      <c r="D13" s="21">
        <f t="shared" si="0"/>
        <v>702462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>
        <v>0</v>
      </c>
      <c r="C15" s="20">
        <v>0.4</v>
      </c>
      <c r="D15" s="21">
        <f t="shared" si="0"/>
        <v>0.4</v>
      </c>
    </row>
    <row r="16" spans="1:4" ht="15">
      <c r="A16" s="7" t="s">
        <v>55</v>
      </c>
      <c r="B16" s="24">
        <v>0</v>
      </c>
      <c r="C16" s="20">
        <v>-6776</v>
      </c>
      <c r="D16" s="21">
        <f t="shared" si="0"/>
        <v>-6776</v>
      </c>
    </row>
    <row r="17" spans="1:4" ht="15">
      <c r="A17" s="11" t="s">
        <v>103</v>
      </c>
      <c r="B17" s="21">
        <f>SUM(B12:B16)</f>
        <v>3564417</v>
      </c>
      <c r="C17" s="21">
        <f>SUM(C12:C16)</f>
        <v>1794790.4</v>
      </c>
      <c r="D17" s="21">
        <f>SUM(D12:D16)</f>
        <v>5359207.4</v>
      </c>
    </row>
    <row r="18" spans="1:4" ht="15">
      <c r="A18" s="7" t="s">
        <v>90</v>
      </c>
      <c r="B18" s="24">
        <v>0</v>
      </c>
      <c r="C18" s="20">
        <v>1357157</v>
      </c>
      <c r="D18" s="21">
        <f>B18+C18</f>
        <v>1357157</v>
      </c>
    </row>
    <row r="19" spans="1:4" ht="1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4" ht="15">
      <c r="A21" s="7" t="s">
        <v>55</v>
      </c>
      <c r="B21" s="24">
        <v>0</v>
      </c>
      <c r="C21" s="20">
        <v>0</v>
      </c>
      <c r="D21" s="21">
        <f>B21+C21</f>
        <v>0</v>
      </c>
    </row>
    <row r="22" spans="1:5" ht="15">
      <c r="A22" s="11" t="s">
        <v>104</v>
      </c>
      <c r="B22" s="21">
        <f>SUM(B17:B21)</f>
        <v>3564417</v>
      </c>
      <c r="C22" s="21">
        <f>SUM(C17:C21)</f>
        <v>3151947.4</v>
      </c>
      <c r="D22" s="21">
        <f>SUM(D17:D21)</f>
        <v>6716364.4</v>
      </c>
      <c r="E22" s="9"/>
    </row>
    <row r="23" spans="3:5" ht="15">
      <c r="C23" s="9"/>
      <c r="D23" s="9">
        <f>D22-ОФП!C27</f>
        <v>0.40000000037252903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45390</v>
      </c>
    </row>
    <row r="27" spans="1:3" ht="15">
      <c r="A27" s="18" t="s">
        <v>27</v>
      </c>
      <c r="B27" s="18"/>
      <c r="C27" s="19">
        <f>C26</f>
        <v>45390</v>
      </c>
    </row>
    <row r="28" spans="1:3" ht="15">
      <c r="A28" s="18" t="s">
        <v>28</v>
      </c>
      <c r="B28" s="18"/>
      <c r="C28" s="19">
        <f>C27</f>
        <v>45390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E23" sqref="E1:G16384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31 марта 2024 года</v>
      </c>
    </row>
    <row r="6" spans="1:3" ht="15">
      <c r="A6" s="41" t="s">
        <v>0</v>
      </c>
      <c r="B6" s="42" t="str">
        <f>ОПУ!C6</f>
        <v>за период, закончившийся на 31 марта 2024 года</v>
      </c>
      <c r="C6" s="42" t="str">
        <f>ОПУ!D6</f>
        <v>за период, закончившийся на 31 марта 2023 года</v>
      </c>
    </row>
    <row r="7" spans="1:3" ht="32.25" customHeight="1">
      <c r="A7" s="41"/>
      <c r="B7" s="43"/>
      <c r="C7" s="43"/>
    </row>
    <row r="8" spans="1:3" ht="15">
      <c r="A8" s="11" t="s">
        <v>56</v>
      </c>
      <c r="B8" s="21">
        <f>ОПУ!C18</f>
        <v>1319147</v>
      </c>
      <c r="C8" s="21">
        <v>-18215</v>
      </c>
    </row>
    <row r="9" spans="1:3" ht="15">
      <c r="A9" s="11" t="s">
        <v>57</v>
      </c>
      <c r="B9" s="12">
        <f>SUM(B10:B16)</f>
        <v>34454</v>
      </c>
      <c r="C9" s="12">
        <f>SUM(C10:C16)</f>
        <v>18829</v>
      </c>
    </row>
    <row r="10" spans="1:3" ht="15">
      <c r="A10" s="7" t="s">
        <v>58</v>
      </c>
      <c r="B10" s="38">
        <v>20364</v>
      </c>
      <c r="C10" s="38">
        <v>15777</v>
      </c>
    </row>
    <row r="11" spans="1:3" ht="25.5">
      <c r="A11" s="7" t="s">
        <v>59</v>
      </c>
      <c r="B11" s="38">
        <v>3619</v>
      </c>
      <c r="C11" s="38">
        <v>748</v>
      </c>
    </row>
    <row r="12" spans="1:3" ht="15">
      <c r="A12" s="7" t="s">
        <v>60</v>
      </c>
      <c r="B12" s="39">
        <v>3734</v>
      </c>
      <c r="C12" s="38">
        <v>1692</v>
      </c>
    </row>
    <row r="13" spans="1:3" ht="25.5">
      <c r="A13" s="7" t="s">
        <v>61</v>
      </c>
      <c r="B13" s="39">
        <v>0</v>
      </c>
      <c r="C13" s="10">
        <v>0</v>
      </c>
    </row>
    <row r="14" spans="1:3" ht="15">
      <c r="A14" s="7" t="s">
        <v>62</v>
      </c>
      <c r="B14" s="39">
        <v>6737</v>
      </c>
      <c r="C14" s="10">
        <v>612</v>
      </c>
    </row>
    <row r="15" spans="1:3" ht="15">
      <c r="A15" s="7" t="s">
        <v>63</v>
      </c>
      <c r="B15" s="29">
        <v>0</v>
      </c>
      <c r="C15" s="10">
        <v>0</v>
      </c>
    </row>
    <row r="16" spans="1:3" ht="15">
      <c r="A16" s="7" t="s">
        <v>64</v>
      </c>
      <c r="B16" s="6">
        <v>0</v>
      </c>
      <c r="C16" s="6">
        <v>0</v>
      </c>
    </row>
    <row r="17" spans="1:3" ht="25.5">
      <c r="A17" s="11" t="s">
        <v>65</v>
      </c>
      <c r="B17" s="12">
        <f>B8+B9</f>
        <v>1353601</v>
      </c>
      <c r="C17" s="12">
        <f>C8+C9</f>
        <v>614</v>
      </c>
    </row>
    <row r="18" spans="1:3" ht="15">
      <c r="A18" s="11" t="s">
        <v>66</v>
      </c>
      <c r="B18" s="12">
        <f>SUM(B19:B23)</f>
        <v>-1324656</v>
      </c>
      <c r="C18" s="12">
        <f>SUM(C19:C23)</f>
        <v>71863</v>
      </c>
    </row>
    <row r="19" spans="1:3" ht="25.5">
      <c r="A19" s="7" t="s">
        <v>67</v>
      </c>
      <c r="B19" s="10">
        <f>ОФП!D11-ОФП!C11</f>
        <v>-1220586</v>
      </c>
      <c r="C19" s="10">
        <v>-61573</v>
      </c>
    </row>
    <row r="20" spans="1:3" ht="15">
      <c r="A20" s="7" t="s">
        <v>68</v>
      </c>
      <c r="B20" s="10">
        <f>ОФП!D9-ОФП!C9</f>
        <v>-124870</v>
      </c>
      <c r="C20" s="10">
        <v>156338</v>
      </c>
    </row>
    <row r="21" spans="1:3" ht="15">
      <c r="A21" s="7" t="s">
        <v>69</v>
      </c>
      <c r="B21" s="10">
        <f>ОФП!D10-ОФП!C10</f>
        <v>0</v>
      </c>
      <c r="C21" s="10"/>
    </row>
    <row r="22" spans="1:3" ht="15">
      <c r="A22" s="7" t="s">
        <v>70</v>
      </c>
      <c r="B22" s="10">
        <f>ОФП!D12-ОФП!C12-B14</f>
        <v>20904</v>
      </c>
      <c r="C22" s="10">
        <v>-24076</v>
      </c>
    </row>
    <row r="23" spans="1:3" ht="15">
      <c r="A23" s="7" t="s">
        <v>71</v>
      </c>
      <c r="B23" s="10">
        <f>ОФП!D15-ОФП!C15</f>
        <v>-104</v>
      </c>
      <c r="C23" s="29">
        <v>1174</v>
      </c>
    </row>
    <row r="24" spans="1:3" ht="15">
      <c r="A24" s="11" t="s">
        <v>72</v>
      </c>
      <c r="B24" s="12">
        <f>SUM(B25:B26)</f>
        <v>-17345</v>
      </c>
      <c r="C24" s="12">
        <f>SUM(C25:C26)</f>
        <v>-23707</v>
      </c>
    </row>
    <row r="25" spans="1:3" ht="15">
      <c r="A25" s="7" t="s">
        <v>73</v>
      </c>
      <c r="B25" s="10">
        <f>ОФП!C20-ОФП!D20</f>
        <v>0</v>
      </c>
      <c r="C25" s="10"/>
    </row>
    <row r="26" spans="1:3" ht="15">
      <c r="A26" s="7" t="s">
        <v>74</v>
      </c>
      <c r="B26" s="26">
        <f>ОФП!C22-ОФП!D22-B12</f>
        <v>-17345</v>
      </c>
      <c r="C26" s="10">
        <v>-23707</v>
      </c>
    </row>
    <row r="27" spans="1:3" ht="25.5">
      <c r="A27" s="11" t="s">
        <v>75</v>
      </c>
      <c r="B27" s="12">
        <f>B17+B18+B24</f>
        <v>11600</v>
      </c>
      <c r="C27" s="12">
        <f>C17+C18+C24</f>
        <v>48770</v>
      </c>
    </row>
    <row r="28" spans="1:3" ht="15">
      <c r="A28" s="7" t="s">
        <v>76</v>
      </c>
      <c r="B28" s="10">
        <f>ОПУ!C19</f>
        <v>35304</v>
      </c>
      <c r="C28" s="10">
        <v>900</v>
      </c>
    </row>
    <row r="29" spans="1:3" ht="15">
      <c r="A29" s="11" t="s">
        <v>77</v>
      </c>
      <c r="B29" s="12">
        <f>B27+B28</f>
        <v>46904</v>
      </c>
      <c r="C29" s="12">
        <f>C27+C28</f>
        <v>49670</v>
      </c>
    </row>
    <row r="30" spans="1:3" ht="15">
      <c r="A30" s="11" t="s">
        <v>78</v>
      </c>
      <c r="B30" s="27"/>
      <c r="C30" s="4"/>
    </row>
    <row r="31" spans="1:3" ht="15">
      <c r="A31" s="7" t="s">
        <v>79</v>
      </c>
      <c r="B31" s="38">
        <v>-2218</v>
      </c>
      <c r="C31" s="10">
        <v>-2225</v>
      </c>
    </row>
    <row r="32" spans="1:3" ht="15">
      <c r="A32" s="7" t="s">
        <v>80</v>
      </c>
      <c r="B32" s="6">
        <v>0</v>
      </c>
      <c r="C32" s="6">
        <v>0</v>
      </c>
    </row>
    <row r="33" spans="1:3" ht="15">
      <c r="A33" s="11" t="s">
        <v>81</v>
      </c>
      <c r="B33" s="12">
        <f>B31+B32</f>
        <v>-2218</v>
      </c>
      <c r="C33" s="12">
        <f>C31+C32</f>
        <v>-2225</v>
      </c>
    </row>
    <row r="34" spans="1:3" ht="15">
      <c r="A34" s="11" t="s">
        <v>82</v>
      </c>
      <c r="B34" s="6" t="s">
        <v>83</v>
      </c>
      <c r="C34" s="27"/>
    </row>
    <row r="35" spans="1:3" ht="15">
      <c r="A35" s="7" t="s">
        <v>92</v>
      </c>
      <c r="B35" s="10"/>
      <c r="C35" s="10"/>
    </row>
    <row r="36" spans="1:3" ht="15">
      <c r="A36" s="7" t="s">
        <v>84</v>
      </c>
      <c r="B36" s="38">
        <v>-12535</v>
      </c>
      <c r="C36" s="10">
        <v>-10061</v>
      </c>
    </row>
    <row r="37" spans="1:3" ht="15">
      <c r="A37" s="7" t="s">
        <v>85</v>
      </c>
      <c r="B37" s="38"/>
      <c r="C37" s="10"/>
    </row>
    <row r="38" spans="1:3" ht="15">
      <c r="A38" s="11" t="s">
        <v>86</v>
      </c>
      <c r="B38" s="12">
        <f>B36+B37+B35</f>
        <v>-12535</v>
      </c>
      <c r="C38" s="12">
        <f>C36+C37+C35</f>
        <v>-10061</v>
      </c>
    </row>
    <row r="39" spans="1:3" ht="15">
      <c r="A39" s="11" t="s">
        <v>87</v>
      </c>
      <c r="B39" s="12">
        <f>B29+B33+B38</f>
        <v>32151</v>
      </c>
      <c r="C39" s="12">
        <f>C29+C33+C38</f>
        <v>37384</v>
      </c>
    </row>
    <row r="40" spans="1:3" ht="15">
      <c r="A40" s="11" t="s">
        <v>88</v>
      </c>
      <c r="B40" s="12">
        <v>199480</v>
      </c>
      <c r="C40" s="12">
        <v>80763</v>
      </c>
    </row>
    <row r="41" spans="1:3" ht="15">
      <c r="A41" s="11" t="s">
        <v>89</v>
      </c>
      <c r="B41" s="12">
        <f>B40+B39</f>
        <v>231631</v>
      </c>
      <c r="C41" s="12">
        <f>C40+C39</f>
        <v>118147</v>
      </c>
    </row>
    <row r="42" spans="2:3" ht="15">
      <c r="B42" s="9">
        <f>B41-ОФП!C8</f>
        <v>0</v>
      </c>
      <c r="C42" s="12"/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45390</v>
      </c>
    </row>
    <row r="46" spans="1:3" ht="15">
      <c r="A46" s="18" t="s">
        <v>27</v>
      </c>
      <c r="B46" s="18"/>
      <c r="C46" s="19">
        <f>C45</f>
        <v>45390</v>
      </c>
    </row>
    <row r="47" spans="1:3" ht="15">
      <c r="A47" s="18" t="s">
        <v>28</v>
      </c>
      <c r="B47" s="18"/>
      <c r="C47" s="19">
        <f>C46</f>
        <v>45390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2023-07-13T03:32:23Z</cp:lastPrinted>
  <dcterms:created xsi:type="dcterms:W3CDTF">2021-08-02T07:49:08Z</dcterms:created>
  <dcterms:modified xsi:type="dcterms:W3CDTF">2024-04-06T16:59:31Z</dcterms:modified>
  <cp:category/>
  <cp:version/>
  <cp:contentType/>
  <cp:contentStatus/>
</cp:coreProperties>
</file>