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4940" windowHeight="8640" activeTab="2"/>
  </bookViews>
  <sheets>
    <sheet name="ф1" sheetId="1" r:id="rId1"/>
    <sheet name="ф2" sheetId="2" r:id="rId2"/>
    <sheet name="ф3" sheetId="3" r:id="rId3"/>
    <sheet name="4ф" sheetId="4" r:id="rId4"/>
  </sheets>
  <definedNames>
    <definedName name="_xlnm.Print_Area" localSheetId="3">'4ф'!$A$1:$I$103</definedName>
    <definedName name="_xlnm.Print_Area" localSheetId="0">'ф1'!$A$1:$I$99</definedName>
    <definedName name="_xlnm.Print_Area" localSheetId="1">'ф2'!$A$1:$F$76</definedName>
    <definedName name="_xlnm.Print_Area" localSheetId="2">'ф3'!$A$1:$F$104</definedName>
  </definedNames>
  <calcPr fullCalcOnLoad="1"/>
</workbook>
</file>

<file path=xl/sharedStrings.xml><?xml version="1.0" encoding="utf-8"?>
<sst xmlns="http://schemas.openxmlformats.org/spreadsheetml/2006/main" count="436" uniqueCount="249">
  <si>
    <t>На конец отчетного периода</t>
  </si>
  <si>
    <t>На начало отчетного периода</t>
  </si>
  <si>
    <t>I. Краткосрочные активы</t>
  </si>
  <si>
    <t>Запасы</t>
  </si>
  <si>
    <t>Прочие краткосрочные активы</t>
  </si>
  <si>
    <t>II. Долгосрочные активы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</si>
  <si>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</si>
  <si>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</si>
  <si>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</si>
  <si>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</si>
  <si>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III. Краткосрочные обязательства</t>
  </si>
  <si>
    <t>IV. Долгосрочные обязательства</t>
  </si>
  <si>
    <t>V. Капитал</t>
  </si>
  <si>
    <t>Эмиссионный доход</t>
  </si>
  <si>
    <t>Выкупленные собственные долевые инструменты</t>
  </si>
  <si>
    <t>Резервы</t>
  </si>
  <si>
    <t>Наименование показателей</t>
  </si>
  <si>
    <t>За отчетный период</t>
  </si>
  <si>
    <t>За предыдущий период</t>
  </si>
  <si>
    <t>Прочие доходы</t>
  </si>
  <si>
    <t>I. Движение денежных средств от операционной деятельности</t>
  </si>
  <si>
    <t>в том числе:</t>
  </si>
  <si>
    <t>II. Движение денежных средств от инвестиционной деятельности</t>
  </si>
  <si>
    <t>III. Движение денежных средств от финансовой деятельности</t>
  </si>
  <si>
    <t>Денежные средства и их эквиваленты</t>
  </si>
  <si>
    <t>Инвестиции, учитываемые методом долевого участия</t>
  </si>
  <si>
    <t>Отложенные налоговые активы</t>
  </si>
  <si>
    <t>Прочие краткосрочные обязательства</t>
  </si>
  <si>
    <t>Прочие долгосрочные обязательства</t>
  </si>
  <si>
    <t>3. Чистая сумма денежных средств от операционной деятельности (стр. 010 - стр. 020)</t>
  </si>
  <si>
    <t>Наименование организации</t>
  </si>
  <si>
    <t>АО "Экотон+"</t>
  </si>
  <si>
    <t>Вид деятельности организации</t>
  </si>
  <si>
    <t>Организационно-правовая форма</t>
  </si>
  <si>
    <t>Юридический адрес организации</t>
  </si>
  <si>
    <t>в тыс. тенге</t>
  </si>
  <si>
    <t>Код
строки</t>
  </si>
  <si>
    <t>-</t>
  </si>
  <si>
    <t xml:space="preserve">              прочие поступления</t>
  </si>
  <si>
    <t xml:space="preserve">              платежи поставщикам за товары и услуги</t>
  </si>
  <si>
    <t xml:space="preserve">              прочие выплаты</t>
  </si>
  <si>
    <t xml:space="preserve">              реализация основных средств</t>
  </si>
  <si>
    <t xml:space="preserve">              реализация нематериальных активов</t>
  </si>
  <si>
    <t xml:space="preserve">              реализация других долгосрочных активов</t>
  </si>
  <si>
    <t xml:space="preserve">              фьючерсные и форвардные контракты, опционы и свопы                 организациям</t>
  </si>
  <si>
    <t xml:space="preserve">              приобретение основных средств</t>
  </si>
  <si>
    <t xml:space="preserve">              приобретение нематериальных активов</t>
  </si>
  <si>
    <t xml:space="preserve">              приобретение других долгосрочных активов</t>
  </si>
  <si>
    <t xml:space="preserve">              получение займов</t>
  </si>
  <si>
    <t xml:space="preserve">              погашение займов</t>
  </si>
  <si>
    <t xml:space="preserve">              выплата дивидендов</t>
  </si>
  <si>
    <t>(фамилия, имя, отчество)</t>
  </si>
  <si>
    <t>Главный бухгалтер</t>
  </si>
  <si>
    <t>Прочие долгосрочные активы</t>
  </si>
  <si>
    <t>Производство изделий из ячеистого бетона</t>
  </si>
  <si>
    <t>Акционерное общество</t>
  </si>
  <si>
    <t>г.Астана, ул.Аксай, 1</t>
  </si>
  <si>
    <t>Хеджирование денежных потоков</t>
  </si>
  <si>
    <t>Финансовые активы, имеющиеся в наличии для продажи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</si>
  <si>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</si>
  <si>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</si>
  <si>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</si>
  <si>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</si>
  <si>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</si>
  <si>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Итого краткосрочных активов (сумма строк с 010 по 019)</t>
  </si>
  <si>
    <t>Прочие долгосрочные финансовые активы</t>
  </si>
  <si>
    <t>Долгосрочная торговая и прочая дебиторская задолженность</t>
  </si>
  <si>
    <t>Инвестиционное имущество</t>
  </si>
  <si>
    <t>Итого долгосрочных активов (сумма строк с 110 по 123)</t>
  </si>
  <si>
    <t>Займы</t>
  </si>
  <si>
    <t>Краткосрочная торговая и прочая кредиторская задолженность</t>
  </si>
  <si>
    <t>Вознаграждения работникам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</si>
  <si>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</si>
  <si>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</si>
  <si>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Прочие краткосрочные финансовые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</si>
  <si>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</si>
  <si>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</si>
  <si>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</si>
  <si>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Итого долгосрочных обязательств (сумма строк с 310 по 316)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</si>
  <si>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</si>
  <si>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</si>
  <si>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 xml:space="preserve">Выручка </t>
  </si>
  <si>
    <t>Себестоимость реализованных товаров и услуг</t>
  </si>
  <si>
    <t>Валовая прибыль (строка 010 – строка 011)</t>
  </si>
  <si>
    <t xml:space="preserve">Расходы по реализации </t>
  </si>
  <si>
    <t xml:space="preserve">Административные расходы </t>
  </si>
  <si>
    <t xml:space="preserve">Прочие расходы 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</si>
  <si>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</si>
  <si>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</si>
  <si>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</si>
  <si>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</si>
  <si>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</si>
  <si>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 xml:space="preserve">Прочие неоперационные расходы 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</si>
  <si>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</si>
  <si>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</si>
  <si>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</si>
  <si>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 xml:space="preserve">Прибыль (убыток) после налогообложения от прекращенной деятельности </t>
  </si>
  <si>
    <t>Прибыль за год (строка 200 + строка 201) относимая на:</t>
  </si>
  <si>
    <t xml:space="preserve">         собственников материнской организации</t>
  </si>
  <si>
    <t xml:space="preserve">         долю неконтролирующих собственников</t>
  </si>
  <si>
    <t>Прочая совокупная прибыль, всего (сумма строк с 410 по 420):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</si>
  <si>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</si>
  <si>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</si>
  <si>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</si>
  <si>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</si>
  <si>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</si>
  <si>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</si>
  <si>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</si>
  <si>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</si>
  <si>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</si>
  <si>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</si>
  <si>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</si>
  <si>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</si>
  <si>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собственников материнской организации</t>
  </si>
  <si>
    <t>доля неконтролирующих собственников</t>
  </si>
  <si>
    <t>Прибыль на акцию:</t>
  </si>
  <si>
    <t>Базовая прибыль на акцию:</t>
  </si>
  <si>
    <t xml:space="preserve">         от продолжающейся деятельности</t>
  </si>
  <si>
    <t xml:space="preserve">         от прекращенной деятельности</t>
  </si>
  <si>
    <t>Разводненная прибыль на акцию:</t>
  </si>
  <si>
    <t>1. Поступление денежных средств, всего (сумма строк с 011 по 016)</t>
  </si>
  <si>
    <t xml:space="preserve">              реализация товаров и услуг</t>
  </si>
  <si>
    <t xml:space="preserve">              прочая выручка</t>
  </si>
  <si>
    <t xml:space="preserve">              поступления по договорам страхования</t>
  </si>
  <si>
    <t xml:space="preserve">              полученные вознаграждения</t>
  </si>
  <si>
    <t xml:space="preserve">              авансы, полученные от покупателей, заказчиков</t>
  </si>
  <si>
    <t xml:space="preserve">              авансы, выданные поставщикам товаров и услуг</t>
  </si>
  <si>
    <t>2. Выбытие денежных средств, всего (сумма строк с 021 по 027)</t>
  </si>
  <si>
    <t xml:space="preserve">              выплата по оплате труда</t>
  </si>
  <si>
    <t xml:space="preserve">              выплата вознаграждения </t>
  </si>
  <si>
    <t xml:space="preserve">              выплаты по договорам страхования</t>
  </si>
  <si>
    <t xml:space="preserve">              подоходный налог и другие платежи в бюджет</t>
  </si>
  <si>
    <t>1. Поступление денежных средств, всего (сумма строк с 041 по 051)</t>
  </si>
  <si>
    <t xml:space="preserve">              реализация долевых нстументов других организаций (кроме                                             дочерних) и долей участия в совместном предпринимательстве</t>
  </si>
  <si>
    <t xml:space="preserve">              реализация долговых инструментов других организаций</t>
  </si>
  <si>
    <t xml:space="preserve">              возмещение при потере контроля над дочерними организациями</t>
  </si>
  <si>
    <t xml:space="preserve">               реализация прочих финансовых активов</t>
  </si>
  <si>
    <t xml:space="preserve">              фьючерсные и форвардные контракты, опционы и свопы</t>
  </si>
  <si>
    <t xml:space="preserve">              полученные дивиденды</t>
  </si>
  <si>
    <t>2. Выбытие денежных средств, всего (сумма строк с 061 по 071)</t>
  </si>
  <si>
    <t xml:space="preserve">              приобретение  долевых нстументов других организаций (кроме дочерних) и долей участия в совместном предпринимательстве</t>
  </si>
  <si>
    <t xml:space="preserve">              приобретение долговых инструментов других организаций</t>
  </si>
  <si>
    <t xml:space="preserve">              приобретение контроля над дочерними организациями</t>
  </si>
  <si>
    <t xml:space="preserve">              приобретение прочих финансовых активов</t>
  </si>
  <si>
    <t xml:space="preserve">              предоставление займов</t>
  </si>
  <si>
    <t xml:space="preserve">              инвестиции в ассоциированные и дочерние организации</t>
  </si>
  <si>
    <t>3. Чистая сумма денежных средств от инвестиционной деятельности (стр. 040 - стр. 060)</t>
  </si>
  <si>
    <t xml:space="preserve">              эмиссия акций и других финансовых инстументов</t>
  </si>
  <si>
    <t xml:space="preserve">              получение вознаграждения </t>
  </si>
  <si>
    <t>1. Поступление денежных средств, всего (сумма строк с 091 по 094)</t>
  </si>
  <si>
    <t>2. Выбытие денежных средств, всего (сумма строк с 101 по 105)</t>
  </si>
  <si>
    <t xml:space="preserve">              выплата вознаграждений</t>
  </si>
  <si>
    <t xml:space="preserve">              выплаты собственникам по акциям организации</t>
  </si>
  <si>
    <t xml:space="preserve">              прочие выбытия</t>
  </si>
  <si>
    <t>3. Чистая сумма денежных средств от финансовой деятельности (стр. 090 - стр. 100)</t>
  </si>
  <si>
    <t>4.Влияние обменных курсов валют к тенге</t>
  </si>
  <si>
    <t>5.       Увеличение +/- уменьшение денежных средств (стр. 030 +/- стр. 080 +/- стр. 110)</t>
  </si>
  <si>
    <t>6.Денежные средства и их эквиваленты на начало отчетного периода</t>
  </si>
  <si>
    <t>7.Денежные средства и их эквиваленты на конец отчетного периода</t>
  </si>
  <si>
    <t>Отчет составлен в соответствии с требованиями к содержанию и раскрытию информации НСФО №2, утвержденного Приказом Министра финансов
Республики Казахстан №217 от 21.06.2007г</t>
  </si>
  <si>
    <t>Акционерное Общество "Экотон+"</t>
  </si>
  <si>
    <t>Юридический адрес (организации)</t>
  </si>
  <si>
    <t>Республика Казахстан, г.Астана, Аксай 1</t>
  </si>
  <si>
    <t>тыс. тенге</t>
  </si>
  <si>
    <t>АКТИВЫ</t>
  </si>
  <si>
    <t>Активы (или выбывающие группы), предназначенные для продажи</t>
  </si>
  <si>
    <t>БАЛАНС (строка 100 + строка 101 + строка 200)</t>
  </si>
  <si>
    <t>Отложенные налоговые обязательства</t>
  </si>
  <si>
    <t>Уставный (акционерный) капитал</t>
  </si>
  <si>
    <t>Нераспределенная прибыль (непокрытый убыток)</t>
  </si>
  <si>
    <t>Всего капитал (строка 420 +/- строка 421)</t>
  </si>
  <si>
    <t>БАЛАНС (строка 300 + строка 301 + строка 400 + строка 500)</t>
  </si>
  <si>
    <t>ПАССИВЫ</t>
  </si>
  <si>
    <t>Текущий налоговые активы</t>
  </si>
  <si>
    <t>Текущие налоговые обязательства</t>
  </si>
  <si>
    <t xml:space="preserve">Краткосрочные оценочные обязательства </t>
  </si>
  <si>
    <t>Обязательства по другим обязательным платежам</t>
  </si>
  <si>
    <t xml:space="preserve">Долгосрочные  финансовые обязательства </t>
  </si>
  <si>
    <t xml:space="preserve">Займы </t>
  </si>
  <si>
    <t>(Форма 3)</t>
  </si>
  <si>
    <t>(Форма 4)</t>
  </si>
  <si>
    <r>
      <t xml:space="preserve">Наименование организации       </t>
    </r>
    <r>
      <rPr>
        <b/>
        <i/>
        <u val="single"/>
        <sz val="10"/>
        <rFont val="Arial Cyr"/>
        <family val="0"/>
      </rPr>
      <t>АО "Экотон+"</t>
    </r>
  </si>
  <si>
    <r>
      <t xml:space="preserve">Вид деятельности организации   </t>
    </r>
    <r>
      <rPr>
        <i/>
        <sz val="10"/>
        <rFont val="Arial Cyr"/>
        <family val="0"/>
      </rPr>
      <t xml:space="preserve"> </t>
    </r>
    <r>
      <rPr>
        <b/>
        <i/>
        <u val="single"/>
        <sz val="10"/>
        <rFont val="Arial Cyr"/>
        <family val="0"/>
      </rPr>
      <t>Производство изделий из ячеистого бетона</t>
    </r>
  </si>
  <si>
    <r>
      <t xml:space="preserve">Организационно-правовая форма  </t>
    </r>
    <r>
      <rPr>
        <i/>
        <sz val="10"/>
        <rFont val="Arial Cyr"/>
        <family val="0"/>
      </rPr>
      <t xml:space="preserve"> </t>
    </r>
    <r>
      <rPr>
        <b/>
        <i/>
        <u val="single"/>
        <sz val="10"/>
        <rFont val="Arial Cyr"/>
        <family val="0"/>
      </rPr>
      <t>Акционерное общество</t>
    </r>
  </si>
  <si>
    <r>
      <t xml:space="preserve">Юридический адрес организации    </t>
    </r>
    <r>
      <rPr>
        <b/>
        <i/>
        <u val="single"/>
        <sz val="10"/>
        <rFont val="Arial Cyr"/>
        <family val="0"/>
      </rPr>
      <t>г. Астана, ул. Аксай,1</t>
    </r>
  </si>
  <si>
    <t>тыс.тенге</t>
  </si>
  <si>
    <t>Код стр.</t>
  </si>
  <si>
    <t>Капитал материнской организации</t>
  </si>
  <si>
    <t>Итого капитал</t>
  </si>
  <si>
    <t>Выпущенный капитал</t>
  </si>
  <si>
    <t>Нераспреде-ленная прибыль</t>
  </si>
  <si>
    <t>2</t>
  </si>
  <si>
    <t>010</t>
  </si>
  <si>
    <t>Изменения в учетной политике</t>
  </si>
  <si>
    <t>011</t>
  </si>
  <si>
    <t>Пересчитанное сальдо   (стр.010+/-стр. 011)</t>
  </si>
  <si>
    <t>100</t>
  </si>
  <si>
    <t>Общая совокупная прибыль, всего(строка 210 + строка 220):</t>
  </si>
  <si>
    <t>200</t>
  </si>
  <si>
    <t>Прибыль (убыток) за период</t>
  </si>
  <si>
    <t>210</t>
  </si>
  <si>
    <t>Прочая совокупная прибыль, всего (сумма строк с 221 по 229):</t>
  </si>
  <si>
    <t>220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</si>
  <si>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</si>
  <si>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</si>
  <si>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</si>
  <si>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</si>
  <si>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</si>
  <si>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</si>
  <si>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</si>
  <si>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</si>
  <si>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</si>
  <si>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</si>
  <si>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</si>
  <si>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</si>
  <si>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</si>
  <si>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</si>
  <si>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</si>
  <si>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</si>
  <si>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Изменения в доле участия в дочерних организациях, не приводящей к потере контроля</t>
  </si>
  <si>
    <t>Изменение в учетной политике</t>
  </si>
  <si>
    <t>Пересчитанное сальдо (строка 400+/- строка 401)</t>
  </si>
  <si>
    <t>Общая совокупная прибыль, всего (строка 610+ строка 620):</t>
  </si>
  <si>
    <t>Прибыль (убыток) за год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</si>
  <si>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</si>
  <si>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</si>
  <si>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 xml:space="preserve">Курсовая разница по инвестициям в зарубежные организации </t>
  </si>
  <si>
    <t>Операции с собственниками всего (cумма строк с 710 по 718)</t>
  </si>
  <si>
    <t>Вознаграждения работников акциями
в том числе:</t>
  </si>
  <si>
    <t xml:space="preserve">(Форма 2) </t>
  </si>
  <si>
    <t>(форма1)</t>
  </si>
  <si>
    <t>Консолидированный отчет о совокупном  доходе за отчетный период</t>
  </si>
  <si>
    <t xml:space="preserve">Консолидированный отчет о движении денежных средств </t>
  </si>
  <si>
    <t>Консолидированный отчет об изменениях в собственном капитале</t>
  </si>
  <si>
    <t xml:space="preserve">Сальдо на 1 января предедущего года </t>
  </si>
  <si>
    <t>Сальдо на 1 января отчетного года       (строка 100 + строка 200 + строка 300)</t>
  </si>
  <si>
    <t xml:space="preserve">                    </t>
  </si>
  <si>
    <t>Сальдо на конец отчетного года 
(строка 500 + строка 600 + строка 700)</t>
  </si>
  <si>
    <t xml:space="preserve">                                                                        </t>
  </si>
  <si>
    <t xml:space="preserve">(ФИО)    </t>
  </si>
  <si>
    <t xml:space="preserve">Гл.бухгалтер                                 </t>
  </si>
  <si>
    <t xml:space="preserve">   (ФИО) </t>
  </si>
  <si>
    <t>Президент</t>
  </si>
  <si>
    <t>Машанский К.А.</t>
  </si>
  <si>
    <t>Еремеев Р.П.</t>
  </si>
  <si>
    <t>по состоянию на 30 июня  2016г.</t>
  </si>
  <si>
    <t>Консолидированный отчет о финансовом положении по состоянию на 30 июня 2016г.</t>
  </si>
  <si>
    <t>по состоянию на 30 июня  2016г. (прямой метод)</t>
  </si>
  <si>
    <t>Балансовая стоимость 1  простой акции 28800,12   тенге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</si>
</sst>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#,##0&quot; &quot;"/>
    <numFmt numFmtId="181" formatCode="#,##0.0&quot; &quot;"/>
    <numFmt numFmtId="182" formatCode="0.0"/>
    <numFmt numFmtId="183" formatCode="000"/>
    <numFmt numFmtId="184" formatCode="#,##0,"/>
    <numFmt numFmtId="185" formatCode="0,"/>
    <numFmt numFmtId="186" formatCode="0.000"/>
    <numFmt numFmtId="187" formatCode="#,##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=0]&quot;&quot;;General"/>
    <numFmt numFmtId="193" formatCode="[=0]&quot;-&quot;;General"/>
    <numFmt numFmtId="194" formatCode="[=-15307000]&quot;(15 307)&quot;;General"/>
    <numFmt numFmtId="195" formatCode="[=-146953670.53]&quot;(146 954)&quot;;General"/>
    <numFmt numFmtId="196" formatCode="_-* #,##0.000_р_._-;\-* #,##0.000_р_._-;_-* &quot;-&quot;??_р_._-;_-@_-"/>
    <numFmt numFmtId="197" formatCode="_-* #,##0.0_р_._-;\-* #,##0.0_р_._-;_-* &quot;-&quot;??_р_._-;_-@_-"/>
    <numFmt numFmtId="198" formatCode="_-* #,##0_р_._-;\-* #,##0_р_._-;_-* &quot;-&quot;??_р_._-;_-@_-"/>
    <numFmt numFmtId="199" formatCode="_-* #,##0.0000_р_._-;\-* #,##0.0000_р_._-;_-* &quot;-&quot;??_р_._-;_-@_-"/>
    <numFmt numFmtId="200" formatCode="#,##0.0,"/>
    <numFmt numFmtId="201" formatCode="#,##0.000"/>
    <numFmt numFmtId="202" formatCode="#,##0.0000"/>
    <numFmt numFmtId="203" formatCode="#,##0.0000_ ;\-#,##0.0000\ "/>
    <numFmt numFmtId="204" formatCode="#,##0.00_ ;\-#,##0.00\ 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8"/>
      <name val="Arial"/>
      <family val="2"/>
    </font>
    <font>
      <sz val="9"/>
      <name val="Arial(K)"/>
      <family val="2"/>
    </font>
    <font>
      <b/>
      <sz val="9"/>
      <name val="Arial(K)"/>
      <family val="2"/>
    </font>
    <font>
      <b/>
      <sz val="12"/>
      <name val="Arial Cyr"/>
      <family val="0"/>
    </font>
    <font>
      <b/>
      <i/>
      <u val="single"/>
      <sz val="10"/>
      <name val="Arial Cyr"/>
      <family val="0"/>
    </font>
    <font>
      <i/>
      <sz val="10"/>
      <name val="Arial Cyr"/>
      <family val="0"/>
    </font>
    <font>
      <sz val="7"/>
      <name val="Arial Cyr"/>
      <family val="0"/>
    </font>
    <font>
      <b/>
      <sz val="11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(K)"/>
      <family val="2"/>
    </font>
    <font>
      <b/>
      <sz val="10"/>
      <color indexed="10"/>
      <name val="Arial Cyr"/>
      <family val="0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(K)"/>
      <family val="2"/>
    </font>
    <font>
      <b/>
      <sz val="10"/>
      <color rgb="FFFF0000"/>
      <name val="Arial Cyr"/>
      <family val="0"/>
    </font>
    <font>
      <sz val="10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/>
      <bottom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/>
      <bottom/>
    </border>
    <border>
      <left style="thin"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10" xfId="0" applyNumberFormat="1" applyFont="1" applyBorder="1" applyAlignment="1">
      <alignment horizontal="center" vertical="top" wrapText="1"/>
    </xf>
    <xf numFmtId="1" fontId="9" fillId="0" borderId="10" xfId="0" applyNumberFormat="1" applyFont="1" applyBorder="1" applyAlignment="1">
      <alignment horizontal="center" vertical="center"/>
    </xf>
    <xf numFmtId="183" fontId="7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183" fontId="6" fillId="0" borderId="11" xfId="0" applyNumberFormat="1" applyFont="1" applyBorder="1" applyAlignment="1">
      <alignment horizontal="center" vertical="center"/>
    </xf>
    <xf numFmtId="183" fontId="6" fillId="0" borderId="11" xfId="0" applyNumberFormat="1" applyFont="1" applyBorder="1" applyAlignment="1">
      <alignment horizontal="center" vertical="top"/>
    </xf>
    <xf numFmtId="183" fontId="7" fillId="0" borderId="12" xfId="0" applyNumberFormat="1" applyFont="1" applyBorder="1" applyAlignment="1">
      <alignment horizontal="center" vertical="center"/>
    </xf>
    <xf numFmtId="183" fontId="6" fillId="0" borderId="12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183" fontId="6" fillId="0" borderId="14" xfId="0" applyNumberFormat="1" applyFont="1" applyBorder="1" applyAlignment="1">
      <alignment horizontal="center" vertical="top"/>
    </xf>
    <xf numFmtId="0" fontId="7" fillId="0" borderId="15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3" fontId="6" fillId="0" borderId="16" xfId="0" applyNumberFormat="1" applyFont="1" applyFill="1" applyBorder="1" applyAlignment="1">
      <alignment horizontal="right" vertical="center"/>
    </xf>
    <xf numFmtId="3" fontId="6" fillId="0" borderId="10" xfId="0" applyNumberFormat="1" applyFont="1" applyFill="1" applyBorder="1" applyAlignment="1">
      <alignment horizontal="right" vertical="top"/>
    </xf>
    <xf numFmtId="3" fontId="6" fillId="0" borderId="10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Alignment="1">
      <alignment horizontal="center" vertical="top"/>
    </xf>
    <xf numFmtId="0" fontId="6" fillId="0" borderId="10" xfId="0" applyNumberFormat="1" applyFont="1" applyFill="1" applyBorder="1" applyAlignment="1">
      <alignment horizontal="center" vertical="top" wrapText="1"/>
    </xf>
    <xf numFmtId="1" fontId="9" fillId="0" borderId="10" xfId="0" applyNumberFormat="1" applyFont="1" applyFill="1" applyBorder="1" applyAlignment="1">
      <alignment horizontal="center" vertical="center"/>
    </xf>
    <xf numFmtId="3" fontId="7" fillId="0" borderId="17" xfId="0" applyNumberFormat="1" applyFont="1" applyFill="1" applyBorder="1" applyAlignment="1">
      <alignment horizontal="right" vertical="center"/>
    </xf>
    <xf numFmtId="0" fontId="6" fillId="0" borderId="10" xfId="0" applyNumberFormat="1" applyFont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0" fontId="6" fillId="0" borderId="20" xfId="0" applyNumberFormat="1" applyFont="1" applyBorder="1" applyAlignment="1">
      <alignment vertical="center" wrapText="1"/>
    </xf>
    <xf numFmtId="0" fontId="6" fillId="0" borderId="20" xfId="0" applyNumberFormat="1" applyFont="1" applyBorder="1" applyAlignment="1">
      <alignment vertical="top" wrapText="1"/>
    </xf>
    <xf numFmtId="0" fontId="6" fillId="0" borderId="20" xfId="0" applyNumberFormat="1" applyFont="1" applyBorder="1" applyAlignment="1">
      <alignment wrapText="1"/>
    </xf>
    <xf numFmtId="0" fontId="6" fillId="0" borderId="21" xfId="0" applyNumberFormat="1" applyFont="1" applyBorder="1" applyAlignment="1">
      <alignment horizontal="left" vertical="top"/>
    </xf>
    <xf numFmtId="0" fontId="6" fillId="0" borderId="22" xfId="0" applyNumberFormat="1" applyFont="1" applyBorder="1" applyAlignment="1">
      <alignment horizontal="left" vertical="top"/>
    </xf>
    <xf numFmtId="0" fontId="6" fillId="0" borderId="23" xfId="0" applyNumberFormat="1" applyFont="1" applyBorder="1" applyAlignment="1">
      <alignment wrapText="1"/>
    </xf>
    <xf numFmtId="183" fontId="7" fillId="33" borderId="11" xfId="0" applyNumberFormat="1" applyFont="1" applyFill="1" applyBorder="1" applyAlignment="1">
      <alignment horizontal="center" vertical="center"/>
    </xf>
    <xf numFmtId="183" fontId="7" fillId="0" borderId="24" xfId="0" applyNumberFormat="1" applyFont="1" applyBorder="1" applyAlignment="1">
      <alignment horizontal="center" vertical="center"/>
    </xf>
    <xf numFmtId="3" fontId="7" fillId="0" borderId="25" xfId="0" applyNumberFormat="1" applyFont="1" applyFill="1" applyBorder="1" applyAlignment="1">
      <alignment horizontal="right" vertical="center"/>
    </xf>
    <xf numFmtId="1" fontId="7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left"/>
    </xf>
    <xf numFmtId="183" fontId="6" fillId="0" borderId="17" xfId="0" applyNumberFormat="1" applyFont="1" applyBorder="1" applyAlignment="1">
      <alignment horizontal="center" vertical="center"/>
    </xf>
    <xf numFmtId="183" fontId="6" fillId="0" borderId="10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left"/>
    </xf>
    <xf numFmtId="1" fontId="6" fillId="0" borderId="17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/>
    </xf>
    <xf numFmtId="0" fontId="0" fillId="0" borderId="26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left" vertical="top"/>
    </xf>
    <xf numFmtId="0" fontId="0" fillId="34" borderId="0" xfId="0" applyFill="1" applyAlignment="1">
      <alignment horizontal="left"/>
    </xf>
    <xf numFmtId="0" fontId="6" fillId="0" borderId="0" xfId="0" applyNumberFormat="1" applyFont="1" applyBorder="1" applyAlignment="1">
      <alignment wrapText="1"/>
    </xf>
    <xf numFmtId="183" fontId="6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right" vertical="center"/>
    </xf>
    <xf numFmtId="0" fontId="0" fillId="34" borderId="0" xfId="0" applyFill="1" applyAlignment="1">
      <alignment horizontal="center"/>
    </xf>
    <xf numFmtId="198" fontId="7" fillId="34" borderId="0" xfId="60" applyNumberFormat="1" applyFont="1" applyFill="1" applyBorder="1" applyAlignment="1">
      <alignment horizontal="center" vertical="center"/>
    </xf>
    <xf numFmtId="3" fontId="14" fillId="33" borderId="10" xfId="0" applyNumberFormat="1" applyFont="1" applyFill="1" applyBorder="1" applyAlignment="1">
      <alignment horizontal="right" vertical="center"/>
    </xf>
    <xf numFmtId="3" fontId="13" fillId="34" borderId="10" xfId="0" applyNumberFormat="1" applyFont="1" applyFill="1" applyBorder="1" applyAlignment="1">
      <alignment horizontal="right" vertical="center"/>
    </xf>
    <xf numFmtId="3" fontId="13" fillId="0" borderId="10" xfId="0" applyNumberFormat="1" applyFont="1" applyFill="1" applyBorder="1" applyAlignment="1">
      <alignment horizontal="right" vertical="center"/>
    </xf>
    <xf numFmtId="3" fontId="56" fillId="0" borderId="10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vertical="center" wrapText="1"/>
    </xf>
    <xf numFmtId="49" fontId="11" fillId="35" borderId="10" xfId="0" applyNumberFormat="1" applyFont="1" applyFill="1" applyBorder="1" applyAlignment="1">
      <alignment horizontal="center"/>
    </xf>
    <xf numFmtId="180" fontId="11" fillId="33" borderId="10" xfId="0" applyNumberFormat="1" applyFont="1" applyFill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0" fontId="6" fillId="0" borderId="10" xfId="0" applyNumberFormat="1" applyFont="1" applyBorder="1" applyAlignment="1">
      <alignment vertical="center" wrapText="1"/>
    </xf>
    <xf numFmtId="49" fontId="11" fillId="0" borderId="10" xfId="0" applyNumberFormat="1" applyFont="1" applyBorder="1" applyAlignment="1">
      <alignment horizontal="center"/>
    </xf>
    <xf numFmtId="3" fontId="11" fillId="33" borderId="10" xfId="0" applyNumberFormat="1" applyFont="1" applyFill="1" applyBorder="1" applyAlignment="1">
      <alignment/>
    </xf>
    <xf numFmtId="0" fontId="11" fillId="33" borderId="10" xfId="0" applyFont="1" applyFill="1" applyBorder="1" applyAlignment="1">
      <alignment/>
    </xf>
    <xf numFmtId="180" fontId="11" fillId="33" borderId="10" xfId="0" applyNumberFormat="1" applyFont="1" applyFill="1" applyBorder="1" applyAlignment="1">
      <alignment horizontal="center"/>
    </xf>
    <xf numFmtId="0" fontId="7" fillId="0" borderId="10" xfId="0" applyNumberFormat="1" applyFont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/>
    </xf>
    <xf numFmtId="0" fontId="6" fillId="0" borderId="10" xfId="0" applyNumberFormat="1" applyFont="1" applyBorder="1" applyAlignment="1">
      <alignment horizontal="center" vertical="center" wrapText="1"/>
    </xf>
    <xf numFmtId="180" fontId="0" fillId="0" borderId="10" xfId="0" applyNumberFormat="1" applyBorder="1" applyAlignment="1">
      <alignment/>
    </xf>
    <xf numFmtId="1" fontId="6" fillId="36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 wrapText="1"/>
    </xf>
    <xf numFmtId="180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80" fontId="11" fillId="0" borderId="10" xfId="0" applyNumberFormat="1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6" fillId="0" borderId="0" xfId="0" applyNumberFormat="1" applyFont="1" applyBorder="1" applyAlignment="1">
      <alignment vertical="center" wrapText="1"/>
    </xf>
    <xf numFmtId="1" fontId="7" fillId="0" borderId="0" xfId="0" applyNumberFormat="1" applyFont="1" applyBorder="1" applyAlignment="1">
      <alignment horizontal="center" vertical="center"/>
    </xf>
    <xf numFmtId="180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80" fontId="0" fillId="33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3" fontId="11" fillId="33" borderId="10" xfId="0" applyNumberFormat="1" applyFon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1" fontId="6" fillId="0" borderId="0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vertical="center" wrapText="1"/>
    </xf>
    <xf numFmtId="1" fontId="7" fillId="0" borderId="2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vertical="center" wrapText="1"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49" fontId="11" fillId="0" borderId="0" xfId="0" applyNumberFormat="1" applyFont="1" applyAlignment="1">
      <alignment/>
    </xf>
    <xf numFmtId="49" fontId="0" fillId="0" borderId="0" xfId="0" applyNumberFormat="1" applyAlignment="1">
      <alignment wrapText="1"/>
    </xf>
    <xf numFmtId="180" fontId="11" fillId="34" borderId="0" xfId="0" applyNumberFormat="1" applyFont="1" applyFill="1" applyBorder="1" applyAlignment="1">
      <alignment horizontal="center"/>
    </xf>
    <xf numFmtId="3" fontId="11" fillId="34" borderId="0" xfId="0" applyNumberFormat="1" applyFont="1" applyFill="1" applyBorder="1" applyAlignment="1">
      <alignment horizontal="center"/>
    </xf>
    <xf numFmtId="0" fontId="18" fillId="0" borderId="10" xfId="0" applyFont="1" applyBorder="1" applyAlignment="1">
      <alignment vertical="center" wrapText="1"/>
    </xf>
    <xf numFmtId="180" fontId="11" fillId="33" borderId="10" xfId="0" applyNumberFormat="1" applyFont="1" applyFill="1" applyBorder="1" applyAlignment="1">
      <alignment/>
    </xf>
    <xf numFmtId="180" fontId="0" fillId="33" borderId="10" xfId="0" applyNumberFormat="1" applyFill="1" applyBorder="1" applyAlignment="1">
      <alignment/>
    </xf>
    <xf numFmtId="180" fontId="11" fillId="33" borderId="0" xfId="0" applyNumberFormat="1" applyFont="1" applyFill="1" applyBorder="1" applyAlignment="1">
      <alignment/>
    </xf>
    <xf numFmtId="180" fontId="0" fillId="33" borderId="10" xfId="0" applyNumberFormat="1" applyFont="1" applyFill="1" applyBorder="1" applyAlignment="1">
      <alignment/>
    </xf>
    <xf numFmtId="180" fontId="0" fillId="0" borderId="10" xfId="0" applyNumberFormat="1" applyFill="1" applyBorder="1" applyAlignment="1">
      <alignment/>
    </xf>
    <xf numFmtId="180" fontId="57" fillId="34" borderId="0" xfId="0" applyNumberFormat="1" applyFont="1" applyFill="1" applyBorder="1" applyAlignment="1">
      <alignment/>
    </xf>
    <xf numFmtId="180" fontId="11" fillId="34" borderId="0" xfId="0" applyNumberFormat="1" applyFont="1" applyFill="1" applyBorder="1" applyAlignment="1">
      <alignment/>
    </xf>
    <xf numFmtId="180" fontId="0" fillId="0" borderId="0" xfId="0" applyNumberFormat="1" applyAlignment="1">
      <alignment/>
    </xf>
    <xf numFmtId="3" fontId="13" fillId="34" borderId="17" xfId="0" applyNumberFormat="1" applyFont="1" applyFill="1" applyBorder="1" applyAlignment="1">
      <alignment horizontal="right" vertical="center"/>
    </xf>
    <xf numFmtId="202" fontId="14" fillId="33" borderId="10" xfId="0" applyNumberFormat="1" applyFont="1" applyFill="1" applyBorder="1" applyAlignment="1">
      <alignment horizontal="right" vertical="center"/>
    </xf>
    <xf numFmtId="202" fontId="13" fillId="0" borderId="10" xfId="0" applyNumberFormat="1" applyFont="1" applyFill="1" applyBorder="1" applyAlignment="1">
      <alignment horizontal="right" vertical="center"/>
    </xf>
    <xf numFmtId="0" fontId="0" fillId="34" borderId="0" xfId="0" applyNumberFormat="1" applyFill="1" applyAlignment="1">
      <alignment horizontal="center"/>
    </xf>
    <xf numFmtId="0" fontId="6" fillId="34" borderId="10" xfId="0" applyNumberFormat="1" applyFont="1" applyFill="1" applyBorder="1" applyAlignment="1">
      <alignment horizontal="center" vertical="top" wrapText="1"/>
    </xf>
    <xf numFmtId="1" fontId="5" fillId="34" borderId="10" xfId="0" applyNumberFormat="1" applyFont="1" applyFill="1" applyBorder="1" applyAlignment="1">
      <alignment horizontal="center" vertical="center"/>
    </xf>
    <xf numFmtId="3" fontId="0" fillId="34" borderId="26" xfId="0" applyNumberFormat="1" applyFont="1" applyFill="1" applyBorder="1" applyAlignment="1">
      <alignment horizontal="center"/>
    </xf>
    <xf numFmtId="3" fontId="6" fillId="34" borderId="17" xfId="60" applyNumberFormat="1" applyFont="1" applyFill="1" applyBorder="1" applyAlignment="1">
      <alignment horizontal="center" vertical="center"/>
    </xf>
    <xf numFmtId="3" fontId="6" fillId="34" borderId="10" xfId="60" applyNumberFormat="1" applyFont="1" applyFill="1" applyBorder="1" applyAlignment="1">
      <alignment horizontal="center" vertical="top"/>
    </xf>
    <xf numFmtId="3" fontId="6" fillId="34" borderId="10" xfId="60" applyNumberFormat="1" applyFont="1" applyFill="1" applyBorder="1" applyAlignment="1">
      <alignment horizontal="center" vertical="center"/>
    </xf>
    <xf numFmtId="43" fontId="0" fillId="34" borderId="10" xfId="60" applyFont="1" applyFill="1" applyBorder="1" applyAlignment="1">
      <alignment horizontal="center"/>
    </xf>
    <xf numFmtId="198" fontId="6" fillId="34" borderId="10" xfId="60" applyNumberFormat="1" applyFont="1" applyFill="1" applyBorder="1" applyAlignment="1">
      <alignment horizontal="center" vertical="center"/>
    </xf>
    <xf numFmtId="198" fontId="6" fillId="34" borderId="17" xfId="60" applyNumberFormat="1" applyFont="1" applyFill="1" applyBorder="1" applyAlignment="1">
      <alignment horizontal="center" vertical="center"/>
    </xf>
    <xf numFmtId="198" fontId="7" fillId="34" borderId="10" xfId="60" applyNumberFormat="1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center" vertical="center"/>
    </xf>
    <xf numFmtId="0" fontId="6" fillId="34" borderId="17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4" borderId="0" xfId="0" applyNumberFormat="1" applyFill="1" applyAlignment="1">
      <alignment horizontal="right"/>
    </xf>
    <xf numFmtId="1" fontId="9" fillId="34" borderId="10" xfId="0" applyNumberFormat="1" applyFont="1" applyFill="1" applyBorder="1" applyAlignment="1">
      <alignment horizontal="center" vertical="center"/>
    </xf>
    <xf numFmtId="3" fontId="6" fillId="34" borderId="10" xfId="0" applyNumberFormat="1" applyFont="1" applyFill="1" applyBorder="1" applyAlignment="1">
      <alignment horizontal="right" vertical="center"/>
    </xf>
    <xf numFmtId="3" fontId="6" fillId="34" borderId="17" xfId="0" applyNumberFormat="1" applyFont="1" applyFill="1" applyBorder="1" applyAlignment="1">
      <alignment horizontal="right" vertical="center"/>
    </xf>
    <xf numFmtId="3" fontId="7" fillId="34" borderId="10" xfId="0" applyNumberFormat="1" applyFont="1" applyFill="1" applyBorder="1" applyAlignment="1">
      <alignment horizontal="right" vertical="center"/>
    </xf>
    <xf numFmtId="4" fontId="6" fillId="34" borderId="0" xfId="0" applyNumberFormat="1" applyFont="1" applyFill="1" applyBorder="1" applyAlignment="1">
      <alignment horizontal="right" vertical="center"/>
    </xf>
    <xf numFmtId="3" fontId="6" fillId="34" borderId="10" xfId="0" applyNumberFormat="1" applyFont="1" applyFill="1" applyBorder="1" applyAlignment="1">
      <alignment horizontal="right"/>
    </xf>
    <xf numFmtId="3" fontId="7" fillId="34" borderId="17" xfId="0" applyNumberFormat="1" applyFont="1" applyFill="1" applyBorder="1" applyAlignment="1">
      <alignment horizontal="right" vertical="center"/>
    </xf>
    <xf numFmtId="3" fontId="6" fillId="34" borderId="10" xfId="0" applyNumberFormat="1" applyFont="1" applyFill="1" applyBorder="1" applyAlignment="1">
      <alignment horizontal="right" vertical="top"/>
    </xf>
    <xf numFmtId="3" fontId="0" fillId="34" borderId="0" xfId="0" applyNumberFormat="1" applyFill="1" applyAlignment="1">
      <alignment horizontal="right"/>
    </xf>
    <xf numFmtId="3" fontId="6" fillId="34" borderId="16" xfId="0" applyNumberFormat="1" applyFont="1" applyFill="1" applyBorder="1" applyAlignment="1">
      <alignment horizontal="right" vertical="center"/>
    </xf>
    <xf numFmtId="3" fontId="0" fillId="34" borderId="10" xfId="0" applyNumberFormat="1" applyFont="1" applyFill="1" applyBorder="1" applyAlignment="1">
      <alignment horizontal="center"/>
    </xf>
    <xf numFmtId="3" fontId="6" fillId="34" borderId="10" xfId="0" applyNumberFormat="1" applyFont="1" applyFill="1" applyBorder="1" applyAlignment="1">
      <alignment horizontal="center" vertical="center"/>
    </xf>
    <xf numFmtId="3" fontId="58" fillId="34" borderId="10" xfId="0" applyNumberFormat="1" applyFont="1" applyFill="1" applyBorder="1" applyAlignment="1">
      <alignment horizontal="center"/>
    </xf>
    <xf numFmtId="198" fontId="0" fillId="34" borderId="10" xfId="60" applyNumberFormat="1" applyFont="1" applyFill="1" applyBorder="1" applyAlignment="1">
      <alignment horizontal="center"/>
    </xf>
    <xf numFmtId="0" fontId="0" fillId="34" borderId="26" xfId="0" applyNumberFormat="1" applyFont="1" applyFill="1" applyBorder="1" applyAlignment="1">
      <alignment horizontal="center" vertical="top"/>
    </xf>
    <xf numFmtId="180" fontId="0" fillId="0" borderId="0" xfId="0" applyNumberFormat="1" applyAlignment="1">
      <alignment/>
    </xf>
    <xf numFmtId="0" fontId="6" fillId="34" borderId="19" xfId="0" applyNumberFormat="1" applyFont="1" applyFill="1" applyBorder="1" applyAlignment="1">
      <alignment horizontal="right" vertical="top"/>
    </xf>
    <xf numFmtId="0" fontId="7" fillId="0" borderId="0" xfId="0" applyNumberFormat="1" applyFont="1" applyBorder="1" applyAlignment="1">
      <alignment horizontal="left" vertical="center"/>
    </xf>
    <xf numFmtId="204" fontId="7" fillId="34" borderId="0" xfId="6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3" fontId="6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left"/>
    </xf>
    <xf numFmtId="0" fontId="7" fillId="0" borderId="0" xfId="0" applyNumberFormat="1" applyFont="1" applyFill="1" applyBorder="1" applyAlignment="1">
      <alignment wrapText="1"/>
    </xf>
    <xf numFmtId="0" fontId="9" fillId="0" borderId="0" xfId="0" applyNumberFormat="1" applyFont="1" applyFill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7" fillId="0" borderId="0" xfId="0" applyNumberFormat="1" applyFont="1" applyBorder="1" applyAlignment="1">
      <alignment vertical="center"/>
    </xf>
    <xf numFmtId="198" fontId="0" fillId="0" borderId="0" xfId="0" applyNumberFormat="1" applyAlignment="1">
      <alignment horizontal="left"/>
    </xf>
    <xf numFmtId="0" fontId="0" fillId="37" borderId="0" xfId="0" applyFill="1" applyAlignment="1">
      <alignment horizontal="left"/>
    </xf>
    <xf numFmtId="198" fontId="0" fillId="0" borderId="0" xfId="0" applyNumberFormat="1" applyAlignment="1">
      <alignment/>
    </xf>
    <xf numFmtId="3" fontId="0" fillId="0" borderId="0" xfId="0" applyNumberFormat="1" applyAlignment="1">
      <alignment horizontal="left"/>
    </xf>
    <xf numFmtId="198" fontId="0" fillId="0" borderId="0" xfId="0" applyNumberFormat="1" applyAlignment="1">
      <alignment horizontal="center"/>
    </xf>
    <xf numFmtId="198" fontId="0" fillId="0" borderId="0" xfId="0" applyNumberFormat="1" applyAlignment="1">
      <alignment/>
    </xf>
    <xf numFmtId="198" fontId="7" fillId="0" borderId="0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3" fontId="58" fillId="34" borderId="0" xfId="0" applyNumberFormat="1" applyFont="1" applyFill="1" applyAlignment="1">
      <alignment horizontal="center"/>
    </xf>
    <xf numFmtId="1" fontId="6" fillId="38" borderId="10" xfId="0" applyNumberFormat="1" applyFont="1" applyFill="1" applyBorder="1" applyAlignment="1">
      <alignment horizontal="center" vertical="top"/>
    </xf>
    <xf numFmtId="3" fontId="7" fillId="38" borderId="10" xfId="60" applyNumberFormat="1" applyFont="1" applyFill="1" applyBorder="1" applyAlignment="1">
      <alignment horizontal="center" vertical="center"/>
    </xf>
    <xf numFmtId="1" fontId="6" fillId="38" borderId="17" xfId="0" applyNumberFormat="1" applyFont="1" applyFill="1" applyBorder="1" applyAlignment="1">
      <alignment horizontal="center" vertical="center"/>
    </xf>
    <xf numFmtId="3" fontId="6" fillId="38" borderId="10" xfId="60" applyNumberFormat="1" applyFont="1" applyFill="1" applyBorder="1" applyAlignment="1">
      <alignment horizontal="center" vertical="center"/>
    </xf>
    <xf numFmtId="0" fontId="7" fillId="38" borderId="10" xfId="0" applyNumberFormat="1" applyFont="1" applyFill="1" applyBorder="1" applyAlignment="1">
      <alignment horizontal="center" vertical="center"/>
    </xf>
    <xf numFmtId="1" fontId="7" fillId="38" borderId="10" xfId="0" applyNumberFormat="1" applyFont="1" applyFill="1" applyBorder="1" applyAlignment="1">
      <alignment horizontal="center" vertical="center"/>
    </xf>
    <xf numFmtId="198" fontId="7" fillId="38" borderId="10" xfId="60" applyNumberFormat="1" applyFont="1" applyFill="1" applyBorder="1" applyAlignment="1">
      <alignment horizontal="center" vertical="center"/>
    </xf>
    <xf numFmtId="198" fontId="7" fillId="38" borderId="17" xfId="60" applyNumberFormat="1" applyFont="1" applyFill="1" applyBorder="1" applyAlignment="1">
      <alignment horizontal="center" vertical="center"/>
    </xf>
    <xf numFmtId="198" fontId="6" fillId="34" borderId="0" xfId="60" applyNumberFormat="1" applyFont="1" applyFill="1" applyBorder="1" applyAlignment="1">
      <alignment horizontal="center" vertical="center"/>
    </xf>
    <xf numFmtId="0" fontId="6" fillId="34" borderId="0" xfId="0" applyNumberFormat="1" applyFont="1" applyFill="1" applyBorder="1" applyAlignment="1">
      <alignment horizontal="center" vertical="center"/>
    </xf>
    <xf numFmtId="198" fontId="7" fillId="38" borderId="0" xfId="60" applyNumberFormat="1" applyFont="1" applyFill="1" applyBorder="1" applyAlignment="1">
      <alignment horizontal="center" vertical="center"/>
    </xf>
    <xf numFmtId="0" fontId="7" fillId="0" borderId="28" xfId="0" applyNumberFormat="1" applyFont="1" applyFill="1" applyBorder="1" applyAlignment="1">
      <alignment horizontal="center" wrapText="1"/>
    </xf>
    <xf numFmtId="0" fontId="9" fillId="0" borderId="0" xfId="0" applyNumberFormat="1" applyFont="1" applyFill="1" applyAlignment="1">
      <alignment vertical="top"/>
    </xf>
    <xf numFmtId="0" fontId="11" fillId="0" borderId="0" xfId="0" applyFont="1" applyAlignment="1">
      <alignment horizontal="left"/>
    </xf>
    <xf numFmtId="0" fontId="12" fillId="0" borderId="0" xfId="0" applyNumberFormat="1" applyFont="1" applyAlignment="1">
      <alignment horizontal="center" vertical="center" wrapText="1"/>
    </xf>
    <xf numFmtId="0" fontId="7" fillId="34" borderId="28" xfId="0" applyNumberFormat="1" applyFont="1" applyFill="1" applyBorder="1" applyAlignment="1">
      <alignment horizontal="left" wrapText="1"/>
    </xf>
    <xf numFmtId="0" fontId="7" fillId="0" borderId="0" xfId="0" applyNumberFormat="1" applyFont="1" applyFill="1" applyAlignment="1">
      <alignment horizontal="left" wrapText="1"/>
    </xf>
    <xf numFmtId="0" fontId="19" fillId="0" borderId="0" xfId="0" applyFont="1" applyAlignment="1">
      <alignment horizontal="left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10" fillId="0" borderId="29" xfId="0" applyNumberFormat="1" applyFont="1" applyBorder="1" applyAlignment="1">
      <alignment horizontal="center" vertical="center"/>
    </xf>
    <xf numFmtId="1" fontId="5" fillId="0" borderId="29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left" vertical="center"/>
    </xf>
    <xf numFmtId="0" fontId="0" fillId="0" borderId="28" xfId="0" applyBorder="1" applyAlignment="1">
      <alignment horizontal="center"/>
    </xf>
    <xf numFmtId="0" fontId="6" fillId="0" borderId="30" xfId="0" applyNumberFormat="1" applyFont="1" applyBorder="1" applyAlignment="1">
      <alignment horizontal="left" vertical="center"/>
    </xf>
    <xf numFmtId="0" fontId="6" fillId="0" borderId="30" xfId="0" applyNumberFormat="1" applyFont="1" applyBorder="1" applyAlignment="1">
      <alignment horizontal="left" vertical="top"/>
    </xf>
    <xf numFmtId="0" fontId="6" fillId="0" borderId="30" xfId="0" applyNumberFormat="1" applyFont="1" applyBorder="1" applyAlignment="1">
      <alignment horizontal="left" vertical="top" wrapText="1"/>
    </xf>
    <xf numFmtId="0" fontId="6" fillId="38" borderId="30" xfId="0" applyNumberFormat="1" applyFont="1" applyFill="1" applyBorder="1" applyAlignment="1">
      <alignment horizontal="left" vertical="center"/>
    </xf>
    <xf numFmtId="0" fontId="6" fillId="0" borderId="30" xfId="0" applyNumberFormat="1" applyFont="1" applyBorder="1" applyAlignment="1">
      <alignment horizontal="left" vertical="center" wrapText="1"/>
    </xf>
    <xf numFmtId="0" fontId="7" fillId="38" borderId="10" xfId="0" applyNumberFormat="1" applyFont="1" applyFill="1" applyBorder="1" applyAlignment="1">
      <alignment horizontal="left" vertical="center"/>
    </xf>
    <xf numFmtId="0" fontId="7" fillId="0" borderId="29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left" vertical="center"/>
    </xf>
    <xf numFmtId="0" fontId="7" fillId="38" borderId="30" xfId="0" applyNumberFormat="1" applyFont="1" applyFill="1" applyBorder="1" applyAlignment="1">
      <alignment horizontal="left" vertical="center" wrapText="1"/>
    </xf>
    <xf numFmtId="0" fontId="7" fillId="0" borderId="3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 wrapText="1"/>
    </xf>
    <xf numFmtId="0" fontId="6" fillId="0" borderId="31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32" xfId="0" applyNumberFormat="1" applyFont="1" applyBorder="1" applyAlignment="1">
      <alignment horizontal="left" vertical="center"/>
    </xf>
    <xf numFmtId="0" fontId="7" fillId="38" borderId="30" xfId="0" applyNumberFormat="1" applyFont="1" applyFill="1" applyBorder="1" applyAlignment="1">
      <alignment horizontal="left" vertical="center"/>
    </xf>
    <xf numFmtId="0" fontId="7" fillId="38" borderId="27" xfId="0" applyNumberFormat="1" applyFont="1" applyFill="1" applyBorder="1" applyAlignment="1">
      <alignment horizontal="left" vertical="center"/>
    </xf>
    <xf numFmtId="0" fontId="8" fillId="0" borderId="27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6" fillId="0" borderId="25" xfId="0" applyNumberFormat="1" applyFont="1" applyBorder="1" applyAlignment="1">
      <alignment horizontal="left" vertical="center" wrapText="1"/>
    </xf>
    <xf numFmtId="0" fontId="6" fillId="0" borderId="18" xfId="0" applyNumberFormat="1" applyFont="1" applyBorder="1" applyAlignment="1">
      <alignment horizontal="left" vertical="center" wrapText="1"/>
    </xf>
    <xf numFmtId="0" fontId="6" fillId="0" borderId="33" xfId="0" applyNumberFormat="1" applyFont="1" applyBorder="1" applyAlignment="1">
      <alignment horizontal="left" vertical="center" wrapText="1"/>
    </xf>
    <xf numFmtId="0" fontId="6" fillId="0" borderId="25" xfId="0" applyNumberFormat="1" applyFont="1" applyBorder="1" applyAlignment="1">
      <alignment horizontal="left" vertical="center"/>
    </xf>
    <xf numFmtId="0" fontId="6" fillId="0" borderId="25" xfId="0" applyNumberFormat="1" applyFont="1" applyBorder="1" applyAlignment="1">
      <alignment horizontal="left" vertical="top"/>
    </xf>
    <xf numFmtId="0" fontId="7" fillId="0" borderId="18" xfId="0" applyNumberFormat="1" applyFont="1" applyBorder="1" applyAlignment="1">
      <alignment horizontal="left" vertical="top" wrapText="1"/>
    </xf>
    <xf numFmtId="0" fontId="6" fillId="0" borderId="34" xfId="0" applyNumberFormat="1" applyFont="1" applyBorder="1" applyAlignment="1">
      <alignment horizontal="left" vertical="center" wrapText="1"/>
    </xf>
    <xf numFmtId="0" fontId="6" fillId="0" borderId="3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34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34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left" vertical="top"/>
    </xf>
    <xf numFmtId="0" fontId="10" fillId="0" borderId="35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left" vertical="top"/>
    </xf>
    <xf numFmtId="0" fontId="2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/>
    </xf>
    <xf numFmtId="49" fontId="15" fillId="0" borderId="0" xfId="0" applyNumberFormat="1" applyFont="1" applyAlignment="1">
      <alignment horizontal="left"/>
    </xf>
    <xf numFmtId="0" fontId="20" fillId="0" borderId="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676275</xdr:colOff>
      <xdr:row>81</xdr:row>
      <xdr:rowOff>66675</xdr:rowOff>
    </xdr:from>
    <xdr:to>
      <xdr:col>1</xdr:col>
      <xdr:colOff>9525</xdr:colOff>
      <xdr:row>85</xdr:row>
      <xdr:rowOff>104775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4516100"/>
          <a:ext cx="9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676275</xdr:colOff>
      <xdr:row>82</xdr:row>
      <xdr:rowOff>0</xdr:rowOff>
    </xdr:from>
    <xdr:to>
      <xdr:col>1</xdr:col>
      <xdr:colOff>9525</xdr:colOff>
      <xdr:row>83</xdr:row>
      <xdr:rowOff>152400</xdr:rowOff>
    </xdr:to>
    <xdr:pic>
      <xdr:nvPicPr>
        <xdr:cNvPr id="2" name="Рисунок 4" descr="2ф11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6275" y="14611350"/>
          <a:ext cx="95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59</xdr:row>
      <xdr:rowOff>0</xdr:rowOff>
    </xdr:from>
    <xdr:to>
      <xdr:col>1</xdr:col>
      <xdr:colOff>-2147483648</xdr:colOff>
      <xdr:row>63</xdr:row>
      <xdr:rowOff>114300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14878050"/>
          <a:ext cx="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63</xdr:row>
      <xdr:rowOff>0</xdr:rowOff>
    </xdr:from>
    <xdr:to>
      <xdr:col>1</xdr:col>
      <xdr:colOff>-2147483648</xdr:colOff>
      <xdr:row>64</xdr:row>
      <xdr:rowOff>152400</xdr:rowOff>
    </xdr:to>
    <xdr:pic>
      <xdr:nvPicPr>
        <xdr:cNvPr id="2" name="Рисунок 4" descr="2ф11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19475" y="15525750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96"/>
  <sheetViews>
    <sheetView workbookViewId="0" topLeftCell="A53">
      <selection activeCell="J53" sqref="J1:T16384"/>
    </sheetView>
  </sheetViews>
  <sheetFormatPr defaultColWidth="9.00390625" defaultRowHeight="12.75"/>
  <cols>
    <col min="1" max="5" width="8.875" style="4" customWidth="1"/>
    <col min="6" max="6" width="9.375" style="4" customWidth="1"/>
    <col min="7" max="7" width="9.875" style="4" customWidth="1"/>
    <col min="8" max="8" width="17.375" style="58" customWidth="1"/>
    <col min="9" max="9" width="17.875" style="58" customWidth="1"/>
    <col min="10" max="10" width="10.875" style="4" customWidth="1"/>
    <col min="11" max="11" width="8.625" style="4" customWidth="1"/>
    <col min="12" max="15" width="9.125" style="4" customWidth="1"/>
    <col min="16" max="16" width="10.25390625" style="4" bestFit="1" customWidth="1"/>
    <col min="17" max="17" width="12.125" style="4" customWidth="1"/>
    <col min="18" max="16384" width="9.125" style="4" customWidth="1"/>
  </cols>
  <sheetData>
    <row r="1" spans="8:9" ht="54" customHeight="1" hidden="1">
      <c r="H1" s="199" t="s">
        <v>159</v>
      </c>
      <c r="I1" s="199"/>
    </row>
    <row r="2" spans="1:9" ht="19.5" customHeight="1">
      <c r="A2" s="202" t="s">
        <v>246</v>
      </c>
      <c r="B2" s="202"/>
      <c r="C2" s="202"/>
      <c r="D2" s="202"/>
      <c r="E2" s="202"/>
      <c r="F2" s="202"/>
      <c r="G2" s="202"/>
      <c r="H2" s="202"/>
      <c r="I2" s="202"/>
    </row>
    <row r="3" spans="1:9" ht="18" customHeight="1">
      <c r="A3" s="198" t="s">
        <v>230</v>
      </c>
      <c r="B3" s="198"/>
      <c r="C3" s="198"/>
      <c r="D3" s="198"/>
      <c r="E3" s="198"/>
      <c r="F3" s="198"/>
      <c r="G3" s="198"/>
      <c r="H3" s="198"/>
      <c r="I3" s="198"/>
    </row>
    <row r="4" spans="1:8" ht="12" customHeight="1">
      <c r="A4" s="5" t="s">
        <v>30</v>
      </c>
      <c r="E4" s="200" t="s">
        <v>160</v>
      </c>
      <c r="F4" s="200"/>
      <c r="G4" s="200"/>
      <c r="H4" s="200"/>
    </row>
    <row r="5" spans="5:7" ht="12.75">
      <c r="E5" s="54"/>
      <c r="F5" s="54"/>
      <c r="G5" s="54"/>
    </row>
    <row r="6" spans="1:8" ht="12" customHeight="1">
      <c r="A6" s="5" t="s">
        <v>32</v>
      </c>
      <c r="E6" s="201" t="s">
        <v>54</v>
      </c>
      <c r="F6" s="201"/>
      <c r="G6" s="201"/>
      <c r="H6" s="201"/>
    </row>
    <row r="7" spans="5:7" ht="12.75">
      <c r="E7" s="54"/>
      <c r="F7" s="54"/>
      <c r="G7" s="54"/>
    </row>
    <row r="8" spans="1:8" ht="12" customHeight="1">
      <c r="A8" s="5" t="s">
        <v>33</v>
      </c>
      <c r="E8" s="201" t="s">
        <v>55</v>
      </c>
      <c r="F8" s="201"/>
      <c r="G8" s="201"/>
      <c r="H8" s="201"/>
    </row>
    <row r="9" spans="5:7" ht="12.75">
      <c r="E9" s="54"/>
      <c r="F9" s="54"/>
      <c r="G9" s="54"/>
    </row>
    <row r="10" spans="1:8" ht="12" customHeight="1">
      <c r="A10" s="5" t="s">
        <v>161</v>
      </c>
      <c r="E10" s="200" t="s">
        <v>162</v>
      </c>
      <c r="F10" s="200"/>
      <c r="G10" s="200"/>
      <c r="H10" s="200"/>
    </row>
    <row r="11" spans="2:8" ht="15">
      <c r="B11" s="203"/>
      <c r="C11" s="203"/>
      <c r="D11" s="203"/>
      <c r="E11" s="203"/>
      <c r="F11" s="203"/>
      <c r="G11" s="203"/>
      <c r="H11" s="203"/>
    </row>
    <row r="12" spans="1:9" ht="15">
      <c r="A12" s="204"/>
      <c r="B12" s="204"/>
      <c r="C12" s="204"/>
      <c r="D12" s="204"/>
      <c r="E12" s="204"/>
      <c r="F12" s="204"/>
      <c r="G12" s="204"/>
      <c r="H12" s="204"/>
      <c r="I12" s="204"/>
    </row>
    <row r="13" spans="4:9" ht="12.75">
      <c r="D13" s="208"/>
      <c r="E13" s="208"/>
      <c r="F13" s="208"/>
      <c r="G13" s="208"/>
      <c r="H13" s="208"/>
      <c r="I13" s="134" t="s">
        <v>163</v>
      </c>
    </row>
    <row r="14" spans="1:9" ht="23.25" customHeight="1">
      <c r="A14" s="205" t="s">
        <v>164</v>
      </c>
      <c r="B14" s="205"/>
      <c r="C14" s="205"/>
      <c r="D14" s="205"/>
      <c r="E14" s="205"/>
      <c r="F14" s="205"/>
      <c r="G14" s="6" t="s">
        <v>36</v>
      </c>
      <c r="H14" s="135" t="s">
        <v>0</v>
      </c>
      <c r="I14" s="135" t="s">
        <v>1</v>
      </c>
    </row>
    <row r="15" spans="1:9" ht="12.75">
      <c r="A15" s="206">
        <v>1</v>
      </c>
      <c r="B15" s="206"/>
      <c r="C15" s="206"/>
      <c r="D15" s="206"/>
      <c r="E15" s="206"/>
      <c r="F15" s="206"/>
      <c r="G15" s="44">
        <v>2</v>
      </c>
      <c r="H15" s="136">
        <v>3</v>
      </c>
      <c r="I15" s="136">
        <v>4</v>
      </c>
    </row>
    <row r="16" spans="1:9" ht="19.5" customHeight="1">
      <c r="A16" s="207" t="s">
        <v>2</v>
      </c>
      <c r="B16" s="207"/>
      <c r="C16" s="207"/>
      <c r="D16" s="207"/>
      <c r="E16" s="207"/>
      <c r="F16" s="207"/>
      <c r="G16" s="45"/>
      <c r="H16" s="137"/>
      <c r="I16" s="137"/>
    </row>
    <row r="17" spans="1:9" ht="12.75">
      <c r="A17" s="209" t="s">
        <v>24</v>
      </c>
      <c r="B17" s="209"/>
      <c r="C17" s="209"/>
      <c r="D17" s="209"/>
      <c r="E17" s="209"/>
      <c r="F17" s="209"/>
      <c r="G17" s="46">
        <v>10</v>
      </c>
      <c r="H17" s="138">
        <v>170711</v>
      </c>
      <c r="I17" s="138">
        <v>59966</v>
      </c>
    </row>
    <row r="18" spans="1:9" ht="12.75">
      <c r="A18" s="210" t="s">
        <v>58</v>
      </c>
      <c r="B18" s="210"/>
      <c r="C18" s="210"/>
      <c r="D18" s="210"/>
      <c r="E18" s="210"/>
      <c r="F18" s="210"/>
      <c r="G18" s="47">
        <v>11</v>
      </c>
      <c r="H18" s="139"/>
      <c r="I18" s="139"/>
    </row>
    <row r="19" spans="1:13" ht="12.75">
      <c r="A19" s="210" t="s">
        <v>59</v>
      </c>
      <c r="B19" s="210"/>
      <c r="C19" s="210"/>
      <c r="D19" s="210"/>
      <c r="E19" s="210"/>
      <c r="F19" s="210"/>
      <c r="G19" s="47">
        <v>12</v>
      </c>
      <c r="H19" s="139"/>
      <c r="I19" s="139"/>
      <c r="M19" s="177"/>
    </row>
    <row r="20" spans="1:9" ht="23.25" customHeight="1">
      <c r="A20" s="211" t="s">
        <v>60</v>
      </c>
      <c r="B20" s="211"/>
      <c r="C20" s="211"/>
      <c r="D20" s="211"/>
      <c r="E20" s="211"/>
      <c r="F20" s="211"/>
      <c r="G20" s="47">
        <v>13</v>
      </c>
      <c r="H20" s="139"/>
      <c r="I20" s="139"/>
    </row>
    <row r="21" spans="1:9" ht="12.75">
      <c r="A21" s="210" t="s">
        <v>61</v>
      </c>
      <c r="B21" s="210"/>
      <c r="C21" s="210"/>
      <c r="D21" s="210"/>
      <c r="E21" s="210"/>
      <c r="F21" s="210"/>
      <c r="G21" s="47">
        <v>14</v>
      </c>
      <c r="H21" s="139">
        <v>0</v>
      </c>
      <c r="I21" s="139"/>
    </row>
    <row r="22" spans="1:9" ht="12.75">
      <c r="A22" s="210" t="s">
        <v>62</v>
      </c>
      <c r="B22" s="210"/>
      <c r="C22" s="210"/>
      <c r="D22" s="210"/>
      <c r="E22" s="210"/>
      <c r="F22" s="210"/>
      <c r="G22" s="47">
        <v>15</v>
      </c>
      <c r="H22" s="139">
        <f>140110+541774-39517</f>
        <v>642367</v>
      </c>
      <c r="I22" s="139">
        <v>215163</v>
      </c>
    </row>
    <row r="23" spans="1:9" ht="12.75">
      <c r="A23" s="209" t="s">
        <v>63</v>
      </c>
      <c r="B23" s="209"/>
      <c r="C23" s="209"/>
      <c r="D23" s="209"/>
      <c r="E23" s="209"/>
      <c r="F23" s="209"/>
      <c r="G23" s="47">
        <v>16</v>
      </c>
      <c r="H23" s="140">
        <f>710823+21879+769+218196-296944-1978</f>
        <v>652745</v>
      </c>
      <c r="I23" s="140">
        <v>279339</v>
      </c>
    </row>
    <row r="24" spans="1:9" ht="12.75">
      <c r="A24" s="209" t="s">
        <v>173</v>
      </c>
      <c r="B24" s="209"/>
      <c r="C24" s="209"/>
      <c r="D24" s="209"/>
      <c r="E24" s="209"/>
      <c r="F24" s="209"/>
      <c r="G24" s="47">
        <v>17</v>
      </c>
      <c r="H24" s="140">
        <v>110819</v>
      </c>
      <c r="I24" s="140">
        <v>152034</v>
      </c>
    </row>
    <row r="25" spans="1:9" ht="12.75">
      <c r="A25" s="210" t="s">
        <v>3</v>
      </c>
      <c r="B25" s="210"/>
      <c r="C25" s="210"/>
      <c r="D25" s="210"/>
      <c r="E25" s="210"/>
      <c r="F25" s="210"/>
      <c r="G25" s="47">
        <v>18</v>
      </c>
      <c r="H25" s="139">
        <v>1011956</v>
      </c>
      <c r="I25" s="139">
        <v>1168564</v>
      </c>
    </row>
    <row r="26" spans="1:9" ht="12.75">
      <c r="A26" s="209" t="s">
        <v>4</v>
      </c>
      <c r="B26" s="209"/>
      <c r="C26" s="209"/>
      <c r="D26" s="209"/>
      <c r="E26" s="209"/>
      <c r="F26" s="209"/>
      <c r="G26" s="47">
        <v>19</v>
      </c>
      <c r="H26" s="139">
        <f>1487621-296105-131200+2910</f>
        <v>1063226</v>
      </c>
      <c r="I26" s="139">
        <v>783035</v>
      </c>
    </row>
    <row r="27" spans="1:9" ht="12.75">
      <c r="A27" s="212" t="s">
        <v>64</v>
      </c>
      <c r="B27" s="212"/>
      <c r="C27" s="212"/>
      <c r="D27" s="212"/>
      <c r="E27" s="212"/>
      <c r="F27" s="212"/>
      <c r="G27" s="185">
        <v>100</v>
      </c>
      <c r="H27" s="186">
        <f>SUM(H17:H26)</f>
        <v>3651824</v>
      </c>
      <c r="I27" s="186">
        <f>SUM(I17:I26)</f>
        <v>2658101</v>
      </c>
    </row>
    <row r="28" spans="1:9" ht="23.25" customHeight="1">
      <c r="A28" s="213" t="s">
        <v>165</v>
      </c>
      <c r="B28" s="213"/>
      <c r="C28" s="213"/>
      <c r="D28" s="213"/>
      <c r="E28" s="213"/>
      <c r="F28" s="213"/>
      <c r="G28" s="43">
        <v>101</v>
      </c>
      <c r="H28" s="140"/>
      <c r="I28" s="140"/>
    </row>
    <row r="29" spans="1:9" ht="18.75" customHeight="1">
      <c r="A29" s="207" t="s">
        <v>5</v>
      </c>
      <c r="B29" s="207"/>
      <c r="C29" s="207"/>
      <c r="D29" s="207"/>
      <c r="E29" s="207"/>
      <c r="F29" s="207"/>
      <c r="G29" s="48"/>
      <c r="H29" s="159"/>
      <c r="I29" s="159"/>
    </row>
    <row r="30" spans="1:9" ht="12.75">
      <c r="A30" s="209" t="s">
        <v>58</v>
      </c>
      <c r="B30" s="209"/>
      <c r="C30" s="209"/>
      <c r="D30" s="209"/>
      <c r="E30" s="209"/>
      <c r="F30" s="209"/>
      <c r="G30" s="49">
        <v>110</v>
      </c>
      <c r="H30" s="160"/>
      <c r="I30" s="160"/>
    </row>
    <row r="31" spans="1:9" ht="12.75">
      <c r="A31" s="209" t="s">
        <v>59</v>
      </c>
      <c r="B31" s="209"/>
      <c r="C31" s="209"/>
      <c r="D31" s="209"/>
      <c r="E31" s="209"/>
      <c r="F31" s="209"/>
      <c r="G31" s="49">
        <v>111</v>
      </c>
      <c r="H31" s="140"/>
      <c r="I31" s="140"/>
    </row>
    <row r="32" spans="1:9" ht="23.25" customHeight="1">
      <c r="A32" s="213" t="s">
        <v>60</v>
      </c>
      <c r="B32" s="213"/>
      <c r="C32" s="213"/>
      <c r="D32" s="213"/>
      <c r="E32" s="213"/>
      <c r="F32" s="213"/>
      <c r="G32" s="49">
        <v>112</v>
      </c>
      <c r="H32" s="140"/>
      <c r="I32" s="140"/>
    </row>
    <row r="33" spans="1:9" ht="12.75">
      <c r="A33" s="209" t="s">
        <v>61</v>
      </c>
      <c r="B33" s="209"/>
      <c r="C33" s="209"/>
      <c r="D33" s="209"/>
      <c r="E33" s="209"/>
      <c r="F33" s="209"/>
      <c r="G33" s="49">
        <v>113</v>
      </c>
      <c r="H33" s="140"/>
      <c r="I33" s="140"/>
    </row>
    <row r="34" spans="1:9" ht="12.75">
      <c r="A34" s="209" t="s">
        <v>65</v>
      </c>
      <c r="B34" s="209"/>
      <c r="C34" s="209"/>
      <c r="D34" s="209"/>
      <c r="E34" s="209"/>
      <c r="F34" s="209"/>
      <c r="G34" s="49">
        <v>114</v>
      </c>
      <c r="H34" s="140">
        <v>0</v>
      </c>
      <c r="I34" s="140">
        <v>0</v>
      </c>
    </row>
    <row r="35" spans="1:9" ht="12.75">
      <c r="A35" s="209" t="s">
        <v>66</v>
      </c>
      <c r="B35" s="209"/>
      <c r="C35" s="209"/>
      <c r="D35" s="209"/>
      <c r="E35" s="209"/>
      <c r="F35" s="209"/>
      <c r="G35" s="49">
        <v>115</v>
      </c>
      <c r="H35" s="161">
        <v>32959</v>
      </c>
      <c r="I35" s="161">
        <v>93493</v>
      </c>
    </row>
    <row r="36" spans="1:9" ht="12.75">
      <c r="A36" s="209" t="s">
        <v>25</v>
      </c>
      <c r="B36" s="209"/>
      <c r="C36" s="209"/>
      <c r="D36" s="209"/>
      <c r="E36" s="209"/>
      <c r="F36" s="209"/>
      <c r="G36" s="49">
        <v>116</v>
      </c>
      <c r="H36" s="140"/>
      <c r="I36" s="140"/>
    </row>
    <row r="37" spans="1:9" ht="12.75">
      <c r="A37" s="209" t="s">
        <v>67</v>
      </c>
      <c r="B37" s="209"/>
      <c r="C37" s="209"/>
      <c r="D37" s="209"/>
      <c r="E37" s="209"/>
      <c r="F37" s="209"/>
      <c r="G37" s="49">
        <v>117</v>
      </c>
      <c r="H37" s="140">
        <v>32967</v>
      </c>
      <c r="I37" s="140">
        <v>32967</v>
      </c>
    </row>
    <row r="38" spans="1:9" ht="12.75">
      <c r="A38" s="209" t="s">
        <v>6</v>
      </c>
      <c r="B38" s="209"/>
      <c r="C38" s="209"/>
      <c r="D38" s="209"/>
      <c r="E38" s="209"/>
      <c r="F38" s="209"/>
      <c r="G38" s="49">
        <v>118</v>
      </c>
      <c r="H38" s="161">
        <v>5026213</v>
      </c>
      <c r="I38" s="161">
        <v>5034819</v>
      </c>
    </row>
    <row r="39" spans="1:9" ht="12.75">
      <c r="A39" s="209" t="s">
        <v>7</v>
      </c>
      <c r="B39" s="209"/>
      <c r="C39" s="209"/>
      <c r="D39" s="209"/>
      <c r="E39" s="209"/>
      <c r="F39" s="209"/>
      <c r="G39" s="49">
        <v>119</v>
      </c>
      <c r="H39" s="140"/>
      <c r="I39" s="140"/>
    </row>
    <row r="40" spans="1:9" ht="12.75">
      <c r="A40" s="209" t="s">
        <v>8</v>
      </c>
      <c r="B40" s="209"/>
      <c r="C40" s="209"/>
      <c r="D40" s="209"/>
      <c r="E40" s="209"/>
      <c r="F40" s="209"/>
      <c r="G40" s="49">
        <v>120</v>
      </c>
      <c r="H40" s="140"/>
      <c r="I40" s="140"/>
    </row>
    <row r="41" spans="1:9" ht="12.75">
      <c r="A41" s="209" t="s">
        <v>9</v>
      </c>
      <c r="B41" s="209"/>
      <c r="C41" s="209"/>
      <c r="D41" s="209"/>
      <c r="E41" s="209"/>
      <c r="F41" s="209"/>
      <c r="G41" s="49">
        <v>121</v>
      </c>
      <c r="H41" s="140">
        <v>15737</v>
      </c>
      <c r="I41" s="140">
        <v>4136</v>
      </c>
    </row>
    <row r="42" spans="1:9" ht="12.75">
      <c r="A42" s="209" t="s">
        <v>26</v>
      </c>
      <c r="B42" s="209"/>
      <c r="C42" s="209"/>
      <c r="D42" s="209"/>
      <c r="E42" s="209"/>
      <c r="F42" s="209"/>
      <c r="G42" s="49">
        <v>122</v>
      </c>
      <c r="H42" s="140">
        <v>9570</v>
      </c>
      <c r="I42" s="140">
        <v>9571</v>
      </c>
    </row>
    <row r="43" spans="1:16" ht="12.75">
      <c r="A43" s="209" t="s">
        <v>53</v>
      </c>
      <c r="B43" s="209"/>
      <c r="C43" s="209"/>
      <c r="D43" s="209"/>
      <c r="E43" s="209"/>
      <c r="F43" s="209"/>
      <c r="G43" s="49">
        <v>123</v>
      </c>
      <c r="H43" s="184">
        <f>705906+39517</f>
        <v>745423</v>
      </c>
      <c r="I43" s="161">
        <f>292762+4040</f>
        <v>296802</v>
      </c>
      <c r="J43" s="177"/>
      <c r="L43" s="177"/>
      <c r="M43" s="54"/>
      <c r="P43" s="179"/>
    </row>
    <row r="44" spans="1:9" ht="12.75">
      <c r="A44" s="212" t="s">
        <v>68</v>
      </c>
      <c r="B44" s="212"/>
      <c r="C44" s="212"/>
      <c r="D44" s="212"/>
      <c r="E44" s="212"/>
      <c r="F44" s="212"/>
      <c r="G44" s="187">
        <v>200</v>
      </c>
      <c r="H44" s="188">
        <f>SUM(H30:H43)</f>
        <v>5862869</v>
      </c>
      <c r="I44" s="188">
        <f>SUM(I30:I43)</f>
        <v>5471788</v>
      </c>
    </row>
    <row r="45" spans="1:9" ht="12.75">
      <c r="A45" s="214" t="s">
        <v>166</v>
      </c>
      <c r="B45" s="214"/>
      <c r="C45" s="214"/>
      <c r="D45" s="214"/>
      <c r="E45" s="214"/>
      <c r="F45" s="214"/>
      <c r="G45" s="189"/>
      <c r="H45" s="186">
        <f>H27+H44</f>
        <v>9514693</v>
      </c>
      <c r="I45" s="186">
        <f>I27+I44</f>
        <v>8129889</v>
      </c>
    </row>
    <row r="47" ht="12.75">
      <c r="I47" s="134" t="s">
        <v>163</v>
      </c>
    </row>
    <row r="48" spans="1:9" ht="23.25" customHeight="1">
      <c r="A48" s="215" t="s">
        <v>172</v>
      </c>
      <c r="B48" s="215"/>
      <c r="C48" s="215"/>
      <c r="D48" s="215"/>
      <c r="E48" s="215"/>
      <c r="F48" s="215"/>
      <c r="G48" s="6" t="s">
        <v>36</v>
      </c>
      <c r="H48" s="135" t="s">
        <v>0</v>
      </c>
      <c r="I48" s="135" t="s">
        <v>1</v>
      </c>
    </row>
    <row r="49" spans="1:9" ht="12.75">
      <c r="A49" s="206">
        <v>1</v>
      </c>
      <c r="B49" s="206"/>
      <c r="C49" s="206"/>
      <c r="D49" s="206"/>
      <c r="E49" s="206"/>
      <c r="F49" s="206"/>
      <c r="G49" s="44">
        <v>2</v>
      </c>
      <c r="H49" s="136">
        <v>3</v>
      </c>
      <c r="I49" s="136">
        <v>4</v>
      </c>
    </row>
    <row r="50" spans="1:9" ht="19.5" customHeight="1">
      <c r="A50" s="216" t="s">
        <v>10</v>
      </c>
      <c r="B50" s="216"/>
      <c r="C50" s="216"/>
      <c r="D50" s="216"/>
      <c r="E50" s="216"/>
      <c r="F50" s="216"/>
      <c r="G50" s="50"/>
      <c r="H50" s="162"/>
      <c r="I50" s="141"/>
    </row>
    <row r="51" spans="1:16" ht="12.75">
      <c r="A51" s="209" t="s">
        <v>69</v>
      </c>
      <c r="B51" s="209"/>
      <c r="C51" s="209"/>
      <c r="D51" s="209"/>
      <c r="E51" s="209"/>
      <c r="F51" s="209"/>
      <c r="G51" s="43">
        <v>210</v>
      </c>
      <c r="H51" s="142">
        <f>461228-35000</f>
        <v>426228</v>
      </c>
      <c r="I51" s="142">
        <v>426228</v>
      </c>
      <c r="P51" s="176"/>
    </row>
    <row r="52" spans="1:9" ht="12.75">
      <c r="A52" s="209" t="s">
        <v>59</v>
      </c>
      <c r="B52" s="209"/>
      <c r="C52" s="209"/>
      <c r="D52" s="209"/>
      <c r="E52" s="209"/>
      <c r="F52" s="209"/>
      <c r="G52" s="43">
        <v>211</v>
      </c>
      <c r="H52" s="143"/>
      <c r="I52" s="143"/>
    </row>
    <row r="53" spans="1:9" ht="12" customHeight="1">
      <c r="A53" s="213" t="s">
        <v>74</v>
      </c>
      <c r="B53" s="213"/>
      <c r="C53" s="213"/>
      <c r="D53" s="213"/>
      <c r="E53" s="213"/>
      <c r="F53" s="213"/>
      <c r="G53" s="51">
        <v>212</v>
      </c>
      <c r="H53" s="142">
        <f>749+28558-6982</f>
        <v>22325</v>
      </c>
      <c r="I53" s="142">
        <f>28016+999-7689</f>
        <v>21326</v>
      </c>
    </row>
    <row r="54" spans="1:9" ht="12" customHeight="1">
      <c r="A54" s="213" t="s">
        <v>70</v>
      </c>
      <c r="B54" s="213"/>
      <c r="C54" s="213"/>
      <c r="D54" s="213"/>
      <c r="E54" s="213"/>
      <c r="F54" s="213"/>
      <c r="G54" s="51">
        <v>213</v>
      </c>
      <c r="H54" s="142">
        <f>324845+28176-8371+2701</f>
        <v>347351</v>
      </c>
      <c r="I54" s="142">
        <v>250002</v>
      </c>
    </row>
    <row r="55" spans="1:9" ht="12" customHeight="1">
      <c r="A55" s="213" t="s">
        <v>175</v>
      </c>
      <c r="B55" s="213"/>
      <c r="C55" s="213"/>
      <c r="D55" s="213"/>
      <c r="E55" s="213"/>
      <c r="F55" s="213"/>
      <c r="G55" s="51">
        <v>214</v>
      </c>
      <c r="H55" s="142">
        <v>57344</v>
      </c>
      <c r="I55" s="142">
        <v>49902</v>
      </c>
    </row>
    <row r="56" spans="1:9" ht="12" customHeight="1">
      <c r="A56" s="213" t="s">
        <v>174</v>
      </c>
      <c r="B56" s="213"/>
      <c r="C56" s="213"/>
      <c r="D56" s="213"/>
      <c r="E56" s="213"/>
      <c r="F56" s="213"/>
      <c r="G56" s="51">
        <v>215</v>
      </c>
      <c r="H56" s="142">
        <v>77375</v>
      </c>
      <c r="I56" s="142">
        <v>10059</v>
      </c>
    </row>
    <row r="57" spans="1:9" ht="12" customHeight="1">
      <c r="A57" s="213" t="s">
        <v>176</v>
      </c>
      <c r="B57" s="219"/>
      <c r="C57" s="219"/>
      <c r="D57" s="219"/>
      <c r="E57" s="219"/>
      <c r="F57" s="220"/>
      <c r="G57" s="51">
        <v>216</v>
      </c>
      <c r="H57" s="142">
        <v>15246</v>
      </c>
      <c r="I57" s="142">
        <v>10383</v>
      </c>
    </row>
    <row r="58" spans="1:9" ht="12" customHeight="1">
      <c r="A58" s="213" t="s">
        <v>71</v>
      </c>
      <c r="B58" s="213"/>
      <c r="C58" s="213"/>
      <c r="D58" s="213"/>
      <c r="E58" s="213"/>
      <c r="F58" s="213"/>
      <c r="G58" s="51">
        <v>217</v>
      </c>
      <c r="H58" s="142">
        <v>68709</v>
      </c>
      <c r="I58" s="142">
        <v>0</v>
      </c>
    </row>
    <row r="59" spans="1:9" ht="15" customHeight="1">
      <c r="A59" s="213" t="s">
        <v>27</v>
      </c>
      <c r="B59" s="213"/>
      <c r="C59" s="213"/>
      <c r="D59" s="213"/>
      <c r="E59" s="213"/>
      <c r="F59" s="213"/>
      <c r="G59" s="51">
        <v>218</v>
      </c>
      <c r="H59" s="142">
        <f>1921506-159564+132143-124912</f>
        <v>1769173</v>
      </c>
      <c r="I59" s="142">
        <v>703952</v>
      </c>
    </row>
    <row r="60" spans="1:9" ht="12" customHeight="1">
      <c r="A60" s="217" t="s">
        <v>72</v>
      </c>
      <c r="B60" s="217"/>
      <c r="C60" s="217"/>
      <c r="D60" s="217"/>
      <c r="E60" s="217"/>
      <c r="F60" s="217"/>
      <c r="G60" s="190">
        <v>300</v>
      </c>
      <c r="H60" s="191">
        <f>SUM(H51:H59)</f>
        <v>2783751</v>
      </c>
      <c r="I60" s="191">
        <f>SUM(I51:I59)</f>
        <v>1471852</v>
      </c>
    </row>
    <row r="61" spans="1:9" ht="23.25" customHeight="1">
      <c r="A61" s="213" t="s">
        <v>73</v>
      </c>
      <c r="B61" s="213"/>
      <c r="C61" s="213"/>
      <c r="D61" s="213"/>
      <c r="E61" s="213"/>
      <c r="F61" s="213"/>
      <c r="G61" s="43">
        <v>301</v>
      </c>
      <c r="H61" s="145"/>
      <c r="I61" s="145"/>
    </row>
    <row r="62" spans="1:9" ht="20.25" customHeight="1">
      <c r="A62" s="218" t="s">
        <v>11</v>
      </c>
      <c r="B62" s="218"/>
      <c r="C62" s="218"/>
      <c r="D62" s="218"/>
      <c r="E62" s="218"/>
      <c r="F62" s="218"/>
      <c r="G62" s="52"/>
      <c r="H62" s="163"/>
      <c r="I62" s="163"/>
    </row>
    <row r="63" spans="1:9" ht="12.75">
      <c r="A63" s="209" t="s">
        <v>178</v>
      </c>
      <c r="B63" s="209"/>
      <c r="C63" s="209"/>
      <c r="D63" s="209"/>
      <c r="E63" s="209"/>
      <c r="F63" s="209"/>
      <c r="G63" s="49">
        <v>310</v>
      </c>
      <c r="H63" s="142">
        <v>1912370</v>
      </c>
      <c r="I63" s="142">
        <v>2072142</v>
      </c>
    </row>
    <row r="64" spans="1:13" ht="12.75">
      <c r="A64" s="209" t="s">
        <v>177</v>
      </c>
      <c r="B64" s="209"/>
      <c r="C64" s="209"/>
      <c r="D64" s="209"/>
      <c r="E64" s="209"/>
      <c r="F64" s="209"/>
      <c r="G64" s="49">
        <v>311</v>
      </c>
      <c r="H64" s="142">
        <f>74987-11161</f>
        <v>63826</v>
      </c>
      <c r="I64" s="142">
        <f>85166-14471</f>
        <v>70695</v>
      </c>
      <c r="M64" s="176"/>
    </row>
    <row r="65" spans="1:13" ht="12.75">
      <c r="A65" s="209" t="s">
        <v>75</v>
      </c>
      <c r="B65" s="209"/>
      <c r="C65" s="209"/>
      <c r="D65" s="209"/>
      <c r="E65" s="209"/>
      <c r="F65" s="209"/>
      <c r="G65" s="49">
        <v>312</v>
      </c>
      <c r="H65" s="143">
        <v>983900</v>
      </c>
      <c r="I65" s="143">
        <v>983900</v>
      </c>
      <c r="M65" s="176"/>
    </row>
    <row r="66" spans="1:9" ht="12.75">
      <c r="A66" s="221" t="s">
        <v>76</v>
      </c>
      <c r="B66" s="221"/>
      <c r="C66" s="221"/>
      <c r="D66" s="221"/>
      <c r="E66" s="221"/>
      <c r="F66" s="221"/>
      <c r="G66" s="49">
        <v>313</v>
      </c>
      <c r="H66" s="143"/>
      <c r="I66" s="143"/>
    </row>
    <row r="67" spans="1:9" ht="12.75">
      <c r="A67" s="209" t="s">
        <v>77</v>
      </c>
      <c r="B67" s="209"/>
      <c r="C67" s="209"/>
      <c r="D67" s="209"/>
      <c r="E67" s="209"/>
      <c r="F67" s="209"/>
      <c r="G67" s="49">
        <v>314</v>
      </c>
      <c r="H67" s="143">
        <v>6162</v>
      </c>
      <c r="I67" s="143">
        <v>6162</v>
      </c>
    </row>
    <row r="68" spans="1:9" ht="12.75">
      <c r="A68" s="209" t="s">
        <v>167</v>
      </c>
      <c r="B68" s="209"/>
      <c r="C68" s="209"/>
      <c r="D68" s="209"/>
      <c r="E68" s="209"/>
      <c r="F68" s="209"/>
      <c r="G68" s="49">
        <v>315</v>
      </c>
      <c r="H68" s="143">
        <v>508934</v>
      </c>
      <c r="I68" s="143">
        <v>508934</v>
      </c>
    </row>
    <row r="69" spans="1:9" ht="12.75">
      <c r="A69" s="209" t="s">
        <v>28</v>
      </c>
      <c r="B69" s="209"/>
      <c r="C69" s="209"/>
      <c r="D69" s="209"/>
      <c r="E69" s="209"/>
      <c r="F69" s="209"/>
      <c r="G69" s="49">
        <v>316</v>
      </c>
      <c r="H69" s="143"/>
      <c r="I69" s="143"/>
    </row>
    <row r="70" spans="1:9" ht="12.75">
      <c r="A70" s="216" t="s">
        <v>78</v>
      </c>
      <c r="B70" s="216"/>
      <c r="C70" s="216"/>
      <c r="D70" s="216"/>
      <c r="E70" s="216"/>
      <c r="F70" s="216"/>
      <c r="G70" s="42">
        <v>400</v>
      </c>
      <c r="H70" s="144">
        <f>SUM(H63:H69)</f>
        <v>3475192</v>
      </c>
      <c r="I70" s="144">
        <f>SUM(I63:I69)</f>
        <v>3641833</v>
      </c>
    </row>
    <row r="71" spans="1:9" ht="19.5" customHeight="1">
      <c r="A71" s="218" t="s">
        <v>12</v>
      </c>
      <c r="B71" s="218"/>
      <c r="C71" s="218"/>
      <c r="D71" s="218"/>
      <c r="E71" s="218"/>
      <c r="F71" s="218"/>
      <c r="G71" s="52"/>
      <c r="H71" s="163"/>
      <c r="I71" s="163"/>
    </row>
    <row r="72" spans="1:9" ht="12.75">
      <c r="A72" s="209" t="s">
        <v>168</v>
      </c>
      <c r="B72" s="209"/>
      <c r="C72" s="209"/>
      <c r="D72" s="209"/>
      <c r="E72" s="209"/>
      <c r="F72" s="209"/>
      <c r="G72" s="49">
        <v>410</v>
      </c>
      <c r="H72" s="143">
        <v>949307</v>
      </c>
      <c r="I72" s="143">
        <v>949307</v>
      </c>
    </row>
    <row r="73" spans="1:9" ht="12.75">
      <c r="A73" s="209" t="s">
        <v>13</v>
      </c>
      <c r="B73" s="209"/>
      <c r="C73" s="209"/>
      <c r="D73" s="209"/>
      <c r="E73" s="209"/>
      <c r="F73" s="209"/>
      <c r="G73" s="49">
        <v>411</v>
      </c>
      <c r="H73" s="143">
        <v>-14363</v>
      </c>
      <c r="I73" s="143">
        <v>-14363</v>
      </c>
    </row>
    <row r="74" spans="1:9" ht="12.75">
      <c r="A74" s="209" t="s">
        <v>14</v>
      </c>
      <c r="B74" s="209"/>
      <c r="C74" s="209"/>
      <c r="D74" s="209"/>
      <c r="E74" s="209"/>
      <c r="F74" s="209"/>
      <c r="G74" s="43">
        <v>412</v>
      </c>
      <c r="H74" s="143"/>
      <c r="I74" s="143"/>
    </row>
    <row r="75" spans="1:10" ht="12.75">
      <c r="A75" s="209" t="s">
        <v>15</v>
      </c>
      <c r="B75" s="209"/>
      <c r="C75" s="209"/>
      <c r="D75" s="209"/>
      <c r="E75" s="209"/>
      <c r="F75" s="209"/>
      <c r="G75" s="43">
        <v>413</v>
      </c>
      <c r="H75" s="143">
        <v>1397887</v>
      </c>
      <c r="I75" s="143">
        <v>1423137</v>
      </c>
      <c r="J75" s="176"/>
    </row>
    <row r="76" spans="1:10" ht="12.75">
      <c r="A76" s="209" t="s">
        <v>169</v>
      </c>
      <c r="B76" s="209"/>
      <c r="C76" s="209"/>
      <c r="D76" s="209"/>
      <c r="E76" s="209"/>
      <c r="F76" s="209"/>
      <c r="G76" s="43">
        <v>414</v>
      </c>
      <c r="H76" s="143">
        <v>922919</v>
      </c>
      <c r="I76" s="143">
        <v>658123</v>
      </c>
      <c r="J76" s="176"/>
    </row>
    <row r="77" spans="1:10" ht="23.25" customHeight="1">
      <c r="A77" s="213" t="s">
        <v>79</v>
      </c>
      <c r="B77" s="213"/>
      <c r="C77" s="213"/>
      <c r="D77" s="213"/>
      <c r="E77" s="213"/>
      <c r="F77" s="213"/>
      <c r="G77" s="43">
        <v>420</v>
      </c>
      <c r="H77" s="143">
        <f>SUM(H72:H76)</f>
        <v>3255750</v>
      </c>
      <c r="I77" s="143">
        <f>SUM(I72:I76)</f>
        <v>3016204</v>
      </c>
      <c r="J77" s="176"/>
    </row>
    <row r="78" spans="1:9" ht="12.75">
      <c r="A78" s="209" t="s">
        <v>80</v>
      </c>
      <c r="B78" s="209"/>
      <c r="C78" s="209"/>
      <c r="D78" s="209"/>
      <c r="E78" s="209"/>
      <c r="F78" s="209"/>
      <c r="G78" s="43">
        <v>421</v>
      </c>
      <c r="H78" s="146"/>
      <c r="I78" s="146"/>
    </row>
    <row r="79" spans="1:9" ht="12.75">
      <c r="A79" s="224" t="s">
        <v>170</v>
      </c>
      <c r="B79" s="224"/>
      <c r="C79" s="224"/>
      <c r="D79" s="224"/>
      <c r="E79" s="224"/>
      <c r="F79" s="224"/>
      <c r="G79" s="190">
        <v>500</v>
      </c>
      <c r="H79" s="192">
        <f>H77</f>
        <v>3255750</v>
      </c>
      <c r="I79" s="192">
        <f>I77</f>
        <v>3016204</v>
      </c>
    </row>
    <row r="80" spans="1:9" ht="12.75">
      <c r="A80" s="225" t="s">
        <v>171</v>
      </c>
      <c r="B80" s="225"/>
      <c r="C80" s="225"/>
      <c r="D80" s="225"/>
      <c r="E80" s="225"/>
      <c r="F80" s="225"/>
      <c r="G80" s="189"/>
      <c r="H80" s="191">
        <f>H60+H70+H79</f>
        <v>9514693</v>
      </c>
      <c r="I80" s="191">
        <f>I60+I70+I79</f>
        <v>8129889</v>
      </c>
    </row>
    <row r="81" spans="1:9" ht="12.75">
      <c r="A81" s="223" t="s">
        <v>248</v>
      </c>
      <c r="B81" s="223"/>
      <c r="C81" s="223"/>
      <c r="D81" s="223"/>
      <c r="E81" s="223"/>
      <c r="F81" s="223"/>
      <c r="G81" s="223"/>
      <c r="H81" s="59">
        <f>H45-H80</f>
        <v>0</v>
      </c>
      <c r="I81" s="167"/>
    </row>
    <row r="82" spans="1:9" ht="12.75">
      <c r="A82" s="166"/>
      <c r="B82" s="166"/>
      <c r="C82" s="166"/>
      <c r="D82" s="175"/>
      <c r="E82" s="175"/>
      <c r="F82" s="175"/>
      <c r="G82" s="175"/>
      <c r="H82" s="175"/>
      <c r="I82" s="182"/>
    </row>
    <row r="83" spans="4:9" ht="12.75">
      <c r="D83" s="175"/>
      <c r="E83" s="175"/>
      <c r="F83" s="175"/>
      <c r="G83" s="175"/>
      <c r="H83" s="175"/>
      <c r="I83" s="175"/>
    </row>
    <row r="84" spans="1:9" ht="12.75">
      <c r="A84" s="222" t="s">
        <v>242</v>
      </c>
      <c r="B84" s="222"/>
      <c r="C84" s="222"/>
      <c r="D84" s="175"/>
      <c r="E84" s="175"/>
      <c r="F84" s="196" t="s">
        <v>243</v>
      </c>
      <c r="G84" s="196"/>
      <c r="H84" s="196"/>
      <c r="I84"/>
    </row>
    <row r="85" spans="2:9" ht="12.75">
      <c r="B85" s="172"/>
      <c r="C85" s="172"/>
      <c r="D85" s="175"/>
      <c r="E85" s="175"/>
      <c r="F85" s="26"/>
      <c r="G85" s="197" t="s">
        <v>51</v>
      </c>
      <c r="H85" s="197"/>
      <c r="I85" s="197"/>
    </row>
    <row r="86" spans="2:9" ht="12.75">
      <c r="B86" s="174"/>
      <c r="C86" s="20"/>
      <c r="D86" s="175"/>
      <c r="E86" s="175"/>
      <c r="F86" s="20"/>
      <c r="G86" s="20"/>
      <c r="H86" s="54"/>
      <c r="I86"/>
    </row>
    <row r="87" spans="2:9" ht="12.75">
      <c r="B87" s="174"/>
      <c r="C87" s="20"/>
      <c r="D87" s="175"/>
      <c r="E87" s="175"/>
      <c r="F87" s="20"/>
      <c r="G87" s="20"/>
      <c r="H87" s="54"/>
      <c r="I87"/>
    </row>
    <row r="88" spans="1:9" ht="12.75">
      <c r="A88" s="19" t="s">
        <v>52</v>
      </c>
      <c r="B88" s="173"/>
      <c r="C88" s="171"/>
      <c r="D88" s="175"/>
      <c r="E88" s="175"/>
      <c r="F88" s="196" t="s">
        <v>244</v>
      </c>
      <c r="G88" s="196"/>
      <c r="H88" s="196"/>
      <c r="I88"/>
    </row>
    <row r="89" spans="2:9" ht="12.75" customHeight="1">
      <c r="B89" s="172"/>
      <c r="C89" s="173"/>
      <c r="D89" s="175"/>
      <c r="E89" s="175"/>
      <c r="F89"/>
      <c r="G89" s="197" t="s">
        <v>51</v>
      </c>
      <c r="H89" s="197"/>
      <c r="I89" s="197"/>
    </row>
    <row r="90" spans="1:9" ht="12.75">
      <c r="A90"/>
      <c r="B90" s="103"/>
      <c r="C90" s="21"/>
      <c r="D90" s="175"/>
      <c r="E90" s="175"/>
      <c r="F90" s="21"/>
      <c r="G90" s="103"/>
      <c r="H90" s="147"/>
      <c r="I90"/>
    </row>
    <row r="91" spans="1:9" ht="12.75">
      <c r="A91"/>
      <c r="B91"/>
      <c r="C91"/>
      <c r="D91" s="175"/>
      <c r="E91" s="175"/>
      <c r="F91" s="175"/>
      <c r="G91" s="175"/>
      <c r="H91" s="175"/>
      <c r="I91" s="175"/>
    </row>
    <row r="92" spans="1:9" ht="12.75">
      <c r="A92"/>
      <c r="B92"/>
      <c r="C92"/>
      <c r="D92" s="175"/>
      <c r="E92" s="175"/>
      <c r="F92" s="175"/>
      <c r="G92" s="175"/>
      <c r="H92" s="175"/>
      <c r="I92" s="175"/>
    </row>
    <row r="93" spans="1:9" ht="12.75" customHeight="1">
      <c r="A93"/>
      <c r="B93"/>
      <c r="C93" s="171"/>
      <c r="D93" s="175"/>
      <c r="E93" s="175"/>
      <c r="F93" s="175"/>
      <c r="G93" s="175"/>
      <c r="H93" s="175"/>
      <c r="I93" s="175"/>
    </row>
    <row r="94" spans="3:9" ht="12.75">
      <c r="C94" s="26"/>
      <c r="D94" s="175"/>
      <c r="E94" s="175"/>
      <c r="F94" s="175"/>
      <c r="G94" s="175"/>
      <c r="H94" s="175"/>
      <c r="I94" s="175"/>
    </row>
    <row r="95" spans="4:9" ht="12.75">
      <c r="D95" s="175"/>
      <c r="E95" s="175"/>
      <c r="F95" s="175"/>
      <c r="G95" s="175"/>
      <c r="H95" s="175"/>
      <c r="I95" s="175"/>
    </row>
    <row r="96" spans="4:9" ht="12.75">
      <c r="D96" s="175"/>
      <c r="E96" s="175"/>
      <c r="F96" s="175"/>
      <c r="G96" s="175"/>
      <c r="H96" s="175"/>
      <c r="I96" s="175"/>
    </row>
  </sheetData>
  <sheetProtection/>
  <mergeCells count="81">
    <mergeCell ref="A84:C84"/>
    <mergeCell ref="A72:F72"/>
    <mergeCell ref="A73:F73"/>
    <mergeCell ref="A74:F74"/>
    <mergeCell ref="A81:G81"/>
    <mergeCell ref="A76:F76"/>
    <mergeCell ref="A77:F77"/>
    <mergeCell ref="A78:F78"/>
    <mergeCell ref="A79:F79"/>
    <mergeCell ref="A80:F80"/>
    <mergeCell ref="A75:F75"/>
    <mergeCell ref="A63:F63"/>
    <mergeCell ref="A64:F64"/>
    <mergeCell ref="A65:F65"/>
    <mergeCell ref="A66:F66"/>
    <mergeCell ref="A67:F67"/>
    <mergeCell ref="A68:F68"/>
    <mergeCell ref="A69:F69"/>
    <mergeCell ref="A70:F70"/>
    <mergeCell ref="A71:F71"/>
    <mergeCell ref="A56:F56"/>
    <mergeCell ref="A58:F58"/>
    <mergeCell ref="A59:F59"/>
    <mergeCell ref="A60:F60"/>
    <mergeCell ref="A61:F61"/>
    <mergeCell ref="A62:F62"/>
    <mergeCell ref="A57:F57"/>
    <mergeCell ref="A50:F50"/>
    <mergeCell ref="A51:F51"/>
    <mergeCell ref="A52:F52"/>
    <mergeCell ref="A53:F53"/>
    <mergeCell ref="A54:F54"/>
    <mergeCell ref="A55:F55"/>
    <mergeCell ref="A41:F41"/>
    <mergeCell ref="A43:F43"/>
    <mergeCell ref="A44:F44"/>
    <mergeCell ref="A45:F45"/>
    <mergeCell ref="A48:F48"/>
    <mergeCell ref="A49:F49"/>
    <mergeCell ref="A42:F42"/>
    <mergeCell ref="A39:F39"/>
    <mergeCell ref="A40:F40"/>
    <mergeCell ref="A32:F32"/>
    <mergeCell ref="A33:F33"/>
    <mergeCell ref="A34:F34"/>
    <mergeCell ref="A35:F35"/>
    <mergeCell ref="A29:F29"/>
    <mergeCell ref="A30:F30"/>
    <mergeCell ref="A31:F31"/>
    <mergeCell ref="A36:F36"/>
    <mergeCell ref="A37:F37"/>
    <mergeCell ref="A38:F38"/>
    <mergeCell ref="A23:F23"/>
    <mergeCell ref="A24:F24"/>
    <mergeCell ref="A25:F25"/>
    <mergeCell ref="A26:F26"/>
    <mergeCell ref="A27:F27"/>
    <mergeCell ref="A28:F28"/>
    <mergeCell ref="A17:F17"/>
    <mergeCell ref="A18:F18"/>
    <mergeCell ref="A19:F19"/>
    <mergeCell ref="A20:F20"/>
    <mergeCell ref="A21:F21"/>
    <mergeCell ref="A22:F22"/>
    <mergeCell ref="E10:H10"/>
    <mergeCell ref="B11:H11"/>
    <mergeCell ref="A12:I12"/>
    <mergeCell ref="A14:F14"/>
    <mergeCell ref="A15:F15"/>
    <mergeCell ref="A16:F16"/>
    <mergeCell ref="D13:H13"/>
    <mergeCell ref="F84:H84"/>
    <mergeCell ref="G85:I85"/>
    <mergeCell ref="F88:H88"/>
    <mergeCell ref="G89:I89"/>
    <mergeCell ref="A3:I3"/>
    <mergeCell ref="H1:I1"/>
    <mergeCell ref="E4:H4"/>
    <mergeCell ref="E6:H6"/>
    <mergeCell ref="E8:H8"/>
    <mergeCell ref="A2:I2"/>
  </mergeCells>
  <printOptions/>
  <pageMargins left="0.5905511811023623" right="0.5905511811023623" top="0.6692913385826772" bottom="0.5511811023622047" header="0.5118110236220472" footer="0.15748031496062992"/>
  <pageSetup fitToHeight="2" fitToWidth="1"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A838"/>
  <sheetViews>
    <sheetView workbookViewId="0" topLeftCell="A37">
      <selection activeCell="G1" sqref="G1:N16384"/>
    </sheetView>
  </sheetViews>
  <sheetFormatPr defaultColWidth="9.00390625" defaultRowHeight="12.75"/>
  <cols>
    <col min="1" max="1" width="44.875" style="0" customWidth="1"/>
    <col min="2" max="2" width="9.125" style="0" hidden="1" customWidth="1"/>
    <col min="3" max="3" width="13.75390625" style="0" hidden="1" customWidth="1"/>
    <col min="4" max="4" width="11.125" style="0" customWidth="1"/>
    <col min="5" max="5" width="14.625" style="21" customWidth="1"/>
    <col min="6" max="6" width="15.00390625" style="147" customWidth="1"/>
    <col min="7" max="7" width="8.625" style="0" customWidth="1"/>
    <col min="8" max="8" width="24.25390625" style="0" customWidth="1"/>
    <col min="9" max="9" width="14.125" style="0" customWidth="1"/>
    <col min="10" max="10" width="13.125" style="0" customWidth="1"/>
    <col min="11" max="11" width="14.00390625" style="0" customWidth="1"/>
    <col min="12" max="13" width="12.75390625" style="0" bestFit="1" customWidth="1"/>
    <col min="14" max="14" width="13.125" style="0" customWidth="1"/>
  </cols>
  <sheetData>
    <row r="1" spans="2:4" ht="12.75">
      <c r="B1" s="1"/>
      <c r="D1" s="3"/>
    </row>
    <row r="2" spans="1:6" ht="15">
      <c r="A2" s="228" t="s">
        <v>231</v>
      </c>
      <c r="B2" s="228"/>
      <c r="C2" s="228"/>
      <c r="D2" s="228"/>
      <c r="E2" s="228"/>
      <c r="F2" s="228"/>
    </row>
    <row r="3" spans="1:6" ht="15">
      <c r="A3" s="229" t="s">
        <v>245</v>
      </c>
      <c r="B3" s="229"/>
      <c r="C3" s="229"/>
      <c r="D3" s="229"/>
      <c r="E3" s="229"/>
      <c r="F3" s="229"/>
    </row>
    <row r="4" spans="1:6" ht="15">
      <c r="A4" s="229" t="s">
        <v>229</v>
      </c>
      <c r="B4" s="229"/>
      <c r="C4" s="229"/>
      <c r="D4" s="229"/>
      <c r="E4" s="229"/>
      <c r="F4" s="229"/>
    </row>
    <row r="5" spans="1:6" ht="12.75">
      <c r="A5" s="5" t="s">
        <v>30</v>
      </c>
      <c r="B5" s="4"/>
      <c r="C5" s="201" t="s">
        <v>31</v>
      </c>
      <c r="D5" s="201"/>
      <c r="E5" s="201"/>
      <c r="F5" s="201"/>
    </row>
    <row r="6" spans="1:6" ht="12.75">
      <c r="A6" s="4"/>
      <c r="B6" s="4"/>
      <c r="C6" s="20"/>
      <c r="D6" s="20"/>
      <c r="E6" s="20"/>
      <c r="F6" s="54"/>
    </row>
    <row r="7" spans="1:6" ht="12.75">
      <c r="A7" s="5" t="s">
        <v>32</v>
      </c>
      <c r="B7" s="4"/>
      <c r="C7" s="201" t="s">
        <v>54</v>
      </c>
      <c r="D7" s="201"/>
      <c r="E7" s="201"/>
      <c r="F7" s="201"/>
    </row>
    <row r="8" spans="1:6" ht="12.75">
      <c r="A8" s="4"/>
      <c r="B8" s="4"/>
      <c r="C8" s="20"/>
      <c r="D8" s="20"/>
      <c r="E8" s="20"/>
      <c r="F8" s="54"/>
    </row>
    <row r="9" spans="1:6" ht="12.75">
      <c r="A9" s="5" t="s">
        <v>33</v>
      </c>
      <c r="B9" s="4"/>
      <c r="C9" s="201" t="s">
        <v>55</v>
      </c>
      <c r="D9" s="201"/>
      <c r="E9" s="201"/>
      <c r="F9" s="201"/>
    </row>
    <row r="10" spans="1:6" ht="12.75">
      <c r="A10" s="4"/>
      <c r="B10" s="4"/>
      <c r="C10" s="20"/>
      <c r="D10" s="20"/>
      <c r="E10" s="20"/>
      <c r="F10" s="54"/>
    </row>
    <row r="11" spans="1:6" ht="12.75" customHeight="1">
      <c r="A11" s="5" t="s">
        <v>34</v>
      </c>
      <c r="B11" s="4"/>
      <c r="C11" s="201" t="s">
        <v>56</v>
      </c>
      <c r="D11" s="201"/>
      <c r="E11" s="201"/>
      <c r="F11" s="201"/>
    </row>
    <row r="12" spans="1:6" ht="18.75" customHeight="1">
      <c r="A12" s="208"/>
      <c r="B12" s="208"/>
      <c r="C12" s="208"/>
      <c r="D12" s="208"/>
      <c r="E12" s="20"/>
      <c r="F12" s="148" t="s">
        <v>35</v>
      </c>
    </row>
    <row r="13" spans="1:6" ht="32.25" customHeight="1">
      <c r="A13" s="226" t="s">
        <v>16</v>
      </c>
      <c r="B13" s="226"/>
      <c r="C13" s="226"/>
      <c r="D13" s="6" t="s">
        <v>36</v>
      </c>
      <c r="E13" s="27" t="s">
        <v>17</v>
      </c>
      <c r="F13" s="135" t="s">
        <v>18</v>
      </c>
    </row>
    <row r="14" spans="1:6" ht="18.75" customHeight="1">
      <c r="A14" s="227">
        <v>1</v>
      </c>
      <c r="B14" s="227"/>
      <c r="C14" s="227"/>
      <c r="D14" s="7">
        <v>2</v>
      </c>
      <c r="E14" s="28">
        <v>3</v>
      </c>
      <c r="F14" s="149">
        <v>4</v>
      </c>
    </row>
    <row r="15" spans="1:9" ht="18.75" customHeight="1">
      <c r="A15" s="33" t="s">
        <v>81</v>
      </c>
      <c r="B15" s="33" t="s">
        <v>81</v>
      </c>
      <c r="C15" s="33" t="s">
        <v>81</v>
      </c>
      <c r="D15" s="47">
        <v>10</v>
      </c>
      <c r="E15" s="63">
        <v>3026951</v>
      </c>
      <c r="F15" s="63">
        <v>2618739</v>
      </c>
      <c r="I15" s="183"/>
    </row>
    <row r="16" spans="1:9" ht="18.75" customHeight="1">
      <c r="A16" s="34" t="s">
        <v>82</v>
      </c>
      <c r="B16" s="34" t="s">
        <v>82</v>
      </c>
      <c r="C16" s="34" t="s">
        <v>82</v>
      </c>
      <c r="D16" s="13">
        <v>11</v>
      </c>
      <c r="E16" s="131">
        <f>2142216-56932</f>
        <v>2085284</v>
      </c>
      <c r="F16" s="131">
        <v>1461851</v>
      </c>
      <c r="I16" s="183"/>
    </row>
    <row r="17" spans="1:6" ht="18.75" customHeight="1">
      <c r="A17" s="33" t="s">
        <v>83</v>
      </c>
      <c r="B17" s="33" t="s">
        <v>83</v>
      </c>
      <c r="C17" s="33" t="s">
        <v>83</v>
      </c>
      <c r="D17" s="39">
        <v>12</v>
      </c>
      <c r="E17" s="60">
        <f>E15-E16</f>
        <v>941667</v>
      </c>
      <c r="F17" s="60">
        <f>F15+-F16</f>
        <v>1156888</v>
      </c>
    </row>
    <row r="18" spans="1:9" ht="18.75" customHeight="1">
      <c r="A18" s="34" t="s">
        <v>84</v>
      </c>
      <c r="B18" s="34" t="s">
        <v>84</v>
      </c>
      <c r="C18" s="34" t="s">
        <v>84</v>
      </c>
      <c r="D18" s="10">
        <v>13</v>
      </c>
      <c r="E18" s="61">
        <v>299010</v>
      </c>
      <c r="F18" s="61">
        <v>233026</v>
      </c>
      <c r="I18" s="183"/>
    </row>
    <row r="19" spans="1:9" ht="18.75" customHeight="1">
      <c r="A19" s="33" t="s">
        <v>85</v>
      </c>
      <c r="B19" s="33" t="s">
        <v>85</v>
      </c>
      <c r="C19" s="33" t="s">
        <v>85</v>
      </c>
      <c r="D19" s="10">
        <v>14</v>
      </c>
      <c r="E19" s="61">
        <f>336442+8910</f>
        <v>345352</v>
      </c>
      <c r="F19" s="61">
        <v>335970</v>
      </c>
      <c r="I19" s="183"/>
    </row>
    <row r="20" spans="1:11" ht="18.75" customHeight="1">
      <c r="A20" s="35" t="s">
        <v>86</v>
      </c>
      <c r="B20" s="35" t="s">
        <v>86</v>
      </c>
      <c r="C20" s="35" t="s">
        <v>86</v>
      </c>
      <c r="D20" s="10">
        <v>15</v>
      </c>
      <c r="E20" s="61">
        <v>142705</v>
      </c>
      <c r="F20" s="61">
        <v>86716</v>
      </c>
      <c r="I20" s="64"/>
      <c r="J20" s="183"/>
      <c r="K20" s="64"/>
    </row>
    <row r="21" spans="1:9" ht="18.75" customHeight="1">
      <c r="A21" s="35" t="s">
        <v>19</v>
      </c>
      <c r="B21" s="35" t="s">
        <v>19</v>
      </c>
      <c r="C21" s="35" t="s">
        <v>19</v>
      </c>
      <c r="D21" s="10">
        <v>16</v>
      </c>
      <c r="E21" s="61">
        <v>278462</v>
      </c>
      <c r="F21" s="61">
        <v>220358</v>
      </c>
      <c r="I21" s="64"/>
    </row>
    <row r="22" spans="1:14" ht="26.25" customHeight="1">
      <c r="A22" s="35" t="s">
        <v>87</v>
      </c>
      <c r="B22" s="35" t="s">
        <v>87</v>
      </c>
      <c r="C22" s="35" t="s">
        <v>87</v>
      </c>
      <c r="D22" s="39">
        <v>20</v>
      </c>
      <c r="E22" s="60">
        <f>E17-E18-E19-E20+E21</f>
        <v>433062</v>
      </c>
      <c r="F22" s="60">
        <f>F17-F18-F19-F20+F21</f>
        <v>721534</v>
      </c>
      <c r="I22" s="183"/>
      <c r="J22" s="183"/>
      <c r="K22" s="183"/>
      <c r="L22" s="183"/>
      <c r="M22" s="183"/>
      <c r="N22" s="183"/>
    </row>
    <row r="23" spans="1:9" ht="18.75" customHeight="1">
      <c r="A23" s="33" t="s">
        <v>88</v>
      </c>
      <c r="B23" s="33" t="s">
        <v>88</v>
      </c>
      <c r="C23" s="33" t="s">
        <v>88</v>
      </c>
      <c r="D23" s="10">
        <v>21</v>
      </c>
      <c r="E23" s="61">
        <v>23796</v>
      </c>
      <c r="F23" s="61">
        <v>2092</v>
      </c>
      <c r="I23" s="147"/>
    </row>
    <row r="24" spans="1:9" ht="18.75" customHeight="1">
      <c r="A24" s="33" t="s">
        <v>89</v>
      </c>
      <c r="B24" s="33" t="s">
        <v>89</v>
      </c>
      <c r="C24" s="33" t="s">
        <v>89</v>
      </c>
      <c r="D24" s="10">
        <v>22</v>
      </c>
      <c r="E24" s="61">
        <f>166336-8910</f>
        <v>157426</v>
      </c>
      <c r="F24" s="61">
        <v>159821</v>
      </c>
      <c r="I24" s="147"/>
    </row>
    <row r="25" spans="1:9" ht="27.75" customHeight="1">
      <c r="A25" s="33" t="s">
        <v>90</v>
      </c>
      <c r="B25" s="33" t="s">
        <v>90</v>
      </c>
      <c r="C25" s="33" t="s">
        <v>90</v>
      </c>
      <c r="D25" s="10">
        <v>23</v>
      </c>
      <c r="E25" s="62"/>
      <c r="F25" s="62"/>
      <c r="I25" s="147"/>
    </row>
    <row r="26" spans="1:6" ht="18.75" customHeight="1">
      <c r="A26" s="33" t="s">
        <v>91</v>
      </c>
      <c r="B26" s="33" t="s">
        <v>91</v>
      </c>
      <c r="C26" s="33" t="s">
        <v>91</v>
      </c>
      <c r="D26" s="10">
        <v>24</v>
      </c>
      <c r="E26" s="62"/>
      <c r="F26" s="62"/>
    </row>
    <row r="27" spans="1:6" ht="18.75" customHeight="1">
      <c r="A27" s="33" t="s">
        <v>92</v>
      </c>
      <c r="B27" s="33" t="s">
        <v>92</v>
      </c>
      <c r="C27" s="33" t="s">
        <v>92</v>
      </c>
      <c r="D27" s="10">
        <v>25</v>
      </c>
      <c r="E27" s="62"/>
      <c r="F27" s="62"/>
    </row>
    <row r="28" spans="1:6" ht="24.75" customHeight="1">
      <c r="A28" s="33" t="s">
        <v>93</v>
      </c>
      <c r="B28" s="33" t="s">
        <v>93</v>
      </c>
      <c r="C28" s="33" t="s">
        <v>93</v>
      </c>
      <c r="D28" s="39">
        <v>100</v>
      </c>
      <c r="E28" s="60">
        <f>E22-E24+E23</f>
        <v>299432</v>
      </c>
      <c r="F28" s="60">
        <f>F22+F23-F24</f>
        <v>563805</v>
      </c>
    </row>
    <row r="29" spans="1:6" ht="18.75" customHeight="1">
      <c r="A29" s="33" t="s">
        <v>94</v>
      </c>
      <c r="B29" s="33" t="s">
        <v>94</v>
      </c>
      <c r="C29" s="33" t="s">
        <v>94</v>
      </c>
      <c r="D29" s="10">
        <v>101</v>
      </c>
      <c r="E29" s="62">
        <v>59886</v>
      </c>
      <c r="F29" s="62">
        <v>14559</v>
      </c>
    </row>
    <row r="30" spans="1:8" ht="36.75" customHeight="1">
      <c r="A30" s="33" t="s">
        <v>95</v>
      </c>
      <c r="B30" s="33" t="s">
        <v>95</v>
      </c>
      <c r="C30" s="33" t="s">
        <v>95</v>
      </c>
      <c r="D30" s="39">
        <v>200</v>
      </c>
      <c r="E30" s="60">
        <f>E28-E29</f>
        <v>239546</v>
      </c>
      <c r="F30" s="60">
        <f>F28-F29</f>
        <v>549246</v>
      </c>
      <c r="H30" s="179"/>
    </row>
    <row r="31" spans="1:6" ht="29.25" customHeight="1">
      <c r="A31" s="33" t="s">
        <v>96</v>
      </c>
      <c r="B31" s="33" t="s">
        <v>96</v>
      </c>
      <c r="C31" s="33" t="s">
        <v>96</v>
      </c>
      <c r="D31" s="10">
        <v>201</v>
      </c>
      <c r="E31" s="62"/>
      <c r="F31" s="62"/>
    </row>
    <row r="32" spans="1:6" ht="25.5" customHeight="1">
      <c r="A32" s="33" t="s">
        <v>97</v>
      </c>
      <c r="B32" s="33" t="s">
        <v>97</v>
      </c>
      <c r="C32" s="33" t="s">
        <v>97</v>
      </c>
      <c r="D32" s="39">
        <v>300</v>
      </c>
      <c r="E32" s="60">
        <f>E30</f>
        <v>239546</v>
      </c>
      <c r="F32" s="60">
        <f>F30</f>
        <v>549246</v>
      </c>
    </row>
    <row r="33" spans="1:6" ht="18.75" customHeight="1">
      <c r="A33" s="33" t="s">
        <v>98</v>
      </c>
      <c r="B33" s="33" t="s">
        <v>98</v>
      </c>
      <c r="C33" s="33" t="s">
        <v>98</v>
      </c>
      <c r="D33" s="10"/>
      <c r="E33" s="62"/>
      <c r="F33" s="62"/>
    </row>
    <row r="34" spans="1:6" ht="18.75" customHeight="1">
      <c r="A34" s="33" t="s">
        <v>99</v>
      </c>
      <c r="B34" s="33" t="s">
        <v>99</v>
      </c>
      <c r="C34" s="33" t="s">
        <v>99</v>
      </c>
      <c r="D34" s="10"/>
      <c r="E34" s="62"/>
      <c r="F34" s="62"/>
    </row>
    <row r="35" spans="1:8" ht="25.5" customHeight="1">
      <c r="A35" s="33" t="s">
        <v>100</v>
      </c>
      <c r="B35" s="33" t="s">
        <v>100</v>
      </c>
      <c r="C35" s="33" t="s">
        <v>100</v>
      </c>
      <c r="D35" s="39">
        <v>400</v>
      </c>
      <c r="E35" s="60">
        <f>E32</f>
        <v>239546</v>
      </c>
      <c r="F35" s="60">
        <f>F32</f>
        <v>549246</v>
      </c>
      <c r="H35" s="179"/>
    </row>
    <row r="36" spans="1:6" ht="18.75" customHeight="1">
      <c r="A36" s="33" t="s">
        <v>21</v>
      </c>
      <c r="B36" s="33" t="s">
        <v>21</v>
      </c>
      <c r="C36" s="33" t="s">
        <v>21</v>
      </c>
      <c r="D36" s="10"/>
      <c r="E36" s="62"/>
      <c r="F36" s="62"/>
    </row>
    <row r="37" spans="1:6" ht="18.75" customHeight="1">
      <c r="A37" s="33" t="s">
        <v>101</v>
      </c>
      <c r="B37" s="33" t="s">
        <v>101</v>
      </c>
      <c r="C37" s="33" t="s">
        <v>101</v>
      </c>
      <c r="D37" s="10">
        <v>410</v>
      </c>
      <c r="E37" s="62"/>
      <c r="F37" s="62"/>
    </row>
    <row r="38" spans="1:6" ht="22.5" customHeight="1">
      <c r="A38" s="33" t="s">
        <v>102</v>
      </c>
      <c r="B38" s="33" t="s">
        <v>102</v>
      </c>
      <c r="C38" s="33" t="s">
        <v>102</v>
      </c>
      <c r="D38" s="10">
        <v>411</v>
      </c>
      <c r="E38" s="62"/>
      <c r="F38" s="62"/>
    </row>
    <row r="39" spans="1:6" ht="23.25" customHeight="1">
      <c r="A39" s="33" t="s">
        <v>103</v>
      </c>
      <c r="B39" s="33" t="s">
        <v>103</v>
      </c>
      <c r="C39" s="33" t="s">
        <v>103</v>
      </c>
      <c r="D39" s="10">
        <v>412</v>
      </c>
      <c r="E39" s="62"/>
      <c r="F39" s="62"/>
    </row>
    <row r="40" spans="1:6" ht="26.25" customHeight="1">
      <c r="A40" s="33" t="s">
        <v>104</v>
      </c>
      <c r="B40" s="33" t="s">
        <v>104</v>
      </c>
      <c r="C40" s="33" t="s">
        <v>104</v>
      </c>
      <c r="D40" s="10">
        <v>413</v>
      </c>
      <c r="E40" s="62"/>
      <c r="F40" s="62"/>
    </row>
    <row r="41" spans="1:6" ht="24" customHeight="1">
      <c r="A41" s="33" t="s">
        <v>105</v>
      </c>
      <c r="B41" s="33" t="s">
        <v>105</v>
      </c>
      <c r="C41" s="33" t="s">
        <v>105</v>
      </c>
      <c r="D41" s="10">
        <v>414</v>
      </c>
      <c r="E41" s="62"/>
      <c r="F41" s="62"/>
    </row>
    <row r="42" spans="1:6" ht="18.75" customHeight="1">
      <c r="A42" s="33" t="s">
        <v>57</v>
      </c>
      <c r="B42" s="33" t="s">
        <v>57</v>
      </c>
      <c r="C42" s="33" t="s">
        <v>57</v>
      </c>
      <c r="D42" s="10">
        <v>415</v>
      </c>
      <c r="E42" s="62"/>
      <c r="F42" s="62"/>
    </row>
    <row r="43" spans="1:6" ht="24.75" customHeight="1">
      <c r="A43" s="33" t="s">
        <v>106</v>
      </c>
      <c r="B43" s="33" t="s">
        <v>106</v>
      </c>
      <c r="C43" s="33" t="s">
        <v>106</v>
      </c>
      <c r="D43" s="10">
        <v>416</v>
      </c>
      <c r="E43" s="62"/>
      <c r="F43" s="62"/>
    </row>
    <row r="44" spans="1:6" ht="23.25" customHeight="1">
      <c r="A44" s="33" t="s">
        <v>107</v>
      </c>
      <c r="B44" s="33" t="s">
        <v>107</v>
      </c>
      <c r="C44" s="33" t="s">
        <v>107</v>
      </c>
      <c r="D44" s="10">
        <v>417</v>
      </c>
      <c r="E44" s="62"/>
      <c r="F44" s="62"/>
    </row>
    <row r="45" spans="1:6" ht="18.75" customHeight="1">
      <c r="A45" s="33" t="s">
        <v>108</v>
      </c>
      <c r="B45" s="33" t="s">
        <v>108</v>
      </c>
      <c r="C45" s="33" t="s">
        <v>108</v>
      </c>
      <c r="D45" s="10">
        <v>418</v>
      </c>
      <c r="E45" s="62"/>
      <c r="F45" s="62"/>
    </row>
    <row r="46" spans="1:6" ht="27" customHeight="1">
      <c r="A46" s="33" t="s">
        <v>109</v>
      </c>
      <c r="B46" s="33" t="s">
        <v>109</v>
      </c>
      <c r="C46" s="33" t="s">
        <v>109</v>
      </c>
      <c r="D46" s="10">
        <v>419</v>
      </c>
      <c r="E46" s="62"/>
      <c r="F46" s="62"/>
    </row>
    <row r="47" spans="1:6" ht="25.5" customHeight="1">
      <c r="A47" s="33" t="s">
        <v>110</v>
      </c>
      <c r="B47" s="33" t="s">
        <v>110</v>
      </c>
      <c r="C47" s="33" t="s">
        <v>110</v>
      </c>
      <c r="D47" s="10">
        <v>420</v>
      </c>
      <c r="E47" s="62"/>
      <c r="F47" s="62"/>
    </row>
    <row r="48" spans="1:6" ht="18.75" customHeight="1">
      <c r="A48" s="33" t="s">
        <v>111</v>
      </c>
      <c r="B48" s="33" t="s">
        <v>111</v>
      </c>
      <c r="C48" s="33" t="s">
        <v>111</v>
      </c>
      <c r="D48" s="39">
        <v>500</v>
      </c>
      <c r="E48" s="60">
        <f>E35</f>
        <v>239546</v>
      </c>
      <c r="F48" s="60">
        <f>F35</f>
        <v>549246</v>
      </c>
    </row>
    <row r="49" spans="1:6" ht="18.75" customHeight="1">
      <c r="A49" s="33" t="s">
        <v>112</v>
      </c>
      <c r="B49" s="36"/>
      <c r="C49" s="37"/>
      <c r="D49" s="10"/>
      <c r="E49" s="62"/>
      <c r="F49" s="62"/>
    </row>
    <row r="50" spans="1:6" ht="18.75" customHeight="1">
      <c r="A50" s="33" t="s">
        <v>113</v>
      </c>
      <c r="B50" s="36"/>
      <c r="C50" s="37"/>
      <c r="D50" s="10"/>
      <c r="E50" s="62"/>
      <c r="F50" s="62"/>
    </row>
    <row r="51" spans="1:6" ht="18.75" customHeight="1">
      <c r="A51" s="33" t="s">
        <v>114</v>
      </c>
      <c r="B51" s="36"/>
      <c r="C51" s="37"/>
      <c r="D51" s="10"/>
      <c r="E51" s="62"/>
      <c r="F51" s="62"/>
    </row>
    <row r="52" spans="1:6" ht="18.75" customHeight="1">
      <c r="A52" s="33" t="s">
        <v>115</v>
      </c>
      <c r="B52" s="36"/>
      <c r="C52" s="37"/>
      <c r="D52" s="39">
        <v>600</v>
      </c>
      <c r="E52" s="132">
        <f>E53</f>
        <v>2.129297777777778</v>
      </c>
      <c r="F52" s="132">
        <f>F53</f>
        <v>4.882186666666667</v>
      </c>
    </row>
    <row r="53" spans="1:6" ht="18.75" customHeight="1">
      <c r="A53" s="35" t="s">
        <v>116</v>
      </c>
      <c r="B53" s="36"/>
      <c r="C53" s="37"/>
      <c r="D53" s="10"/>
      <c r="E53" s="133">
        <f>E54</f>
        <v>2.129297777777778</v>
      </c>
      <c r="F53" s="133">
        <f>F54</f>
        <v>4.882186666666667</v>
      </c>
    </row>
    <row r="54" spans="1:6" ht="18.75" customHeight="1">
      <c r="A54" s="35" t="s">
        <v>117</v>
      </c>
      <c r="B54" s="36"/>
      <c r="C54" s="37"/>
      <c r="D54" s="10"/>
      <c r="E54" s="133">
        <f>E48/112500</f>
        <v>2.129297777777778</v>
      </c>
      <c r="F54" s="133">
        <f>F35/112500</f>
        <v>4.882186666666667</v>
      </c>
    </row>
    <row r="55" spans="1:6" ht="18.75" customHeight="1">
      <c r="A55" s="35" t="s">
        <v>118</v>
      </c>
      <c r="B55" s="36"/>
      <c r="C55" s="37"/>
      <c r="D55" s="10"/>
      <c r="E55" s="62"/>
      <c r="F55" s="62"/>
    </row>
    <row r="56" spans="1:6" ht="18.75" customHeight="1">
      <c r="A56" s="35" t="s">
        <v>119</v>
      </c>
      <c r="B56" s="36"/>
      <c r="C56" s="37"/>
      <c r="D56" s="10"/>
      <c r="E56" s="62"/>
      <c r="F56" s="62"/>
    </row>
    <row r="57" spans="1:6" ht="18.75" customHeight="1">
      <c r="A57" s="35" t="s">
        <v>117</v>
      </c>
      <c r="B57" s="36"/>
      <c r="C57" s="37"/>
      <c r="D57" s="10"/>
      <c r="E57" s="62"/>
      <c r="F57" s="62"/>
    </row>
    <row r="58" spans="1:6" ht="18.75" customHeight="1" thickBot="1">
      <c r="A58" s="38" t="s">
        <v>118</v>
      </c>
      <c r="B58" s="36"/>
      <c r="C58" s="37"/>
      <c r="D58" s="10"/>
      <c r="E58" s="62" t="s">
        <v>37</v>
      </c>
      <c r="F58" s="62" t="s">
        <v>37</v>
      </c>
    </row>
    <row r="59" spans="1:6" ht="18.75" customHeight="1">
      <c r="A59" s="55"/>
      <c r="B59" s="53"/>
      <c r="C59" s="53"/>
      <c r="D59" s="56"/>
      <c r="E59" s="57"/>
      <c r="F59" s="153"/>
    </row>
    <row r="60" spans="1:235" ht="12.75">
      <c r="A60" s="4"/>
      <c r="B60" s="4"/>
      <c r="C60" s="4"/>
      <c r="D60" s="168"/>
      <c r="E60" s="170"/>
      <c r="F60" s="5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</row>
    <row r="61" spans="1:235" ht="12.75" customHeight="1">
      <c r="A61" s="18" t="s">
        <v>242</v>
      </c>
      <c r="B61" s="173"/>
      <c r="C61" s="171"/>
      <c r="D61" s="196" t="s">
        <v>243</v>
      </c>
      <c r="E61" s="196"/>
      <c r="F61" s="196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</row>
    <row r="62" spans="1:235" ht="12.75">
      <c r="A62" s="4"/>
      <c r="B62" s="172"/>
      <c r="C62" s="172"/>
      <c r="D62" s="26"/>
      <c r="E62" s="197" t="s">
        <v>51</v>
      </c>
      <c r="F62" s="197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</row>
    <row r="63" spans="1:235" ht="12.75">
      <c r="A63" s="4"/>
      <c r="B63" s="174"/>
      <c r="C63" s="20"/>
      <c r="D63" s="20"/>
      <c r="E63" s="20"/>
      <c r="F63" s="5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</row>
    <row r="64" spans="1:235" ht="12.75">
      <c r="A64" s="4"/>
      <c r="B64" s="174"/>
      <c r="C64" s="20"/>
      <c r="D64" s="20"/>
      <c r="E64" s="20"/>
      <c r="F64" s="5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</row>
    <row r="65" spans="1:235" ht="12.75" customHeight="1">
      <c r="A65" s="19" t="s">
        <v>52</v>
      </c>
      <c r="B65" s="173"/>
      <c r="C65" s="171"/>
      <c r="D65" s="196" t="s">
        <v>244</v>
      </c>
      <c r="E65" s="196"/>
      <c r="F65" s="196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</row>
    <row r="66" spans="1:6" ht="12.75">
      <c r="A66" s="4"/>
      <c r="B66" s="172"/>
      <c r="C66" s="173"/>
      <c r="E66" s="197" t="s">
        <v>51</v>
      </c>
      <c r="F66" s="197"/>
    </row>
    <row r="67" spans="2:5" ht="12.75">
      <c r="B67" s="103"/>
      <c r="C67" s="21"/>
      <c r="D67" s="21"/>
      <c r="E67" s="103"/>
    </row>
    <row r="650" spans="1:2" ht="12.75">
      <c r="A650" s="2"/>
      <c r="B650" s="1"/>
    </row>
    <row r="651" spans="1:2" ht="12.75">
      <c r="A651" s="2"/>
      <c r="B651" s="1"/>
    </row>
    <row r="652" spans="1:2" ht="12.75">
      <c r="A652" s="2"/>
      <c r="B652" s="1"/>
    </row>
    <row r="653" spans="1:2" ht="12.75">
      <c r="A653" s="2"/>
      <c r="B653" s="1"/>
    </row>
    <row r="654" spans="1:2" ht="12.75">
      <c r="A654" s="2"/>
      <c r="B654" s="1"/>
    </row>
    <row r="655" spans="1:2" ht="12.75">
      <c r="A655" s="2"/>
      <c r="B655" s="1"/>
    </row>
    <row r="656" spans="1:2" ht="12.75">
      <c r="A656" s="2"/>
      <c r="B656" s="1"/>
    </row>
    <row r="657" spans="1:2" ht="12.75">
      <c r="A657" s="2"/>
      <c r="B657" s="1"/>
    </row>
    <row r="658" spans="1:2" ht="12.75">
      <c r="A658" s="2"/>
      <c r="B658" s="1"/>
    </row>
    <row r="659" spans="1:2" ht="12.75">
      <c r="A659" s="2"/>
      <c r="B659" s="1"/>
    </row>
    <row r="660" spans="1:2" ht="12.75">
      <c r="A660" s="2"/>
      <c r="B660" s="1"/>
    </row>
    <row r="661" spans="1:2" ht="12.75">
      <c r="A661" s="2"/>
      <c r="B661" s="1"/>
    </row>
    <row r="662" spans="1:2" ht="12.75">
      <c r="A662" s="2"/>
      <c r="B662" s="1"/>
    </row>
    <row r="663" spans="1:2" ht="12.75">
      <c r="A663" s="2"/>
      <c r="B663" s="1"/>
    </row>
    <row r="664" spans="1:2" ht="12.75">
      <c r="A664" s="2"/>
      <c r="B664" s="1"/>
    </row>
    <row r="665" spans="1:2" ht="12.75">
      <c r="A665" s="2"/>
      <c r="B665" s="1"/>
    </row>
    <row r="666" spans="1:2" ht="12.75">
      <c r="A666" s="2"/>
      <c r="B666" s="1"/>
    </row>
    <row r="667" spans="1:2" ht="12.75">
      <c r="A667" s="2"/>
      <c r="B667" s="1"/>
    </row>
    <row r="668" spans="1:2" ht="12.75">
      <c r="A668" s="2"/>
      <c r="B668" s="1"/>
    </row>
    <row r="669" spans="1:2" ht="12.75">
      <c r="A669" s="2"/>
      <c r="B669" s="1"/>
    </row>
    <row r="670" spans="1:2" ht="12.75">
      <c r="A670" s="2"/>
      <c r="B670" s="1"/>
    </row>
    <row r="671" spans="1:2" ht="12.75">
      <c r="A671" s="2"/>
      <c r="B671" s="1"/>
    </row>
    <row r="672" spans="1:2" ht="12.75">
      <c r="A672" s="2"/>
      <c r="B672" s="1"/>
    </row>
    <row r="673" spans="1:2" ht="12.75">
      <c r="A673" s="2"/>
      <c r="B673" s="1"/>
    </row>
    <row r="674" spans="1:2" ht="12.75">
      <c r="A674" s="2"/>
      <c r="B674" s="1"/>
    </row>
    <row r="675" spans="1:2" ht="12.75">
      <c r="A675" s="2"/>
      <c r="B675" s="1"/>
    </row>
    <row r="676" spans="1:2" ht="12.75">
      <c r="A676" s="2"/>
      <c r="B676" s="1"/>
    </row>
    <row r="677" spans="1:2" ht="12.75">
      <c r="A677" s="2"/>
      <c r="B677" s="1"/>
    </row>
    <row r="678" spans="1:2" ht="12.75">
      <c r="A678" s="2"/>
      <c r="B678" s="1"/>
    </row>
    <row r="679" spans="1:2" ht="12.75">
      <c r="A679" s="2"/>
      <c r="B679" s="1"/>
    </row>
    <row r="680" spans="1:2" ht="12.75">
      <c r="A680" s="2"/>
      <c r="B680" s="1"/>
    </row>
    <row r="681" spans="1:2" ht="12.75">
      <c r="A681" s="2"/>
      <c r="B681" s="1"/>
    </row>
    <row r="682" spans="1:2" ht="12.75">
      <c r="A682" s="2"/>
      <c r="B682" s="1"/>
    </row>
    <row r="683" spans="1:2" ht="12.75">
      <c r="A683" s="2"/>
      <c r="B683" s="1"/>
    </row>
    <row r="684" spans="1:2" ht="12.75">
      <c r="A684" s="2"/>
      <c r="B684" s="1"/>
    </row>
    <row r="685" spans="1:2" ht="12.75">
      <c r="A685" s="2"/>
      <c r="B685" s="1"/>
    </row>
    <row r="686" spans="1:2" ht="12.75">
      <c r="A686" s="2"/>
      <c r="B686" s="1"/>
    </row>
    <row r="687" spans="1:2" ht="12.75">
      <c r="A687" s="2"/>
      <c r="B687" s="1"/>
    </row>
    <row r="688" spans="1:2" ht="12.75">
      <c r="A688" s="2"/>
      <c r="B688" s="1"/>
    </row>
    <row r="689" spans="1:2" ht="12.75">
      <c r="A689" s="2"/>
      <c r="B689" s="1"/>
    </row>
    <row r="690" spans="1:2" ht="12.75">
      <c r="A690" s="2"/>
      <c r="B690" s="1"/>
    </row>
    <row r="691" spans="1:2" ht="12.75">
      <c r="A691" s="2"/>
      <c r="B691" s="1"/>
    </row>
    <row r="692" spans="1:2" ht="12.75">
      <c r="A692" s="2"/>
      <c r="B692" s="1"/>
    </row>
    <row r="693" spans="1:2" ht="12.75">
      <c r="A693" s="2"/>
      <c r="B693" s="1"/>
    </row>
    <row r="694" spans="1:2" ht="12.75">
      <c r="A694" s="2"/>
      <c r="B694" s="1"/>
    </row>
    <row r="695" spans="1:2" ht="12.75">
      <c r="A695" s="2"/>
      <c r="B695" s="1"/>
    </row>
    <row r="696" spans="1:2" ht="12.75">
      <c r="A696" s="2"/>
      <c r="B696" s="1"/>
    </row>
    <row r="697" spans="1:2" ht="12.75">
      <c r="A697" s="2"/>
      <c r="B697" s="1"/>
    </row>
    <row r="698" spans="1:2" ht="12.75">
      <c r="A698" s="2"/>
      <c r="B698" s="1"/>
    </row>
    <row r="699" spans="1:2" ht="12.75">
      <c r="A699" s="2"/>
      <c r="B699" s="1"/>
    </row>
    <row r="700" spans="1:2" ht="12.75">
      <c r="A700" s="2"/>
      <c r="B700" s="1"/>
    </row>
    <row r="701" spans="1:2" ht="12.75">
      <c r="A701" s="2"/>
      <c r="B701" s="1"/>
    </row>
    <row r="702" spans="1:2" ht="12.75">
      <c r="A702" s="2"/>
      <c r="B702" s="1"/>
    </row>
    <row r="703" spans="1:2" ht="12.75">
      <c r="A703" s="2"/>
      <c r="B703" s="1"/>
    </row>
    <row r="704" spans="1:2" ht="12.75">
      <c r="A704" s="2"/>
      <c r="B704" s="1"/>
    </row>
    <row r="705" spans="1:2" ht="12.75">
      <c r="A705" s="2"/>
      <c r="B705" s="1"/>
    </row>
    <row r="706" spans="1:2" ht="12.75">
      <c r="A706" s="2"/>
      <c r="B706" s="1"/>
    </row>
    <row r="707" spans="1:2" ht="12.75">
      <c r="A707" s="2"/>
      <c r="B707" s="1"/>
    </row>
    <row r="708" spans="1:2" ht="12.75">
      <c r="A708" s="2"/>
      <c r="B708" s="1"/>
    </row>
    <row r="709" spans="1:2" ht="12.75">
      <c r="A709" s="2"/>
      <c r="B709" s="1"/>
    </row>
    <row r="710" spans="1:2" ht="12.75">
      <c r="A710" s="2"/>
      <c r="B710" s="1"/>
    </row>
    <row r="711" spans="1:2" ht="12.75">
      <c r="A711" s="2"/>
      <c r="B711" s="1"/>
    </row>
    <row r="712" spans="1:2" ht="12.75">
      <c r="A712" s="2"/>
      <c r="B712" s="1"/>
    </row>
    <row r="713" spans="1:2" ht="12.75">
      <c r="A713" s="2"/>
      <c r="B713" s="1"/>
    </row>
    <row r="714" spans="1:2" ht="12.75">
      <c r="A714" s="2"/>
      <c r="B714" s="1"/>
    </row>
    <row r="715" spans="1:2" ht="12.75">
      <c r="A715" s="2"/>
      <c r="B715" s="1"/>
    </row>
    <row r="716" spans="1:2" ht="12.75">
      <c r="A716" s="2"/>
      <c r="B716" s="1"/>
    </row>
    <row r="717" spans="1:2" ht="12.75">
      <c r="A717" s="2"/>
      <c r="B717" s="1"/>
    </row>
    <row r="718" spans="1:2" ht="12.75">
      <c r="A718" s="2"/>
      <c r="B718" s="1"/>
    </row>
    <row r="719" spans="1:2" ht="12.75">
      <c r="A719" s="2"/>
      <c r="B719" s="1"/>
    </row>
    <row r="720" spans="1:2" ht="12.75">
      <c r="A720" s="2"/>
      <c r="B720" s="1"/>
    </row>
    <row r="721" spans="1:2" ht="12.75">
      <c r="A721" s="2"/>
      <c r="B721" s="1"/>
    </row>
    <row r="722" spans="1:2" ht="12.75">
      <c r="A722" s="2"/>
      <c r="B722" s="1"/>
    </row>
    <row r="723" spans="1:2" ht="12.75">
      <c r="A723" s="2"/>
      <c r="B723" s="1"/>
    </row>
    <row r="724" spans="1:2" ht="12.75">
      <c r="A724" s="2"/>
      <c r="B724" s="1"/>
    </row>
    <row r="725" spans="1:2" ht="12.75">
      <c r="A725" s="2"/>
      <c r="B725" s="1"/>
    </row>
    <row r="726" spans="1:2" ht="12.75">
      <c r="A726" s="2"/>
      <c r="B726" s="1"/>
    </row>
    <row r="727" spans="1:2" ht="12.75">
      <c r="A727" s="2"/>
      <c r="B727" s="1"/>
    </row>
    <row r="728" spans="1:2" ht="12.75">
      <c r="A728" s="2"/>
      <c r="B728" s="1"/>
    </row>
    <row r="729" spans="1:2" ht="12.75">
      <c r="A729" s="2"/>
      <c r="B729" s="1"/>
    </row>
    <row r="730" spans="1:2" ht="12.75">
      <c r="A730" s="2"/>
      <c r="B730" s="1"/>
    </row>
    <row r="731" spans="1:2" ht="12.75">
      <c r="A731" s="2"/>
      <c r="B731" s="1"/>
    </row>
    <row r="732" spans="1:2" ht="12.75">
      <c r="A732" s="2"/>
      <c r="B732" s="1"/>
    </row>
    <row r="733" spans="1:2" ht="12.75">
      <c r="A733" s="2"/>
      <c r="B733" s="1"/>
    </row>
    <row r="734" spans="1:2" ht="12.75">
      <c r="A734" s="2"/>
      <c r="B734" s="1"/>
    </row>
    <row r="735" spans="1:2" ht="12.75">
      <c r="A735" s="2"/>
      <c r="B735" s="1"/>
    </row>
    <row r="736" spans="1:2" ht="12.75">
      <c r="A736" s="2"/>
      <c r="B736" s="1"/>
    </row>
    <row r="737" spans="1:2" ht="12.75">
      <c r="A737" s="2"/>
      <c r="B737" s="1"/>
    </row>
    <row r="738" spans="1:2" ht="12.75">
      <c r="A738" s="2"/>
      <c r="B738" s="1"/>
    </row>
    <row r="739" spans="1:2" ht="12.75">
      <c r="A739" s="2"/>
      <c r="B739" s="1"/>
    </row>
    <row r="740" spans="1:2" ht="12.75">
      <c r="A740" s="2"/>
      <c r="B740" s="1"/>
    </row>
    <row r="741" spans="1:2" ht="12.75">
      <c r="A741" s="2"/>
      <c r="B741" s="1"/>
    </row>
    <row r="742" spans="1:2" ht="12.75">
      <c r="A742" s="2"/>
      <c r="B742" s="1"/>
    </row>
    <row r="743" spans="1:2" ht="12.75">
      <c r="A743" s="2"/>
      <c r="B743" s="1"/>
    </row>
    <row r="744" spans="1:2" ht="12.75">
      <c r="A744" s="2"/>
      <c r="B744" s="1"/>
    </row>
    <row r="745" spans="1:2" ht="12.75">
      <c r="A745" s="2"/>
      <c r="B745" s="1"/>
    </row>
    <row r="746" spans="1:2" ht="12.75">
      <c r="A746" s="2"/>
      <c r="B746" s="1"/>
    </row>
    <row r="747" spans="1:2" ht="12.75">
      <c r="A747" s="2"/>
      <c r="B747" s="1"/>
    </row>
    <row r="748" spans="1:2" ht="12.75">
      <c r="A748" s="2"/>
      <c r="B748" s="1"/>
    </row>
    <row r="749" spans="1:2" ht="12.75">
      <c r="A749" s="2"/>
      <c r="B749" s="1"/>
    </row>
    <row r="750" spans="1:2" ht="12.75">
      <c r="A750" s="2"/>
      <c r="B750" s="1"/>
    </row>
    <row r="751" spans="1:2" ht="12.75">
      <c r="A751" s="2"/>
      <c r="B751" s="1"/>
    </row>
    <row r="752" spans="1:2" ht="12.75">
      <c r="A752" s="2"/>
      <c r="B752" s="1"/>
    </row>
    <row r="753" spans="1:2" ht="12.75">
      <c r="A753" s="2"/>
      <c r="B753" s="1"/>
    </row>
    <row r="754" spans="1:2" ht="12.75">
      <c r="A754" s="2"/>
      <c r="B754" s="1"/>
    </row>
    <row r="755" spans="1:2" ht="12.75">
      <c r="A755" s="2"/>
      <c r="B755" s="1"/>
    </row>
    <row r="756" spans="1:2" ht="12.75">
      <c r="A756" s="2"/>
      <c r="B756" s="1"/>
    </row>
    <row r="757" spans="1:2" ht="12.75">
      <c r="A757" s="2"/>
      <c r="B757" s="1"/>
    </row>
    <row r="758" spans="1:2" ht="12.75">
      <c r="A758" s="2"/>
      <c r="B758" s="1"/>
    </row>
    <row r="759" spans="1:2" ht="12.75">
      <c r="A759" s="2"/>
      <c r="B759" s="1"/>
    </row>
    <row r="760" spans="1:2" ht="12.75">
      <c r="A760" s="2"/>
      <c r="B760" s="1"/>
    </row>
    <row r="761" spans="1:2" ht="12.75">
      <c r="A761" s="2"/>
      <c r="B761" s="1"/>
    </row>
    <row r="762" spans="1:2" ht="12.75">
      <c r="A762" s="2"/>
      <c r="B762" s="1"/>
    </row>
    <row r="763" spans="1:2" ht="12.75">
      <c r="A763" s="2"/>
      <c r="B763" s="1"/>
    </row>
    <row r="764" spans="1:2" ht="12.75">
      <c r="A764" s="2"/>
      <c r="B764" s="1"/>
    </row>
    <row r="765" spans="1:2" ht="12.75">
      <c r="A765" s="2"/>
      <c r="B765" s="1"/>
    </row>
    <row r="766" spans="1:2" ht="12.75">
      <c r="A766" s="2"/>
      <c r="B766" s="1"/>
    </row>
    <row r="767" spans="1:2" ht="12.75">
      <c r="A767" s="2"/>
      <c r="B767" s="1"/>
    </row>
    <row r="768" spans="1:2" ht="12.75">
      <c r="A768" s="2"/>
      <c r="B768" s="1"/>
    </row>
    <row r="769" spans="1:2" ht="12.75">
      <c r="A769" s="2"/>
      <c r="B769" s="1"/>
    </row>
    <row r="770" spans="1:2" ht="12.75">
      <c r="A770" s="2"/>
      <c r="B770" s="1"/>
    </row>
    <row r="771" ht="12.75">
      <c r="B771" s="1"/>
    </row>
    <row r="772" ht="12.75">
      <c r="B772" s="1"/>
    </row>
    <row r="773" ht="12.75">
      <c r="B773" s="1"/>
    </row>
    <row r="774" ht="12.75">
      <c r="B774" s="1"/>
    </row>
    <row r="775" ht="12.75">
      <c r="B775" s="1"/>
    </row>
    <row r="776" ht="12.75">
      <c r="B776" s="1"/>
    </row>
    <row r="777" ht="12.75">
      <c r="B777" s="1"/>
    </row>
    <row r="778" ht="12.75">
      <c r="B778" s="1"/>
    </row>
    <row r="779" ht="12.75">
      <c r="B779" s="1"/>
    </row>
    <row r="780" ht="12.75">
      <c r="B780" s="1"/>
    </row>
    <row r="781" ht="12.75">
      <c r="B781" s="1"/>
    </row>
    <row r="782" ht="12.75">
      <c r="B782" s="1"/>
    </row>
    <row r="783" ht="12.75">
      <c r="B783" s="1"/>
    </row>
    <row r="784" ht="12.75">
      <c r="B784" s="1"/>
    </row>
    <row r="785" ht="12.75">
      <c r="B785" s="1"/>
    </row>
    <row r="786" ht="12.75">
      <c r="B786" s="1"/>
    </row>
    <row r="787" ht="12.75">
      <c r="B787" s="1"/>
    </row>
    <row r="788" ht="12.75">
      <c r="B788" s="1"/>
    </row>
    <row r="789" ht="12.75">
      <c r="B789" s="1"/>
    </row>
    <row r="790" ht="12.75">
      <c r="B790" s="1"/>
    </row>
    <row r="791" ht="12.75">
      <c r="B791" s="1"/>
    </row>
    <row r="792" ht="12.75">
      <c r="B792" s="1"/>
    </row>
    <row r="793" ht="12.75">
      <c r="B793" s="1"/>
    </row>
    <row r="794" ht="12.75">
      <c r="B794" s="1"/>
    </row>
    <row r="795" ht="12.75">
      <c r="B795" s="1"/>
    </row>
    <row r="796" ht="12.75">
      <c r="B796" s="1"/>
    </row>
    <row r="797" ht="12.75">
      <c r="B797" s="1"/>
    </row>
    <row r="798" ht="12.75">
      <c r="B798" s="1"/>
    </row>
    <row r="799" ht="12.75">
      <c r="B799" s="1"/>
    </row>
    <row r="800" ht="12.75">
      <c r="B800" s="1"/>
    </row>
    <row r="801" ht="12.75">
      <c r="B801" s="1"/>
    </row>
    <row r="802" ht="12.75">
      <c r="B802" s="1"/>
    </row>
    <row r="803" ht="12.75">
      <c r="B803" s="1"/>
    </row>
    <row r="804" ht="12.75">
      <c r="B804" s="1"/>
    </row>
    <row r="805" ht="12.75">
      <c r="B805" s="1"/>
    </row>
    <row r="806" ht="12.75">
      <c r="B806" s="1"/>
    </row>
    <row r="807" ht="12.75">
      <c r="B807" s="1"/>
    </row>
    <row r="808" ht="12.75">
      <c r="B808" s="1"/>
    </row>
    <row r="809" ht="12.75">
      <c r="B809" s="1"/>
    </row>
    <row r="810" ht="12.75">
      <c r="B810" s="1"/>
    </row>
    <row r="811" ht="12.75">
      <c r="B811" s="1"/>
    </row>
    <row r="812" ht="12.75">
      <c r="B812" s="1"/>
    </row>
    <row r="813" ht="12.75">
      <c r="B813" s="1"/>
    </row>
    <row r="814" ht="12.75">
      <c r="B814" s="1"/>
    </row>
    <row r="815" ht="12.75">
      <c r="B815" s="1"/>
    </row>
    <row r="816" ht="12.75">
      <c r="B816" s="1"/>
    </row>
    <row r="817" ht="12.75">
      <c r="B817" s="1"/>
    </row>
    <row r="818" ht="12.75">
      <c r="B818" s="1"/>
    </row>
    <row r="819" ht="12.75">
      <c r="B819" s="1"/>
    </row>
    <row r="820" ht="12.75">
      <c r="B820" s="1"/>
    </row>
    <row r="821" ht="12.75">
      <c r="B821" s="1"/>
    </row>
    <row r="822" ht="12.75">
      <c r="B822" s="1"/>
    </row>
    <row r="823" ht="12.75">
      <c r="B823" s="1"/>
    </row>
    <row r="824" ht="12.75">
      <c r="B824" s="1"/>
    </row>
    <row r="825" ht="12.75">
      <c r="B825" s="1"/>
    </row>
    <row r="826" ht="12.75">
      <c r="B826" s="1"/>
    </row>
    <row r="827" ht="12.75">
      <c r="B827" s="1"/>
    </row>
    <row r="828" ht="12.75">
      <c r="B828" s="1"/>
    </row>
    <row r="829" ht="12.75">
      <c r="B829" s="1"/>
    </row>
    <row r="830" ht="12.75">
      <c r="B830" s="1"/>
    </row>
    <row r="831" ht="12.75">
      <c r="B831" s="1"/>
    </row>
    <row r="832" ht="12.75">
      <c r="B832" s="1"/>
    </row>
    <row r="833" ht="12.75">
      <c r="B833" s="1"/>
    </row>
    <row r="834" ht="12.75">
      <c r="B834" s="1"/>
    </row>
    <row r="835" ht="12.75">
      <c r="B835" s="1"/>
    </row>
    <row r="836" ht="12.75">
      <c r="B836" s="1"/>
    </row>
    <row r="837" ht="12.75">
      <c r="B837" s="1"/>
    </row>
    <row r="838" ht="12.75">
      <c r="B838" s="1"/>
    </row>
  </sheetData>
  <sheetProtection/>
  <mergeCells count="14">
    <mergeCell ref="A2:F2"/>
    <mergeCell ref="A3:F3"/>
    <mergeCell ref="A4:F4"/>
    <mergeCell ref="D61:F61"/>
    <mergeCell ref="E62:F62"/>
    <mergeCell ref="D65:F65"/>
    <mergeCell ref="E66:F66"/>
    <mergeCell ref="C5:F5"/>
    <mergeCell ref="C7:F7"/>
    <mergeCell ref="C9:F9"/>
    <mergeCell ref="C11:F11"/>
    <mergeCell ref="A13:C13"/>
    <mergeCell ref="A14:C14"/>
    <mergeCell ref="A12:D12"/>
  </mergeCells>
  <printOptions/>
  <pageMargins left="0.5905511811023623" right="0.5511811023622047" top="0.4724409448818898" bottom="0.984251968503937" header="0.5118110236220472" footer="0.5118110236220472"/>
  <pageSetup fitToHeight="2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95"/>
  <sheetViews>
    <sheetView tabSelected="1" workbookViewId="0" topLeftCell="A55">
      <selection activeCell="F86" sqref="F86"/>
    </sheetView>
  </sheetViews>
  <sheetFormatPr defaultColWidth="9.00390625" defaultRowHeight="12.75"/>
  <cols>
    <col min="1" max="1" width="28.00390625" style="0" customWidth="1"/>
    <col min="2" max="2" width="16.75390625" style="0" customWidth="1"/>
    <col min="3" max="3" width="11.625" style="0" customWidth="1"/>
    <col min="5" max="5" width="16.25390625" style="21" customWidth="1"/>
    <col min="6" max="6" width="16.25390625" style="147" customWidth="1"/>
  </cols>
  <sheetData>
    <row r="1" spans="1:6" ht="15">
      <c r="A1" s="229" t="s">
        <v>232</v>
      </c>
      <c r="B1" s="229"/>
      <c r="C1" s="229"/>
      <c r="D1" s="229"/>
      <c r="E1" s="229"/>
      <c r="F1" s="229"/>
    </row>
    <row r="2" spans="1:6" ht="15">
      <c r="A2" s="229" t="s">
        <v>247</v>
      </c>
      <c r="B2" s="229"/>
      <c r="C2" s="229"/>
      <c r="D2" s="229"/>
      <c r="E2" s="20"/>
      <c r="F2" s="54"/>
    </row>
    <row r="3" spans="1:6" ht="15">
      <c r="A3" s="229" t="s">
        <v>179</v>
      </c>
      <c r="B3" s="229"/>
      <c r="C3" s="229"/>
      <c r="D3" s="229"/>
      <c r="E3" s="20"/>
      <c r="F3" s="54"/>
    </row>
    <row r="4" spans="1:6" ht="12.75">
      <c r="A4" s="5" t="s">
        <v>30</v>
      </c>
      <c r="B4" s="4"/>
      <c r="C4" s="201" t="s">
        <v>31</v>
      </c>
      <c r="D4" s="201"/>
      <c r="E4" s="201"/>
      <c r="F4" s="201"/>
    </row>
    <row r="5" spans="1:6" ht="15.75" customHeight="1">
      <c r="A5" s="4"/>
      <c r="B5" s="4"/>
      <c r="C5" s="20"/>
      <c r="D5" s="20"/>
      <c r="E5" s="20"/>
      <c r="F5" s="54"/>
    </row>
    <row r="6" spans="1:6" ht="12.75">
      <c r="A6" s="5" t="s">
        <v>32</v>
      </c>
      <c r="B6" s="4"/>
      <c r="C6" s="201" t="s">
        <v>54</v>
      </c>
      <c r="D6" s="201"/>
      <c r="E6" s="201"/>
      <c r="F6" s="201"/>
    </row>
    <row r="7" spans="1:6" ht="12.75">
      <c r="A7" s="4"/>
      <c r="B7" s="4"/>
      <c r="C7" s="20"/>
      <c r="D7" s="20"/>
      <c r="E7" s="20"/>
      <c r="F7" s="54"/>
    </row>
    <row r="8" spans="1:6" ht="12.75">
      <c r="A8" s="5" t="s">
        <v>33</v>
      </c>
      <c r="B8" s="4"/>
      <c r="C8" s="201" t="s">
        <v>55</v>
      </c>
      <c r="D8" s="201"/>
      <c r="E8" s="201"/>
      <c r="F8" s="201"/>
    </row>
    <row r="9" spans="1:6" ht="12.75">
      <c r="A9" s="4"/>
      <c r="B9" s="4"/>
      <c r="C9" s="20"/>
      <c r="D9" s="20"/>
      <c r="E9" s="20"/>
      <c r="F9" s="54"/>
    </row>
    <row r="10" spans="1:6" ht="12.75">
      <c r="A10" s="5" t="s">
        <v>34</v>
      </c>
      <c r="B10" s="4"/>
      <c r="C10" s="201" t="s">
        <v>56</v>
      </c>
      <c r="D10" s="201"/>
      <c r="E10" s="201"/>
      <c r="F10" s="201"/>
    </row>
    <row r="11" spans="1:6" ht="12.75">
      <c r="A11" s="4"/>
      <c r="B11" s="4"/>
      <c r="C11" s="20"/>
      <c r="D11" s="20"/>
      <c r="E11" s="20"/>
      <c r="F11" s="54"/>
    </row>
    <row r="12" spans="1:6" ht="12.75">
      <c r="A12" s="4" t="s">
        <v>236</v>
      </c>
      <c r="B12" s="4"/>
      <c r="C12" s="4"/>
      <c r="D12" s="4"/>
      <c r="E12" s="20"/>
      <c r="F12" s="148" t="s">
        <v>35</v>
      </c>
    </row>
    <row r="13" spans="1:6" ht="24">
      <c r="A13" s="226" t="s">
        <v>16</v>
      </c>
      <c r="B13" s="226"/>
      <c r="C13" s="226"/>
      <c r="D13" s="6" t="s">
        <v>36</v>
      </c>
      <c r="E13" s="27" t="s">
        <v>17</v>
      </c>
      <c r="F13" s="135" t="s">
        <v>18</v>
      </c>
    </row>
    <row r="14" spans="1:6" ht="12.75">
      <c r="A14" s="227">
        <v>1</v>
      </c>
      <c r="B14" s="227"/>
      <c r="C14" s="227"/>
      <c r="D14" s="7">
        <v>2</v>
      </c>
      <c r="E14" s="28">
        <v>3</v>
      </c>
      <c r="F14" s="149">
        <v>4</v>
      </c>
    </row>
    <row r="15" spans="1:6" ht="12.75">
      <c r="A15" s="243" t="s">
        <v>20</v>
      </c>
      <c r="B15" s="243"/>
      <c r="C15" s="243"/>
      <c r="D15" s="243"/>
      <c r="E15" s="243"/>
      <c r="F15" s="243"/>
    </row>
    <row r="16" spans="1:6" ht="12.75">
      <c r="A16" s="233" t="s">
        <v>120</v>
      </c>
      <c r="B16" s="233"/>
      <c r="C16" s="233"/>
      <c r="D16" s="8">
        <v>10</v>
      </c>
      <c r="E16" s="152">
        <f>E18+E19+E20+E21+E22+E23</f>
        <v>3931612</v>
      </c>
      <c r="F16" s="152">
        <f>F18+F19+F20+F21+F22+F23</f>
        <v>2932976</v>
      </c>
    </row>
    <row r="17" spans="1:6" ht="12.75">
      <c r="A17" s="234" t="s">
        <v>21</v>
      </c>
      <c r="B17" s="234"/>
      <c r="C17" s="234"/>
      <c r="D17" s="9"/>
      <c r="E17" s="154"/>
      <c r="F17" s="154"/>
    </row>
    <row r="18" spans="1:6" ht="12.75">
      <c r="A18" s="233" t="s">
        <v>121</v>
      </c>
      <c r="B18" s="233"/>
      <c r="C18" s="233"/>
      <c r="D18" s="10">
        <v>11</v>
      </c>
      <c r="E18" s="150">
        <v>1836048</v>
      </c>
      <c r="F18" s="150">
        <v>1600742</v>
      </c>
    </row>
    <row r="19" spans="1:6" ht="12.75">
      <c r="A19" s="233" t="s">
        <v>122</v>
      </c>
      <c r="B19" s="233"/>
      <c r="C19" s="233"/>
      <c r="D19" s="10">
        <v>12</v>
      </c>
      <c r="E19" s="150">
        <v>0</v>
      </c>
      <c r="F19" s="150"/>
    </row>
    <row r="20" spans="1:6" ht="12.75">
      <c r="A20" s="233" t="s">
        <v>125</v>
      </c>
      <c r="B20" s="233"/>
      <c r="C20" s="233"/>
      <c r="D20" s="10">
        <v>13</v>
      </c>
      <c r="E20" s="150">
        <v>2053649</v>
      </c>
      <c r="F20" s="150">
        <v>1332234</v>
      </c>
    </row>
    <row r="21" spans="1:6" ht="12.75">
      <c r="A21" s="233" t="s">
        <v>123</v>
      </c>
      <c r="B21" s="233"/>
      <c r="C21" s="233"/>
      <c r="D21" s="11">
        <v>14</v>
      </c>
      <c r="E21" s="150"/>
      <c r="F21" s="150"/>
    </row>
    <row r="22" spans="1:6" ht="12.75">
      <c r="A22" s="209" t="s">
        <v>124</v>
      </c>
      <c r="B22" s="240"/>
      <c r="C22" s="241"/>
      <c r="D22" s="11">
        <v>15</v>
      </c>
      <c r="E22" s="150"/>
      <c r="F22" s="150"/>
    </row>
    <row r="23" spans="1:6" ht="12.75">
      <c r="A23" s="233" t="s">
        <v>38</v>
      </c>
      <c r="B23" s="233"/>
      <c r="C23" s="233"/>
      <c r="D23" s="10">
        <v>16</v>
      </c>
      <c r="E23" s="150">
        <v>41915</v>
      </c>
      <c r="F23" s="150">
        <v>0</v>
      </c>
    </row>
    <row r="24" spans="1:6" ht="12.75">
      <c r="A24" s="233" t="s">
        <v>127</v>
      </c>
      <c r="B24" s="233"/>
      <c r="C24" s="233"/>
      <c r="D24" s="12">
        <v>20</v>
      </c>
      <c r="E24" s="155">
        <f>E26+E27+E28+E29+E30+E31+E32</f>
        <v>3632517</v>
      </c>
      <c r="F24" s="155">
        <f>F26+F27+F28+F29+F30+F31</f>
        <v>2544027</v>
      </c>
    </row>
    <row r="25" spans="1:6" ht="12.75">
      <c r="A25" s="234" t="s">
        <v>21</v>
      </c>
      <c r="B25" s="234"/>
      <c r="C25" s="234"/>
      <c r="D25" s="9"/>
      <c r="E25" s="156">
        <v>0</v>
      </c>
      <c r="F25" s="156"/>
    </row>
    <row r="26" spans="1:6" ht="12.75">
      <c r="A26" s="233" t="s">
        <v>39</v>
      </c>
      <c r="B26" s="233"/>
      <c r="C26" s="233"/>
      <c r="D26" s="10">
        <v>21</v>
      </c>
      <c r="E26" s="150">
        <v>2069749</v>
      </c>
      <c r="F26" s="150">
        <v>1734768</v>
      </c>
    </row>
    <row r="27" spans="1:6" ht="12.75">
      <c r="A27" s="233" t="s">
        <v>126</v>
      </c>
      <c r="B27" s="233"/>
      <c r="C27" s="233"/>
      <c r="D27" s="10">
        <v>22</v>
      </c>
      <c r="E27" s="150">
        <v>861480</v>
      </c>
      <c r="F27" s="150">
        <v>169533</v>
      </c>
    </row>
    <row r="28" spans="1:6" ht="12.75">
      <c r="A28" s="233" t="s">
        <v>128</v>
      </c>
      <c r="B28" s="233"/>
      <c r="C28" s="233"/>
      <c r="D28" s="10">
        <v>23</v>
      </c>
      <c r="E28" s="150">
        <v>433830</v>
      </c>
      <c r="F28" s="150">
        <v>426186</v>
      </c>
    </row>
    <row r="29" spans="1:6" ht="12.75">
      <c r="A29" s="233" t="s">
        <v>129</v>
      </c>
      <c r="B29" s="233"/>
      <c r="C29" s="233"/>
      <c r="D29" s="11">
        <v>24</v>
      </c>
      <c r="E29" s="150">
        <v>51262</v>
      </c>
      <c r="F29" s="150">
        <v>38227</v>
      </c>
    </row>
    <row r="30" spans="1:6" ht="12.75">
      <c r="A30" s="209" t="s">
        <v>130</v>
      </c>
      <c r="B30" s="240"/>
      <c r="C30" s="241"/>
      <c r="D30" s="11">
        <v>25</v>
      </c>
      <c r="E30" s="150">
        <v>10087</v>
      </c>
      <c r="F30" s="150">
        <v>8925</v>
      </c>
    </row>
    <row r="31" spans="1:6" ht="12.75">
      <c r="A31" s="233" t="s">
        <v>131</v>
      </c>
      <c r="B31" s="233"/>
      <c r="C31" s="233"/>
      <c r="D31" s="10">
        <v>26</v>
      </c>
      <c r="E31" s="150">
        <v>206109</v>
      </c>
      <c r="F31" s="150">
        <v>166388</v>
      </c>
    </row>
    <row r="32" spans="1:6" ht="12.75">
      <c r="A32" s="233" t="s">
        <v>40</v>
      </c>
      <c r="B32" s="233"/>
      <c r="C32" s="233"/>
      <c r="D32" s="13">
        <v>27</v>
      </c>
      <c r="E32" s="151">
        <v>0</v>
      </c>
      <c r="F32" s="151">
        <v>0</v>
      </c>
    </row>
    <row r="33" spans="1:6" ht="29.25" customHeight="1">
      <c r="A33" s="230" t="s">
        <v>29</v>
      </c>
      <c r="B33" s="230"/>
      <c r="C33" s="230"/>
      <c r="D33" s="12">
        <v>30</v>
      </c>
      <c r="E33" s="155">
        <f>E16-E24</f>
        <v>299095</v>
      </c>
      <c r="F33" s="155">
        <f>F16-F24</f>
        <v>388949</v>
      </c>
    </row>
    <row r="34" spans="1:6" ht="12.75">
      <c r="A34" s="243" t="s">
        <v>22</v>
      </c>
      <c r="B34" s="243"/>
      <c r="C34" s="243"/>
      <c r="D34" s="243"/>
      <c r="E34" s="243"/>
      <c r="F34" s="243"/>
    </row>
    <row r="35" spans="1:6" ht="12.75">
      <c r="A35" s="233" t="s">
        <v>132</v>
      </c>
      <c r="B35" s="233"/>
      <c r="C35" s="233"/>
      <c r="D35" s="8">
        <v>40</v>
      </c>
      <c r="E35" s="152">
        <f>E37</f>
        <v>28515</v>
      </c>
      <c r="F35" s="152">
        <f>F37</f>
        <v>4176</v>
      </c>
    </row>
    <row r="36" spans="1:6" ht="13.5" thickBot="1">
      <c r="A36" s="244" t="s">
        <v>21</v>
      </c>
      <c r="B36" s="244"/>
      <c r="C36" s="244"/>
      <c r="D36" s="14"/>
      <c r="E36" s="165"/>
      <c r="F36" s="165"/>
    </row>
    <row r="37" spans="1:6" ht="12.75">
      <c r="A37" s="233" t="s">
        <v>41</v>
      </c>
      <c r="B37" s="233"/>
      <c r="C37" s="233"/>
      <c r="D37" s="15">
        <v>41</v>
      </c>
      <c r="E37" s="158">
        <v>28515</v>
      </c>
      <c r="F37" s="158">
        <v>4176</v>
      </c>
    </row>
    <row r="38" spans="1:6" ht="12.75">
      <c r="A38" s="233" t="s">
        <v>42</v>
      </c>
      <c r="B38" s="233"/>
      <c r="C38" s="233"/>
      <c r="D38" s="11">
        <v>42</v>
      </c>
      <c r="E38" s="151"/>
      <c r="F38" s="151">
        <v>0</v>
      </c>
    </row>
    <row r="39" spans="1:6" ht="12.75">
      <c r="A39" s="233" t="s">
        <v>43</v>
      </c>
      <c r="B39" s="233"/>
      <c r="C39" s="233"/>
      <c r="D39" s="13">
        <v>43</v>
      </c>
      <c r="E39" s="151"/>
      <c r="F39" s="151"/>
    </row>
    <row r="40" spans="1:6" ht="27" customHeight="1">
      <c r="A40" s="213" t="s">
        <v>133</v>
      </c>
      <c r="B40" s="219"/>
      <c r="C40" s="236"/>
      <c r="D40" s="10">
        <v>44</v>
      </c>
      <c r="E40" s="150"/>
      <c r="F40" s="150"/>
    </row>
    <row r="41" spans="1:6" ht="12.75">
      <c r="A41" s="230" t="s">
        <v>134</v>
      </c>
      <c r="B41" s="230"/>
      <c r="C41" s="230"/>
      <c r="D41" s="13">
        <v>45</v>
      </c>
      <c r="E41" s="151"/>
      <c r="F41" s="151"/>
    </row>
    <row r="42" spans="1:6" ht="24.75" customHeight="1">
      <c r="A42" s="213" t="s">
        <v>135</v>
      </c>
      <c r="B42" s="219"/>
      <c r="C42" s="236"/>
      <c r="D42" s="13">
        <v>46</v>
      </c>
      <c r="E42" s="151"/>
      <c r="F42" s="151"/>
    </row>
    <row r="43" spans="1:6" ht="12.75">
      <c r="A43" s="213" t="s">
        <v>136</v>
      </c>
      <c r="B43" s="219"/>
      <c r="C43" s="236"/>
      <c r="D43" s="13">
        <v>47</v>
      </c>
      <c r="E43" s="151"/>
      <c r="F43" s="151"/>
    </row>
    <row r="44" spans="1:6" ht="12.75">
      <c r="A44" s="213" t="s">
        <v>137</v>
      </c>
      <c r="B44" s="219"/>
      <c r="C44" s="236"/>
      <c r="D44" s="13">
        <v>48</v>
      </c>
      <c r="E44" s="151"/>
      <c r="F44" s="151"/>
    </row>
    <row r="45" spans="1:6" ht="12.75">
      <c r="A45" s="209" t="s">
        <v>138</v>
      </c>
      <c r="B45" s="240"/>
      <c r="C45" s="241"/>
      <c r="D45" s="13">
        <v>49</v>
      </c>
      <c r="E45" s="151"/>
      <c r="F45" s="151"/>
    </row>
    <row r="46" spans="1:6" ht="12.75">
      <c r="A46" s="209" t="s">
        <v>124</v>
      </c>
      <c r="B46" s="240"/>
      <c r="C46" s="241"/>
      <c r="D46" s="13">
        <v>50</v>
      </c>
      <c r="E46" s="151"/>
      <c r="F46" s="151"/>
    </row>
    <row r="47" spans="1:6" ht="12.75">
      <c r="A47" s="233" t="s">
        <v>38</v>
      </c>
      <c r="B47" s="233"/>
      <c r="C47" s="233"/>
      <c r="D47" s="13">
        <v>51</v>
      </c>
      <c r="E47" s="151"/>
      <c r="F47" s="151"/>
    </row>
    <row r="48" spans="1:6" ht="12.75">
      <c r="A48" s="233" t="s">
        <v>139</v>
      </c>
      <c r="B48" s="233"/>
      <c r="C48" s="233"/>
      <c r="D48" s="12">
        <v>60</v>
      </c>
      <c r="E48" s="155">
        <f>E50+E51+E57+E59+E56</f>
        <v>39398</v>
      </c>
      <c r="F48" s="155">
        <f>F50+F51</f>
        <v>15123</v>
      </c>
    </row>
    <row r="49" spans="1:6" ht="12.75">
      <c r="A49" s="242" t="s">
        <v>21</v>
      </c>
      <c r="B49" s="242"/>
      <c r="C49" s="242"/>
      <c r="D49" s="30"/>
      <c r="E49" s="156"/>
      <c r="F49" s="23"/>
    </row>
    <row r="50" spans="1:6" ht="12.75">
      <c r="A50" s="237" t="s">
        <v>45</v>
      </c>
      <c r="B50" s="238"/>
      <c r="C50" s="239"/>
      <c r="D50" s="13">
        <v>61</v>
      </c>
      <c r="E50" s="151">
        <v>36689</v>
      </c>
      <c r="F50" s="25">
        <v>15123</v>
      </c>
    </row>
    <row r="51" spans="1:6" ht="12.75">
      <c r="A51" s="233" t="s">
        <v>46</v>
      </c>
      <c r="B51" s="233"/>
      <c r="C51" s="233"/>
      <c r="D51" s="13">
        <v>62</v>
      </c>
      <c r="E51" s="151">
        <v>2613</v>
      </c>
      <c r="F51" s="25"/>
    </row>
    <row r="52" spans="1:6" ht="12.75">
      <c r="A52" s="233" t="s">
        <v>47</v>
      </c>
      <c r="B52" s="233"/>
      <c r="C52" s="233"/>
      <c r="D52" s="10">
        <v>63</v>
      </c>
      <c r="E52" s="150">
        <v>0</v>
      </c>
      <c r="F52" s="24"/>
    </row>
    <row r="53" spans="1:6" ht="36.75" customHeight="1">
      <c r="A53" s="213" t="s">
        <v>140</v>
      </c>
      <c r="B53" s="219"/>
      <c r="C53" s="236"/>
      <c r="D53" s="10">
        <v>64</v>
      </c>
      <c r="E53" s="150"/>
      <c r="F53" s="24"/>
    </row>
    <row r="54" spans="1:6" ht="12.75">
      <c r="A54" s="230" t="s">
        <v>141</v>
      </c>
      <c r="B54" s="230"/>
      <c r="C54" s="230"/>
      <c r="D54" s="10">
        <v>65</v>
      </c>
      <c r="E54" s="150"/>
      <c r="F54" s="24"/>
    </row>
    <row r="55" spans="1:6" ht="12.75">
      <c r="A55" s="213" t="s">
        <v>142</v>
      </c>
      <c r="B55" s="219"/>
      <c r="C55" s="236"/>
      <c r="D55" s="10">
        <v>66</v>
      </c>
      <c r="E55" s="150"/>
      <c r="F55" s="24"/>
    </row>
    <row r="56" spans="1:6" ht="12.75" customHeight="1">
      <c r="A56" s="213" t="s">
        <v>143</v>
      </c>
      <c r="B56" s="219"/>
      <c r="C56" s="236"/>
      <c r="D56" s="10">
        <v>67</v>
      </c>
      <c r="E56" s="150">
        <v>0</v>
      </c>
      <c r="F56" s="24"/>
    </row>
    <row r="57" spans="1:6" ht="12.75">
      <c r="A57" s="209" t="s">
        <v>144</v>
      </c>
      <c r="B57" s="240"/>
      <c r="C57" s="241"/>
      <c r="D57" s="10">
        <v>68</v>
      </c>
      <c r="E57" s="150">
        <v>0</v>
      </c>
      <c r="F57" s="24"/>
    </row>
    <row r="58" spans="1:6" ht="12.75">
      <c r="A58" s="230" t="s">
        <v>44</v>
      </c>
      <c r="B58" s="230"/>
      <c r="C58" s="230"/>
      <c r="D58" s="10">
        <v>69</v>
      </c>
      <c r="E58" s="150"/>
      <c r="F58" s="24"/>
    </row>
    <row r="59" spans="1:6" ht="12.75">
      <c r="A59" s="230" t="s">
        <v>145</v>
      </c>
      <c r="B59" s="230"/>
      <c r="C59" s="230"/>
      <c r="D59" s="10">
        <v>70</v>
      </c>
      <c r="E59" s="150">
        <v>96</v>
      </c>
      <c r="F59" s="24"/>
    </row>
    <row r="60" spans="1:6" ht="12.75">
      <c r="A60" s="233" t="s">
        <v>40</v>
      </c>
      <c r="B60" s="233"/>
      <c r="C60" s="233"/>
      <c r="D60" s="10">
        <v>71</v>
      </c>
      <c r="E60" s="24"/>
      <c r="F60" s="24"/>
    </row>
    <row r="61" spans="1:6" ht="32.25" customHeight="1">
      <c r="A61" s="230" t="s">
        <v>146</v>
      </c>
      <c r="B61" s="230"/>
      <c r="C61" s="230"/>
      <c r="D61" s="12">
        <v>80</v>
      </c>
      <c r="E61" s="29">
        <f>E35-E48</f>
        <v>-10883</v>
      </c>
      <c r="F61" s="29">
        <f>F35-F48</f>
        <v>-10947</v>
      </c>
    </row>
    <row r="62" spans="1:6" ht="24">
      <c r="A62" s="226" t="s">
        <v>16</v>
      </c>
      <c r="B62" s="226"/>
      <c r="C62" s="226"/>
      <c r="D62" s="6" t="s">
        <v>36</v>
      </c>
      <c r="E62" s="27"/>
      <c r="F62" s="135"/>
    </row>
    <row r="63" spans="1:6" ht="12.75">
      <c r="A63" s="227">
        <v>1</v>
      </c>
      <c r="B63" s="227"/>
      <c r="C63" s="227"/>
      <c r="D63" s="7">
        <v>2</v>
      </c>
      <c r="E63" s="28">
        <v>3</v>
      </c>
      <c r="F63" s="149">
        <v>4</v>
      </c>
    </row>
    <row r="64" spans="1:6" ht="12.75">
      <c r="A64" s="243" t="s">
        <v>23</v>
      </c>
      <c r="B64" s="243"/>
      <c r="C64" s="243"/>
      <c r="D64" s="243"/>
      <c r="E64" s="243"/>
      <c r="F64" s="243"/>
    </row>
    <row r="65" spans="1:6" ht="12.75">
      <c r="A65" s="233" t="s">
        <v>149</v>
      </c>
      <c r="B65" s="233"/>
      <c r="C65" s="233"/>
      <c r="D65" s="8">
        <v>90</v>
      </c>
      <c r="E65" s="152">
        <f>E67+E68+E69+E70</f>
        <v>5466</v>
      </c>
      <c r="F65" s="152">
        <f>F67+F68+F69+F70</f>
        <v>120</v>
      </c>
    </row>
    <row r="66" spans="1:6" ht="12.75">
      <c r="A66" s="234" t="s">
        <v>21</v>
      </c>
      <c r="B66" s="234"/>
      <c r="C66" s="234"/>
      <c r="D66" s="9"/>
      <c r="E66" s="156"/>
      <c r="F66" s="156"/>
    </row>
    <row r="67" spans="1:6" ht="12.75">
      <c r="A67" s="233" t="s">
        <v>147</v>
      </c>
      <c r="B67" s="233"/>
      <c r="C67" s="233"/>
      <c r="D67" s="10">
        <v>91</v>
      </c>
      <c r="E67" s="150"/>
      <c r="F67" s="150"/>
    </row>
    <row r="68" spans="1:6" ht="12.75">
      <c r="A68" s="233" t="s">
        <v>48</v>
      </c>
      <c r="B68" s="233"/>
      <c r="C68" s="233"/>
      <c r="D68" s="10">
        <v>92</v>
      </c>
      <c r="E68" s="150"/>
      <c r="F68" s="150"/>
    </row>
    <row r="69" spans="1:6" ht="14.25" customHeight="1">
      <c r="A69" s="213" t="s">
        <v>148</v>
      </c>
      <c r="B69" s="219"/>
      <c r="C69" s="236"/>
      <c r="D69" s="10">
        <v>93</v>
      </c>
      <c r="E69" s="150">
        <v>5466</v>
      </c>
      <c r="F69" s="150"/>
    </row>
    <row r="70" spans="1:6" ht="12.75">
      <c r="A70" s="233" t="s">
        <v>38</v>
      </c>
      <c r="B70" s="233"/>
      <c r="C70" s="233"/>
      <c r="D70" s="11">
        <v>94</v>
      </c>
      <c r="E70" s="150">
        <v>0</v>
      </c>
      <c r="F70" s="150">
        <v>120</v>
      </c>
    </row>
    <row r="71" spans="1:6" ht="12.75">
      <c r="A71" s="233" t="s">
        <v>150</v>
      </c>
      <c r="B71" s="233"/>
      <c r="C71" s="233"/>
      <c r="D71" s="12">
        <v>100</v>
      </c>
      <c r="E71" s="155">
        <f>E73+E74+E75+E76+E77</f>
        <v>185267</v>
      </c>
      <c r="F71" s="155">
        <f>F73+F74+F75+F76+F77</f>
        <v>227147</v>
      </c>
    </row>
    <row r="72" spans="1:6" ht="12.75">
      <c r="A72" s="234" t="s">
        <v>21</v>
      </c>
      <c r="B72" s="234"/>
      <c r="C72" s="234"/>
      <c r="D72" s="9"/>
      <c r="E72" s="156"/>
      <c r="F72" s="156"/>
    </row>
    <row r="73" spans="1:8" ht="12.75">
      <c r="A73" s="233" t="s">
        <v>49</v>
      </c>
      <c r="B73" s="233"/>
      <c r="C73" s="233"/>
      <c r="D73" s="10">
        <v>101</v>
      </c>
      <c r="E73" s="150">
        <f>41123+118649</f>
        <v>159772</v>
      </c>
      <c r="F73" s="150">
        <v>149289</v>
      </c>
      <c r="G73" s="147"/>
      <c r="H73" s="147"/>
    </row>
    <row r="74" spans="1:6" ht="12.75">
      <c r="A74" s="233" t="s">
        <v>151</v>
      </c>
      <c r="B74" s="233"/>
      <c r="C74" s="233"/>
      <c r="D74" s="10">
        <v>102</v>
      </c>
      <c r="E74" s="150">
        <v>25495</v>
      </c>
      <c r="F74" s="150">
        <v>77858</v>
      </c>
    </row>
    <row r="75" spans="1:6" ht="12.75">
      <c r="A75" s="233" t="s">
        <v>50</v>
      </c>
      <c r="B75" s="233"/>
      <c r="C75" s="233"/>
      <c r="D75" s="10">
        <v>103</v>
      </c>
      <c r="E75" s="150"/>
      <c r="F75" s="150"/>
    </row>
    <row r="76" spans="1:6" ht="12.75">
      <c r="A76" s="233" t="s">
        <v>152</v>
      </c>
      <c r="B76" s="233"/>
      <c r="C76" s="233"/>
      <c r="D76" s="10">
        <v>104</v>
      </c>
      <c r="E76" s="150"/>
      <c r="F76" s="150"/>
    </row>
    <row r="77" spans="1:6" ht="12.75">
      <c r="A77" s="233" t="s">
        <v>153</v>
      </c>
      <c r="B77" s="233"/>
      <c r="C77" s="233"/>
      <c r="D77" s="10">
        <v>105</v>
      </c>
      <c r="E77" s="150"/>
      <c r="F77" s="150">
        <v>0</v>
      </c>
    </row>
    <row r="78" spans="1:6" ht="29.25" customHeight="1">
      <c r="A78" s="230" t="s">
        <v>154</v>
      </c>
      <c r="B78" s="230"/>
      <c r="C78" s="230"/>
      <c r="D78" s="12">
        <v>110</v>
      </c>
      <c r="E78" s="155">
        <f>E65-E71</f>
        <v>-179801</v>
      </c>
      <c r="F78" s="155">
        <f>F65-F71</f>
        <v>-227027</v>
      </c>
    </row>
    <row r="79" spans="1:6" ht="12.75">
      <c r="A79" s="213" t="s">
        <v>155</v>
      </c>
      <c r="B79" s="219"/>
      <c r="C79" s="236"/>
      <c r="D79" s="40">
        <v>120</v>
      </c>
      <c r="E79" s="41">
        <v>2334</v>
      </c>
      <c r="F79" s="41">
        <v>1015</v>
      </c>
    </row>
    <row r="80" spans="1:8" ht="28.5" customHeight="1" thickBot="1">
      <c r="A80" s="235" t="s">
        <v>156</v>
      </c>
      <c r="B80" s="235"/>
      <c r="C80" s="235"/>
      <c r="D80" s="16">
        <v>130</v>
      </c>
      <c r="E80" s="31">
        <f>E33+E61+E78+E79</f>
        <v>110745</v>
      </c>
      <c r="F80" s="31">
        <f>F33+F61+F78+F79</f>
        <v>151990</v>
      </c>
      <c r="G80" s="64"/>
      <c r="H80" s="64"/>
    </row>
    <row r="81" spans="1:6" ht="12.75">
      <c r="A81" s="4"/>
      <c r="B81" s="4"/>
      <c r="C81" s="4"/>
      <c r="D81" s="4"/>
      <c r="E81" s="20"/>
      <c r="F81" s="157"/>
    </row>
    <row r="82" spans="1:6" ht="24">
      <c r="A82" s="226" t="s">
        <v>16</v>
      </c>
      <c r="B82" s="226"/>
      <c r="C82" s="226"/>
      <c r="D82" s="6" t="s">
        <v>36</v>
      </c>
      <c r="E82" s="27" t="s">
        <v>17</v>
      </c>
      <c r="F82" s="135" t="s">
        <v>18</v>
      </c>
    </row>
    <row r="83" spans="1:6" ht="13.5" thickBot="1">
      <c r="A83" s="227">
        <v>1</v>
      </c>
      <c r="B83" s="227"/>
      <c r="C83" s="227"/>
      <c r="D83" s="7">
        <v>2</v>
      </c>
      <c r="E83" s="28">
        <v>3</v>
      </c>
      <c r="F83" s="149">
        <v>4</v>
      </c>
    </row>
    <row r="84" spans="1:6" ht="27.75" customHeight="1">
      <c r="A84" s="230" t="s">
        <v>157</v>
      </c>
      <c r="B84" s="230"/>
      <c r="C84" s="230"/>
      <c r="D84" s="17"/>
      <c r="E84" s="22">
        <v>59966</v>
      </c>
      <c r="F84" s="22">
        <v>124772</v>
      </c>
    </row>
    <row r="85" spans="1:8" ht="30.75" customHeight="1" thickBot="1">
      <c r="A85" s="231" t="s">
        <v>158</v>
      </c>
      <c r="B85" s="231"/>
      <c r="C85" s="232"/>
      <c r="D85" s="30"/>
      <c r="E85" s="24">
        <f>E84+E80</f>
        <v>170711</v>
      </c>
      <c r="F85" s="32">
        <f>F84+F80</f>
        <v>276762</v>
      </c>
      <c r="G85" s="64"/>
      <c r="H85" s="64"/>
    </row>
    <row r="86" spans="1:6" ht="12.75">
      <c r="A86" s="4"/>
      <c r="B86" s="4"/>
      <c r="C86" s="4"/>
      <c r="D86" s="168"/>
      <c r="E86" s="169"/>
      <c r="F86" s="54"/>
    </row>
    <row r="87" spans="1:6" ht="12.75">
      <c r="A87" s="4"/>
      <c r="B87" s="4"/>
      <c r="C87" s="4"/>
      <c r="D87" s="168"/>
      <c r="E87" s="169"/>
      <c r="F87" s="54"/>
    </row>
    <row r="88" spans="1:6" ht="12.75">
      <c r="A88" s="4"/>
      <c r="B88" s="4"/>
      <c r="C88" s="4"/>
      <c r="D88" s="168"/>
      <c r="E88" s="170"/>
      <c r="F88" s="54"/>
    </row>
    <row r="89" spans="1:6" ht="12.75" customHeight="1">
      <c r="A89" s="18" t="s">
        <v>242</v>
      </c>
      <c r="B89" s="173"/>
      <c r="C89" s="171"/>
      <c r="D89" s="196" t="s">
        <v>243</v>
      </c>
      <c r="E89" s="196"/>
      <c r="F89" s="196"/>
    </row>
    <row r="90" spans="1:6" ht="12.75">
      <c r="A90" s="4"/>
      <c r="B90" s="172"/>
      <c r="C90" s="172"/>
      <c r="D90" s="26"/>
      <c r="E90" s="197" t="s">
        <v>51</v>
      </c>
      <c r="F90" s="197"/>
    </row>
    <row r="91" spans="1:6" ht="12.75">
      <c r="A91" s="4"/>
      <c r="B91" s="174"/>
      <c r="C91" s="20"/>
      <c r="D91" s="20"/>
      <c r="E91" s="20"/>
      <c r="F91" s="54"/>
    </row>
    <row r="92" spans="1:6" ht="12.75">
      <c r="A92" s="4"/>
      <c r="B92" s="174"/>
      <c r="C92" s="20"/>
      <c r="D92" s="20"/>
      <c r="E92" s="20"/>
      <c r="F92" s="54"/>
    </row>
    <row r="93" spans="1:6" ht="12.75" customHeight="1">
      <c r="A93" s="19" t="s">
        <v>52</v>
      </c>
      <c r="B93" s="173"/>
      <c r="C93" s="171"/>
      <c r="D93" s="196" t="s">
        <v>244</v>
      </c>
      <c r="E93" s="196"/>
      <c r="F93" s="196"/>
    </row>
    <row r="94" spans="1:6" ht="12.75">
      <c r="A94" s="4"/>
      <c r="B94" s="172"/>
      <c r="C94" s="173"/>
      <c r="E94" s="197" t="s">
        <v>51</v>
      </c>
      <c r="F94" s="197"/>
    </row>
    <row r="95" spans="2:5" ht="12.75">
      <c r="B95" s="103"/>
      <c r="C95" s="21"/>
      <c r="D95" s="21"/>
      <c r="E95" s="103"/>
    </row>
  </sheetData>
  <sheetProtection/>
  <mergeCells count="83">
    <mergeCell ref="A61:C61"/>
    <mergeCell ref="A64:F64"/>
    <mergeCell ref="A46:C46"/>
    <mergeCell ref="A23:C23"/>
    <mergeCell ref="A24:C24"/>
    <mergeCell ref="A25:C25"/>
    <mergeCell ref="A26:C26"/>
    <mergeCell ref="A55:C55"/>
    <mergeCell ref="A36:C36"/>
    <mergeCell ref="A60:C60"/>
    <mergeCell ref="A2:D2"/>
    <mergeCell ref="A3:D3"/>
    <mergeCell ref="C4:F4"/>
    <mergeCell ref="A1:F1"/>
    <mergeCell ref="A59:C59"/>
    <mergeCell ref="A17:C17"/>
    <mergeCell ref="A18:C18"/>
    <mergeCell ref="A19:C19"/>
    <mergeCell ref="A20:C20"/>
    <mergeCell ref="C6:F6"/>
    <mergeCell ref="C8:F8"/>
    <mergeCell ref="C10:F10"/>
    <mergeCell ref="A13:C13"/>
    <mergeCell ref="A14:C14"/>
    <mergeCell ref="A15:F15"/>
    <mergeCell ref="A37:C37"/>
    <mergeCell ref="A28:C28"/>
    <mergeCell ref="A29:C29"/>
    <mergeCell ref="A31:C31"/>
    <mergeCell ref="A38:C38"/>
    <mergeCell ref="A16:C16"/>
    <mergeCell ref="A21:C21"/>
    <mergeCell ref="A22:C22"/>
    <mergeCell ref="A30:C30"/>
    <mergeCell ref="A32:C32"/>
    <mergeCell ref="A33:C33"/>
    <mergeCell ref="A34:F34"/>
    <mergeCell ref="A35:C35"/>
    <mergeCell ref="A27:C27"/>
    <mergeCell ref="A42:C42"/>
    <mergeCell ref="A41:C41"/>
    <mergeCell ref="A47:C47"/>
    <mergeCell ref="A48:C48"/>
    <mergeCell ref="A49:C49"/>
    <mergeCell ref="A39:C39"/>
    <mergeCell ref="A40:C40"/>
    <mergeCell ref="A43:C43"/>
    <mergeCell ref="A44:C44"/>
    <mergeCell ref="A45:C45"/>
    <mergeCell ref="A69:C69"/>
    <mergeCell ref="A70:C70"/>
    <mergeCell ref="A50:C50"/>
    <mergeCell ref="A51:C51"/>
    <mergeCell ref="A52:C52"/>
    <mergeCell ref="A53:C53"/>
    <mergeCell ref="A54:C54"/>
    <mergeCell ref="A56:C56"/>
    <mergeCell ref="A57:C57"/>
    <mergeCell ref="A58:C58"/>
    <mergeCell ref="A65:C65"/>
    <mergeCell ref="A66:C66"/>
    <mergeCell ref="A62:C62"/>
    <mergeCell ref="A63:C63"/>
    <mergeCell ref="A67:C67"/>
    <mergeCell ref="A68:C68"/>
    <mergeCell ref="A71:C71"/>
    <mergeCell ref="A72:C72"/>
    <mergeCell ref="A73:C73"/>
    <mergeCell ref="A74:C74"/>
    <mergeCell ref="A78:C78"/>
    <mergeCell ref="A80:C80"/>
    <mergeCell ref="A76:C76"/>
    <mergeCell ref="A77:C77"/>
    <mergeCell ref="A75:C75"/>
    <mergeCell ref="A79:C79"/>
    <mergeCell ref="E94:F94"/>
    <mergeCell ref="A82:C82"/>
    <mergeCell ref="A83:C83"/>
    <mergeCell ref="A84:C84"/>
    <mergeCell ref="A85:C85"/>
    <mergeCell ref="D89:F89"/>
    <mergeCell ref="D93:F93"/>
    <mergeCell ref="E90:F90"/>
  </mergeCells>
  <printOptions/>
  <pageMargins left="1.141732283464567" right="0.4724409448818898" top="1.0236220472440944" bottom="1.0236220472440944" header="0.5118110236220472" footer="0.5118110236220472"/>
  <pageSetup fitToHeight="2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9"/>
  <sheetViews>
    <sheetView workbookViewId="0" topLeftCell="A31">
      <selection activeCell="F113" sqref="F113"/>
    </sheetView>
  </sheetViews>
  <sheetFormatPr defaultColWidth="9.00390625" defaultRowHeight="12.75"/>
  <cols>
    <col min="1" max="1" width="42.875" style="0" customWidth="1"/>
    <col min="2" max="2" width="11.25390625" style="0" customWidth="1"/>
    <col min="3" max="4" width="14.875" style="0" customWidth="1"/>
    <col min="5" max="5" width="15.00390625" style="0" customWidth="1"/>
    <col min="6" max="6" width="12.875" style="0" customWidth="1"/>
    <col min="7" max="7" width="13.75390625" style="0" customWidth="1"/>
    <col min="8" max="8" width="14.375" style="0" customWidth="1"/>
    <col min="9" max="9" width="16.25390625" style="66" customWidth="1"/>
  </cols>
  <sheetData>
    <row r="1" spans="1:8" ht="15.75">
      <c r="A1" s="252" t="s">
        <v>233</v>
      </c>
      <c r="B1" s="252"/>
      <c r="C1" s="252"/>
      <c r="D1" s="252"/>
      <c r="E1" s="252"/>
      <c r="F1" s="252"/>
      <c r="G1" s="252"/>
      <c r="H1" s="252"/>
    </row>
    <row r="2" spans="1:8" ht="15">
      <c r="A2" s="228" t="s">
        <v>245</v>
      </c>
      <c r="B2" s="228"/>
      <c r="C2" s="228"/>
      <c r="D2" s="228"/>
      <c r="E2" s="229"/>
      <c r="F2" s="229"/>
      <c r="G2" s="229"/>
      <c r="H2" s="229"/>
    </row>
    <row r="3" spans="1:8" ht="15.75">
      <c r="A3" s="252" t="s">
        <v>180</v>
      </c>
      <c r="B3" s="252"/>
      <c r="C3" s="252"/>
      <c r="D3" s="252"/>
      <c r="E3" s="252"/>
      <c r="F3" s="252"/>
      <c r="G3" s="252"/>
      <c r="H3" s="252"/>
    </row>
    <row r="4" spans="1:6" ht="12.75">
      <c r="A4" t="s">
        <v>181</v>
      </c>
      <c r="B4" s="1"/>
      <c r="F4" s="64"/>
    </row>
    <row r="5" spans="1:6" ht="12.75">
      <c r="A5" t="s">
        <v>182</v>
      </c>
      <c r="B5" s="1"/>
      <c r="F5" s="64"/>
    </row>
    <row r="6" spans="1:6" ht="12.75">
      <c r="A6" t="s">
        <v>183</v>
      </c>
      <c r="B6" s="1"/>
      <c r="F6" s="64"/>
    </row>
    <row r="7" spans="1:6" ht="12.75">
      <c r="A7" t="s">
        <v>184</v>
      </c>
      <c r="B7" s="1"/>
      <c r="F7" s="64"/>
    </row>
    <row r="8" spans="1:8" ht="12.75">
      <c r="A8" s="66"/>
      <c r="B8" s="1"/>
      <c r="F8" s="64"/>
      <c r="H8" s="67" t="s">
        <v>185</v>
      </c>
    </row>
    <row r="9" spans="1:9" ht="12.75">
      <c r="A9" s="248"/>
      <c r="B9" s="249" t="s">
        <v>186</v>
      </c>
      <c r="C9" s="250" t="s">
        <v>187</v>
      </c>
      <c r="D9" s="250"/>
      <c r="E9" s="250"/>
      <c r="F9" s="250"/>
      <c r="G9" s="250"/>
      <c r="H9" s="250" t="s">
        <v>80</v>
      </c>
      <c r="I9" s="247" t="s">
        <v>188</v>
      </c>
    </row>
    <row r="10" spans="1:9" ht="52.5" customHeight="1">
      <c r="A10" s="248"/>
      <c r="B10" s="249"/>
      <c r="C10" s="68" t="s">
        <v>189</v>
      </c>
      <c r="D10" s="68" t="s">
        <v>13</v>
      </c>
      <c r="E10" s="68" t="s">
        <v>14</v>
      </c>
      <c r="F10" s="69" t="s">
        <v>15</v>
      </c>
      <c r="G10" s="68" t="s">
        <v>190</v>
      </c>
      <c r="H10" s="250"/>
      <c r="I10" s="247"/>
    </row>
    <row r="11" spans="1:9" ht="24.75" customHeight="1">
      <c r="A11" s="70">
        <v>1</v>
      </c>
      <c r="B11" s="71" t="s">
        <v>191</v>
      </c>
      <c r="C11" s="72"/>
      <c r="D11" s="72"/>
      <c r="E11" s="72"/>
      <c r="F11" s="73"/>
      <c r="G11" s="72"/>
      <c r="H11" s="72"/>
      <c r="I11" s="122"/>
    </row>
    <row r="12" spans="1:9" ht="24.75" customHeight="1">
      <c r="A12" s="74" t="s">
        <v>234</v>
      </c>
      <c r="B12" s="75" t="s">
        <v>192</v>
      </c>
      <c r="C12" s="76">
        <f>C14</f>
        <v>949307</v>
      </c>
      <c r="D12" s="76">
        <f aca="true" t="shared" si="0" ref="D12:I12">D14</f>
        <v>-14363</v>
      </c>
      <c r="E12" s="76">
        <f>E14</f>
        <v>0</v>
      </c>
      <c r="F12" s="76">
        <v>850944</v>
      </c>
      <c r="G12" s="76">
        <v>127132</v>
      </c>
      <c r="H12" s="76">
        <f t="shared" si="0"/>
        <v>0</v>
      </c>
      <c r="I12" s="123">
        <f t="shared" si="0"/>
        <v>1913020</v>
      </c>
    </row>
    <row r="13" spans="1:9" ht="24.75" customHeight="1">
      <c r="A13" s="77" t="s">
        <v>193</v>
      </c>
      <c r="B13" s="78" t="s">
        <v>194</v>
      </c>
      <c r="C13" s="79"/>
      <c r="D13" s="79"/>
      <c r="E13" s="79"/>
      <c r="F13" s="80"/>
      <c r="G13" s="81"/>
      <c r="H13" s="79"/>
      <c r="I13" s="124"/>
    </row>
    <row r="14" spans="1:9" ht="24.75" customHeight="1">
      <c r="A14" s="82" t="s">
        <v>195</v>
      </c>
      <c r="B14" s="83" t="s">
        <v>196</v>
      </c>
      <c r="C14" s="76">
        <v>949307</v>
      </c>
      <c r="D14" s="76">
        <v>-14363</v>
      </c>
      <c r="E14" s="76"/>
      <c r="F14" s="84">
        <f>F12</f>
        <v>850944</v>
      </c>
      <c r="G14" s="76">
        <f>G12</f>
        <v>127132</v>
      </c>
      <c r="H14" s="85"/>
      <c r="I14" s="123">
        <f>SUM(C14:H14)</f>
        <v>1913020</v>
      </c>
    </row>
    <row r="15" spans="1:9" ht="24.75" customHeight="1">
      <c r="A15" s="87" t="s">
        <v>197</v>
      </c>
      <c r="B15" s="78" t="s">
        <v>198</v>
      </c>
      <c r="C15" s="85"/>
      <c r="D15" s="85"/>
      <c r="E15" s="85"/>
      <c r="F15" s="84">
        <f>F16+F17</f>
        <v>572193</v>
      </c>
      <c r="G15" s="84">
        <f>G16+G17</f>
        <v>530991</v>
      </c>
      <c r="H15" s="84">
        <f>H16+H17</f>
        <v>0</v>
      </c>
      <c r="I15" s="84">
        <f>I16+I17</f>
        <v>1103184</v>
      </c>
    </row>
    <row r="16" spans="1:9" ht="24.75" customHeight="1">
      <c r="A16" s="82" t="s">
        <v>199</v>
      </c>
      <c r="B16" s="78" t="s">
        <v>200</v>
      </c>
      <c r="C16" s="79"/>
      <c r="D16" s="79"/>
      <c r="E16" s="79"/>
      <c r="F16" s="80"/>
      <c r="G16" s="80">
        <v>479135</v>
      </c>
      <c r="H16" s="79"/>
      <c r="I16" s="123">
        <f>SUM(G16:H16)</f>
        <v>479135</v>
      </c>
    </row>
    <row r="17" spans="1:9" ht="24.75" customHeight="1">
      <c r="A17" s="74" t="s">
        <v>201</v>
      </c>
      <c r="B17" s="88" t="s">
        <v>202</v>
      </c>
      <c r="C17" s="85"/>
      <c r="D17" s="85"/>
      <c r="E17" s="85"/>
      <c r="F17" s="84">
        <f>F19+F20+F26</f>
        <v>572193</v>
      </c>
      <c r="G17" s="84">
        <f>G19+G20+G26+G27</f>
        <v>51856</v>
      </c>
      <c r="H17" s="84">
        <f>H19+H20</f>
        <v>0</v>
      </c>
      <c r="I17" s="84">
        <f>I18+I19+I20+I26</f>
        <v>624049</v>
      </c>
    </row>
    <row r="18" spans="1:9" ht="24.75" customHeight="1">
      <c r="A18" s="82" t="s">
        <v>21</v>
      </c>
      <c r="B18" s="89"/>
      <c r="C18" s="79"/>
      <c r="D18" s="79"/>
      <c r="E18" s="79"/>
      <c r="F18" s="80"/>
      <c r="G18" s="79"/>
      <c r="H18" s="79"/>
      <c r="I18" s="123">
        <f>F18</f>
        <v>0</v>
      </c>
    </row>
    <row r="19" spans="1:9" ht="24.75" customHeight="1">
      <c r="A19" s="82" t="s">
        <v>203</v>
      </c>
      <c r="B19" s="43">
        <v>221</v>
      </c>
      <c r="C19" s="79"/>
      <c r="D19" s="79"/>
      <c r="E19" s="79"/>
      <c r="F19" s="80">
        <v>624326</v>
      </c>
      <c r="G19" s="90">
        <v>0</v>
      </c>
      <c r="H19" s="79"/>
      <c r="I19" s="123">
        <f>SUM(F19:H19)</f>
        <v>624326</v>
      </c>
    </row>
    <row r="20" spans="1:9" ht="24.75" customHeight="1">
      <c r="A20" s="82" t="s">
        <v>204</v>
      </c>
      <c r="B20" s="91">
        <v>222</v>
      </c>
      <c r="C20" s="90"/>
      <c r="D20" s="90"/>
      <c r="E20" s="90"/>
      <c r="F20" s="80">
        <v>-51856</v>
      </c>
      <c r="G20" s="90">
        <v>51856</v>
      </c>
      <c r="H20" s="90"/>
      <c r="I20" s="123">
        <f>SUM(F20:H20)</f>
        <v>0</v>
      </c>
    </row>
    <row r="21" spans="1:9" ht="24.75" customHeight="1">
      <c r="A21" s="82" t="s">
        <v>205</v>
      </c>
      <c r="B21" s="92">
        <v>223</v>
      </c>
      <c r="C21" s="79"/>
      <c r="D21" s="79"/>
      <c r="E21" s="79"/>
      <c r="F21" s="80"/>
      <c r="G21" s="79"/>
      <c r="H21" s="79"/>
      <c r="I21" s="123"/>
    </row>
    <row r="22" spans="1:9" ht="24.75" customHeight="1">
      <c r="A22" s="82" t="s">
        <v>103</v>
      </c>
      <c r="B22" s="43">
        <v>224</v>
      </c>
      <c r="C22" s="93"/>
      <c r="D22" s="93"/>
      <c r="E22" s="93"/>
      <c r="F22" s="94"/>
      <c r="G22" s="95"/>
      <c r="H22" s="95"/>
      <c r="I22" s="123"/>
    </row>
    <row r="23" spans="1:9" ht="24.75" customHeight="1">
      <c r="A23" s="82" t="s">
        <v>104</v>
      </c>
      <c r="B23" s="43">
        <v>225</v>
      </c>
      <c r="C23" s="95"/>
      <c r="D23" s="95"/>
      <c r="E23" s="95"/>
      <c r="F23" s="94"/>
      <c r="G23" s="95"/>
      <c r="H23" s="95"/>
      <c r="I23" s="123"/>
    </row>
    <row r="24" spans="1:9" ht="24.75" customHeight="1">
      <c r="A24" s="82" t="s">
        <v>105</v>
      </c>
      <c r="B24" s="43">
        <v>226</v>
      </c>
      <c r="C24" s="96"/>
      <c r="D24" s="96"/>
      <c r="E24" s="96"/>
      <c r="F24" s="97"/>
      <c r="G24" s="96"/>
      <c r="H24" s="98"/>
      <c r="I24" s="123"/>
    </row>
    <row r="25" spans="1:9" ht="24.75" customHeight="1">
      <c r="A25" s="82" t="s">
        <v>206</v>
      </c>
      <c r="B25" s="43">
        <v>227</v>
      </c>
      <c r="C25" s="96"/>
      <c r="D25" s="96"/>
      <c r="E25" s="96"/>
      <c r="F25" s="97"/>
      <c r="G25" s="96"/>
      <c r="H25" s="98"/>
      <c r="I25" s="123"/>
    </row>
    <row r="26" spans="1:9" ht="24.75" customHeight="1">
      <c r="A26" s="82" t="s">
        <v>106</v>
      </c>
      <c r="B26" s="92">
        <v>228</v>
      </c>
      <c r="C26" s="95"/>
      <c r="D26" s="95"/>
      <c r="E26" s="95"/>
      <c r="F26" s="94">
        <v>-277</v>
      </c>
      <c r="G26" s="94"/>
      <c r="H26" s="95"/>
      <c r="I26" s="123">
        <f>F26</f>
        <v>-277</v>
      </c>
    </row>
    <row r="27" spans="1:9" ht="24.75" customHeight="1">
      <c r="A27" s="82" t="s">
        <v>107</v>
      </c>
      <c r="B27" s="42">
        <v>229</v>
      </c>
      <c r="C27" s="93">
        <f>C25+C26</f>
        <v>0</v>
      </c>
      <c r="D27" s="93"/>
      <c r="E27" s="93"/>
      <c r="F27" s="94"/>
      <c r="G27" s="93">
        <f>G25+G26</f>
        <v>0</v>
      </c>
      <c r="H27" s="95"/>
      <c r="I27" s="123"/>
    </row>
    <row r="28" spans="1:9" ht="47.25" customHeight="1">
      <c r="A28" s="99"/>
      <c r="B28" s="100"/>
      <c r="C28" s="101"/>
      <c r="D28" s="101"/>
      <c r="E28" s="101"/>
      <c r="F28" s="102"/>
      <c r="G28" s="101"/>
      <c r="H28" s="103"/>
      <c r="I28" s="125"/>
    </row>
    <row r="29" spans="1:9" ht="20.25" customHeight="1">
      <c r="A29" s="248"/>
      <c r="B29" s="249" t="s">
        <v>186</v>
      </c>
      <c r="C29" s="250" t="s">
        <v>187</v>
      </c>
      <c r="D29" s="250"/>
      <c r="E29" s="250"/>
      <c r="F29" s="250"/>
      <c r="G29" s="250"/>
      <c r="H29" s="250" t="s">
        <v>80</v>
      </c>
      <c r="I29" s="247" t="s">
        <v>188</v>
      </c>
    </row>
    <row r="30" spans="1:9" ht="51" customHeight="1">
      <c r="A30" s="248"/>
      <c r="B30" s="249"/>
      <c r="C30" s="68" t="s">
        <v>189</v>
      </c>
      <c r="D30" s="68" t="s">
        <v>13</v>
      </c>
      <c r="E30" s="68" t="s">
        <v>14</v>
      </c>
      <c r="F30" s="69" t="s">
        <v>15</v>
      </c>
      <c r="G30" s="68" t="s">
        <v>190</v>
      </c>
      <c r="H30" s="250"/>
      <c r="I30" s="247"/>
    </row>
    <row r="31" spans="1:9" ht="24" customHeight="1">
      <c r="A31" s="72">
        <v>1</v>
      </c>
      <c r="B31" s="71" t="s">
        <v>191</v>
      </c>
      <c r="C31" s="72">
        <v>3</v>
      </c>
      <c r="D31" s="72">
        <v>4</v>
      </c>
      <c r="E31" s="72">
        <v>5</v>
      </c>
      <c r="F31" s="73">
        <v>6</v>
      </c>
      <c r="G31" s="72">
        <v>7</v>
      </c>
      <c r="H31" s="72">
        <v>8</v>
      </c>
      <c r="I31" s="122">
        <v>9</v>
      </c>
    </row>
    <row r="32" spans="1:9" ht="24" customHeight="1">
      <c r="A32" s="74" t="s">
        <v>207</v>
      </c>
      <c r="B32" s="42">
        <v>300</v>
      </c>
      <c r="C32" s="76"/>
      <c r="D32" s="104"/>
      <c r="E32" s="104"/>
      <c r="F32" s="105">
        <f>F45</f>
        <v>0</v>
      </c>
      <c r="G32" s="104">
        <f>G45</f>
        <v>0</v>
      </c>
      <c r="H32" s="106"/>
      <c r="I32" s="123">
        <f>SUM(C32:H32)</f>
        <v>0</v>
      </c>
    </row>
    <row r="33" spans="1:9" ht="24" customHeight="1">
      <c r="A33" s="82" t="s">
        <v>21</v>
      </c>
      <c r="B33" s="30"/>
      <c r="C33" s="93"/>
      <c r="D33" s="93"/>
      <c r="E33" s="93"/>
      <c r="F33" s="94"/>
      <c r="G33" s="93"/>
      <c r="H33" s="95"/>
      <c r="I33" s="123"/>
    </row>
    <row r="34" spans="1:9" ht="24" customHeight="1">
      <c r="A34" s="82" t="s">
        <v>208</v>
      </c>
      <c r="B34" s="43">
        <v>310</v>
      </c>
      <c r="C34" s="93"/>
      <c r="D34" s="93"/>
      <c r="E34" s="93"/>
      <c r="F34" s="94"/>
      <c r="G34" s="93"/>
      <c r="H34" s="95"/>
      <c r="I34" s="123"/>
    </row>
    <row r="35" spans="1:9" ht="24" customHeight="1">
      <c r="A35" s="82" t="s">
        <v>21</v>
      </c>
      <c r="B35" s="30"/>
      <c r="C35" s="93"/>
      <c r="D35" s="93"/>
      <c r="E35" s="93"/>
      <c r="F35" s="94"/>
      <c r="G35" s="93"/>
      <c r="H35" s="95"/>
      <c r="I35" s="123"/>
    </row>
    <row r="36" spans="1:9" ht="24" customHeight="1">
      <c r="A36" s="82" t="s">
        <v>209</v>
      </c>
      <c r="B36" s="30"/>
      <c r="C36" s="93"/>
      <c r="D36" s="93"/>
      <c r="E36" s="93"/>
      <c r="F36" s="94"/>
      <c r="G36" s="93"/>
      <c r="H36" s="95"/>
      <c r="I36" s="123"/>
    </row>
    <row r="37" spans="1:9" ht="24" customHeight="1">
      <c r="A37" s="82" t="s">
        <v>210</v>
      </c>
      <c r="B37" s="30"/>
      <c r="C37" s="93"/>
      <c r="D37" s="93"/>
      <c r="E37" s="93"/>
      <c r="F37" s="94"/>
      <c r="G37" s="93"/>
      <c r="H37" s="95"/>
      <c r="I37" s="123"/>
    </row>
    <row r="38" spans="1:9" ht="24" customHeight="1">
      <c r="A38" s="82" t="s">
        <v>211</v>
      </c>
      <c r="B38" s="30"/>
      <c r="C38" s="93"/>
      <c r="D38" s="93"/>
      <c r="E38" s="93"/>
      <c r="F38" s="94"/>
      <c r="G38" s="93"/>
      <c r="H38" s="95"/>
      <c r="I38" s="123"/>
    </row>
    <row r="39" spans="1:9" ht="24" customHeight="1">
      <c r="A39" s="82" t="s">
        <v>212</v>
      </c>
      <c r="B39" s="43">
        <v>311</v>
      </c>
      <c r="C39" s="93"/>
      <c r="D39" s="93"/>
      <c r="E39" s="93"/>
      <c r="F39" s="94"/>
      <c r="G39" s="93"/>
      <c r="H39" s="95"/>
      <c r="I39" s="123"/>
    </row>
    <row r="40" spans="1:9" ht="24" customHeight="1">
      <c r="A40" s="82" t="s">
        <v>213</v>
      </c>
      <c r="B40" s="43">
        <v>312</v>
      </c>
      <c r="C40" s="93"/>
      <c r="D40" s="93"/>
      <c r="E40" s="93"/>
      <c r="F40" s="94"/>
      <c r="G40" s="93"/>
      <c r="H40" s="95"/>
      <c r="I40" s="126">
        <f>SUM(D40:H40)</f>
        <v>0</v>
      </c>
    </row>
    <row r="41" spans="1:9" ht="24" customHeight="1">
      <c r="A41" s="82" t="s">
        <v>214</v>
      </c>
      <c r="B41" s="43">
        <v>313</v>
      </c>
      <c r="C41" s="93"/>
      <c r="D41" s="93"/>
      <c r="E41" s="93"/>
      <c r="F41" s="94"/>
      <c r="G41" s="93"/>
      <c r="H41" s="95"/>
      <c r="I41" s="123">
        <f>SUM(D41:H41)</f>
        <v>0</v>
      </c>
    </row>
    <row r="42" spans="1:9" ht="24" customHeight="1">
      <c r="A42" s="82" t="s">
        <v>215</v>
      </c>
      <c r="B42" s="43">
        <v>314</v>
      </c>
      <c r="C42" s="93"/>
      <c r="D42" s="93"/>
      <c r="E42" s="93"/>
      <c r="F42" s="94"/>
      <c r="G42" s="93"/>
      <c r="H42" s="95"/>
      <c r="I42" s="123"/>
    </row>
    <row r="43" spans="1:9" ht="24" customHeight="1">
      <c r="A43" s="82" t="s">
        <v>216</v>
      </c>
      <c r="B43" s="43">
        <v>315</v>
      </c>
      <c r="C43" s="93"/>
      <c r="D43" s="93"/>
      <c r="E43" s="93"/>
      <c r="F43" s="94"/>
      <c r="G43" s="93"/>
      <c r="H43" s="95"/>
      <c r="I43" s="123"/>
    </row>
    <row r="44" spans="1:9" ht="24" customHeight="1">
      <c r="A44" s="82" t="s">
        <v>217</v>
      </c>
      <c r="B44" s="43">
        <v>316</v>
      </c>
      <c r="C44" s="93"/>
      <c r="D44" s="93"/>
      <c r="E44" s="93"/>
      <c r="F44" s="94"/>
      <c r="G44" s="93"/>
      <c r="H44" s="95"/>
      <c r="I44" s="123"/>
    </row>
    <row r="45" spans="1:9" ht="24" customHeight="1">
      <c r="A45" s="82" t="s">
        <v>218</v>
      </c>
      <c r="B45" s="43">
        <v>317</v>
      </c>
      <c r="C45" s="93"/>
      <c r="D45" s="93"/>
      <c r="E45" s="93"/>
      <c r="F45" s="94"/>
      <c r="G45" s="93"/>
      <c r="H45" s="95"/>
      <c r="I45" s="123">
        <f>SUM(C45:H45)</f>
        <v>0</v>
      </c>
    </row>
    <row r="46" spans="1:9" ht="24" customHeight="1">
      <c r="A46" s="82" t="s">
        <v>219</v>
      </c>
      <c r="B46" s="43">
        <v>318</v>
      </c>
      <c r="C46" s="93"/>
      <c r="D46" s="93"/>
      <c r="E46" s="93"/>
      <c r="F46" s="94"/>
      <c r="G46" s="93"/>
      <c r="H46" s="95"/>
      <c r="I46" s="123"/>
    </row>
    <row r="47" spans="1:9" ht="24" customHeight="1">
      <c r="A47" s="74" t="s">
        <v>235</v>
      </c>
      <c r="B47" s="42">
        <v>400</v>
      </c>
      <c r="C47" s="76">
        <f>C14+C15</f>
        <v>949307</v>
      </c>
      <c r="D47" s="76">
        <f>D12+D32</f>
        <v>-14363</v>
      </c>
      <c r="E47" s="76"/>
      <c r="F47" s="84">
        <f>F14+F15</f>
        <v>1423137</v>
      </c>
      <c r="G47" s="76">
        <f>G14+G15</f>
        <v>658123</v>
      </c>
      <c r="H47" s="76"/>
      <c r="I47" s="123">
        <f>I14+I15+I32</f>
        <v>3016204</v>
      </c>
    </row>
    <row r="48" spans="1:9" ht="24" customHeight="1">
      <c r="A48" s="82" t="s">
        <v>220</v>
      </c>
      <c r="B48" s="43">
        <v>401</v>
      </c>
      <c r="C48" s="93"/>
      <c r="D48" s="93"/>
      <c r="E48" s="93"/>
      <c r="F48" s="94"/>
      <c r="G48" s="93"/>
      <c r="H48" s="95"/>
      <c r="I48" s="126"/>
    </row>
    <row r="49" spans="1:10" ht="24" customHeight="1">
      <c r="A49" s="74" t="s">
        <v>221</v>
      </c>
      <c r="B49" s="42">
        <v>500</v>
      </c>
      <c r="C49" s="76">
        <f>C47</f>
        <v>949307</v>
      </c>
      <c r="D49" s="76">
        <v>-14363</v>
      </c>
      <c r="E49" s="76"/>
      <c r="F49" s="76">
        <f>F47</f>
        <v>1423137</v>
      </c>
      <c r="G49" s="76">
        <f>G47</f>
        <v>658123</v>
      </c>
      <c r="H49" s="76"/>
      <c r="I49" s="123">
        <f>I47</f>
        <v>3016204</v>
      </c>
      <c r="J49" s="164"/>
    </row>
    <row r="50" spans="1:11" ht="24" customHeight="1">
      <c r="A50" s="74" t="s">
        <v>222</v>
      </c>
      <c r="B50" s="42">
        <v>600</v>
      </c>
      <c r="C50" s="76"/>
      <c r="D50" s="76"/>
      <c r="E50" s="76"/>
      <c r="F50" s="107">
        <f>F52</f>
        <v>-25250</v>
      </c>
      <c r="G50" s="84">
        <f>G51+G52</f>
        <v>264796</v>
      </c>
      <c r="H50" s="85"/>
      <c r="I50" s="123">
        <f>I51+I52</f>
        <v>239546</v>
      </c>
      <c r="K50" s="164"/>
    </row>
    <row r="51" spans="1:9" ht="24" customHeight="1">
      <c r="A51" s="82" t="s">
        <v>223</v>
      </c>
      <c r="B51" s="43">
        <v>610</v>
      </c>
      <c r="C51" s="93"/>
      <c r="D51" s="93"/>
      <c r="E51" s="93"/>
      <c r="F51" s="94"/>
      <c r="G51" s="93">
        <v>239546</v>
      </c>
      <c r="H51" s="93"/>
      <c r="I51" s="127">
        <f>SUM(G51:H51)</f>
        <v>239546</v>
      </c>
    </row>
    <row r="52" spans="1:11" ht="24" customHeight="1">
      <c r="A52" s="74" t="s">
        <v>224</v>
      </c>
      <c r="B52" s="42">
        <v>620</v>
      </c>
      <c r="C52" s="76"/>
      <c r="D52" s="76"/>
      <c r="E52" s="76"/>
      <c r="F52" s="107">
        <f>F54</f>
        <v>-25250</v>
      </c>
      <c r="G52" s="76">
        <f>G54</f>
        <v>25250</v>
      </c>
      <c r="H52" s="85"/>
      <c r="I52" s="123">
        <f>SUM(F52:H52)</f>
        <v>0</v>
      </c>
      <c r="J52" s="64"/>
      <c r="K52" s="164"/>
    </row>
    <row r="53" spans="1:9" ht="24" customHeight="1">
      <c r="A53" s="82" t="s">
        <v>21</v>
      </c>
      <c r="B53" s="89"/>
      <c r="C53" s="93"/>
      <c r="D53" s="93"/>
      <c r="E53" s="93"/>
      <c r="F53" s="108"/>
      <c r="G53" s="93"/>
      <c r="H53" s="95"/>
      <c r="I53" s="126"/>
    </row>
    <row r="54" spans="1:10" ht="24" customHeight="1">
      <c r="A54" s="82" t="s">
        <v>203</v>
      </c>
      <c r="B54" s="43">
        <v>621</v>
      </c>
      <c r="C54" s="93"/>
      <c r="D54" s="93"/>
      <c r="E54" s="93"/>
      <c r="F54" s="108">
        <v>-25250</v>
      </c>
      <c r="G54" s="93">
        <v>25250</v>
      </c>
      <c r="H54" s="95"/>
      <c r="I54" s="126">
        <v>0</v>
      </c>
      <c r="J54" s="164"/>
    </row>
    <row r="55" spans="1:9" ht="24" customHeight="1">
      <c r="A55" s="82" t="s">
        <v>204</v>
      </c>
      <c r="B55" s="92">
        <v>622</v>
      </c>
      <c r="C55" s="93"/>
      <c r="D55" s="93"/>
      <c r="E55" s="93"/>
      <c r="F55" s="94"/>
      <c r="G55" s="93"/>
      <c r="H55" s="95"/>
      <c r="I55" s="123"/>
    </row>
    <row r="56" spans="1:9" ht="24" customHeight="1">
      <c r="A56" s="82" t="s">
        <v>205</v>
      </c>
      <c r="B56" s="92">
        <v>623</v>
      </c>
      <c r="C56" s="93"/>
      <c r="D56" s="93"/>
      <c r="E56" s="93"/>
      <c r="F56" s="94"/>
      <c r="G56" s="93"/>
      <c r="H56" s="95"/>
      <c r="I56" s="123"/>
    </row>
    <row r="57" spans="1:9" ht="24.75" customHeight="1">
      <c r="A57" s="99"/>
      <c r="B57" s="109"/>
      <c r="C57" s="101"/>
      <c r="D57" s="101"/>
      <c r="E57" s="101"/>
      <c r="F57" s="102"/>
      <c r="G57" s="101"/>
      <c r="H57" s="103"/>
      <c r="I57" s="125"/>
    </row>
    <row r="58" spans="1:9" ht="11.25" customHeight="1">
      <c r="A58" s="248"/>
      <c r="B58" s="249" t="s">
        <v>186</v>
      </c>
      <c r="C58" s="250"/>
      <c r="D58" s="250"/>
      <c r="E58" s="250"/>
      <c r="F58" s="250"/>
      <c r="G58" s="250"/>
      <c r="H58" s="250"/>
      <c r="I58" s="247"/>
    </row>
    <row r="59" spans="1:9" ht="17.25" customHeight="1">
      <c r="A59" s="248"/>
      <c r="B59" s="249"/>
      <c r="C59" s="68"/>
      <c r="D59" s="68"/>
      <c r="E59" s="68"/>
      <c r="F59" s="69"/>
      <c r="G59" s="68"/>
      <c r="H59" s="250"/>
      <c r="I59" s="247"/>
    </row>
    <row r="60" spans="1:9" ht="18" customHeight="1">
      <c r="A60" s="72">
        <v>1</v>
      </c>
      <c r="B60" s="71" t="s">
        <v>191</v>
      </c>
      <c r="C60" s="72"/>
      <c r="D60" s="72"/>
      <c r="E60" s="72"/>
      <c r="F60" s="73"/>
      <c r="G60" s="72"/>
      <c r="H60" s="72"/>
      <c r="I60" s="122"/>
    </row>
    <row r="61" spans="1:9" ht="30.75" customHeight="1">
      <c r="A61" s="82" t="s">
        <v>103</v>
      </c>
      <c r="B61" s="43">
        <v>624</v>
      </c>
      <c r="C61" s="93"/>
      <c r="D61" s="93"/>
      <c r="E61" s="93"/>
      <c r="F61" s="94"/>
      <c r="G61" s="93"/>
      <c r="H61" s="95"/>
      <c r="I61" s="123"/>
    </row>
    <row r="62" spans="1:9" ht="30.75" customHeight="1">
      <c r="A62" s="82" t="s">
        <v>104</v>
      </c>
      <c r="B62" s="43">
        <v>625</v>
      </c>
      <c r="C62" s="93"/>
      <c r="D62" s="93"/>
      <c r="E62" s="93"/>
      <c r="F62" s="94"/>
      <c r="G62" s="93"/>
      <c r="H62" s="95"/>
      <c r="I62" s="123"/>
    </row>
    <row r="63" spans="1:9" ht="30.75" customHeight="1">
      <c r="A63" s="82" t="s">
        <v>225</v>
      </c>
      <c r="B63" s="43">
        <v>626</v>
      </c>
      <c r="C63" s="93"/>
      <c r="D63" s="93"/>
      <c r="E63" s="93"/>
      <c r="F63" s="94"/>
      <c r="G63" s="93"/>
      <c r="H63" s="95"/>
      <c r="I63" s="123"/>
    </row>
    <row r="64" spans="1:9" ht="30.75" customHeight="1">
      <c r="A64" s="82" t="s">
        <v>206</v>
      </c>
      <c r="B64" s="43">
        <v>627</v>
      </c>
      <c r="C64" s="93"/>
      <c r="D64" s="93"/>
      <c r="E64" s="93"/>
      <c r="F64" s="94"/>
      <c r="G64" s="93"/>
      <c r="H64" s="95"/>
      <c r="I64" s="123"/>
    </row>
    <row r="65" spans="1:9" ht="30.75" customHeight="1">
      <c r="A65" s="82" t="s">
        <v>226</v>
      </c>
      <c r="B65" s="43">
        <v>628</v>
      </c>
      <c r="C65" s="93"/>
      <c r="D65" s="93"/>
      <c r="E65" s="93"/>
      <c r="F65" s="94"/>
      <c r="G65" s="93"/>
      <c r="H65" s="95"/>
      <c r="I65" s="123"/>
    </row>
    <row r="66" spans="1:9" ht="30.75" customHeight="1">
      <c r="A66" s="82" t="s">
        <v>107</v>
      </c>
      <c r="B66" s="43">
        <v>629</v>
      </c>
      <c r="C66" s="93"/>
      <c r="D66" s="93"/>
      <c r="E66" s="93"/>
      <c r="F66" s="94"/>
      <c r="G66" s="93"/>
      <c r="H66" s="95"/>
      <c r="I66" s="123"/>
    </row>
    <row r="67" spans="1:10" ht="31.5" customHeight="1">
      <c r="A67" s="74" t="s">
        <v>227</v>
      </c>
      <c r="B67" s="42">
        <v>700</v>
      </c>
      <c r="C67" s="104">
        <f>C79</f>
        <v>0</v>
      </c>
      <c r="D67" s="104">
        <f aca="true" t="shared" si="1" ref="D67:I67">D79</f>
        <v>0</v>
      </c>
      <c r="E67" s="104">
        <f t="shared" si="1"/>
        <v>0</v>
      </c>
      <c r="F67" s="104">
        <f t="shared" si="1"/>
        <v>0</v>
      </c>
      <c r="G67" s="104">
        <f>G78+G79</f>
        <v>0</v>
      </c>
      <c r="H67" s="104">
        <f t="shared" si="1"/>
        <v>0</v>
      </c>
      <c r="I67" s="104">
        <f t="shared" si="1"/>
        <v>0</v>
      </c>
      <c r="J67" s="164"/>
    </row>
    <row r="68" spans="1:9" ht="23.25" customHeight="1">
      <c r="A68" s="82" t="s">
        <v>21</v>
      </c>
      <c r="B68" s="30"/>
      <c r="C68" s="93"/>
      <c r="D68" s="93"/>
      <c r="E68" s="93"/>
      <c r="F68" s="94"/>
      <c r="G68" s="93"/>
      <c r="H68" s="95"/>
      <c r="I68" s="123"/>
    </row>
    <row r="69" spans="1:9" ht="23.25" customHeight="1">
      <c r="A69" s="82" t="s">
        <v>228</v>
      </c>
      <c r="B69" s="43">
        <v>710</v>
      </c>
      <c r="C69" s="93"/>
      <c r="D69" s="93"/>
      <c r="E69" s="93"/>
      <c r="F69" s="94"/>
      <c r="G69" s="93"/>
      <c r="H69" s="95"/>
      <c r="I69" s="123"/>
    </row>
    <row r="70" spans="1:9" ht="23.25" customHeight="1">
      <c r="A70" s="82" t="s">
        <v>209</v>
      </c>
      <c r="B70" s="30"/>
      <c r="C70" s="93"/>
      <c r="D70" s="93"/>
      <c r="E70" s="93"/>
      <c r="F70" s="94"/>
      <c r="G70" s="93"/>
      <c r="H70" s="95"/>
      <c r="I70" s="123"/>
    </row>
    <row r="71" spans="1:9" ht="23.25" customHeight="1">
      <c r="A71" s="82" t="s">
        <v>210</v>
      </c>
      <c r="B71" s="30"/>
      <c r="C71" s="93"/>
      <c r="D71" s="93"/>
      <c r="E71" s="93"/>
      <c r="F71" s="94"/>
      <c r="G71" s="93"/>
      <c r="H71" s="95"/>
      <c r="I71" s="123"/>
    </row>
    <row r="72" spans="1:9" ht="23.25" customHeight="1">
      <c r="A72" s="82" t="s">
        <v>211</v>
      </c>
      <c r="B72" s="30"/>
      <c r="C72" s="93"/>
      <c r="D72" s="93"/>
      <c r="E72" s="93"/>
      <c r="F72" s="94"/>
      <c r="G72" s="93"/>
      <c r="H72" s="95"/>
      <c r="I72" s="123"/>
    </row>
    <row r="73" spans="1:9" ht="23.25" customHeight="1">
      <c r="A73" s="82" t="s">
        <v>212</v>
      </c>
      <c r="B73" s="43">
        <v>711</v>
      </c>
      <c r="C73" s="93"/>
      <c r="D73" s="93"/>
      <c r="E73" s="93"/>
      <c r="F73" s="94"/>
      <c r="G73" s="93"/>
      <c r="H73" s="95"/>
      <c r="I73" s="123"/>
    </row>
    <row r="74" spans="1:9" ht="23.25" customHeight="1">
      <c r="A74" s="82" t="s">
        <v>213</v>
      </c>
      <c r="B74" s="43">
        <v>712</v>
      </c>
      <c r="C74" s="93"/>
      <c r="D74" s="93"/>
      <c r="E74" s="93"/>
      <c r="F74" s="94"/>
      <c r="G74" s="93"/>
      <c r="H74" s="95"/>
      <c r="I74" s="123"/>
    </row>
    <row r="75" spans="1:9" ht="23.25" customHeight="1">
      <c r="A75" s="82" t="s">
        <v>214</v>
      </c>
      <c r="B75" s="43">
        <v>713</v>
      </c>
      <c r="C75" s="93"/>
      <c r="D75" s="93"/>
      <c r="E75" s="93"/>
      <c r="F75" s="94"/>
      <c r="G75" s="93"/>
      <c r="H75" s="95"/>
      <c r="I75" s="123"/>
    </row>
    <row r="76" spans="1:9" ht="23.25" customHeight="1">
      <c r="A76" s="82" t="s">
        <v>215</v>
      </c>
      <c r="B76" s="43">
        <v>714</v>
      </c>
      <c r="C76" s="93"/>
      <c r="D76" s="93"/>
      <c r="E76" s="93"/>
      <c r="F76" s="94"/>
      <c r="G76" s="93"/>
      <c r="H76" s="95"/>
      <c r="I76" s="123"/>
    </row>
    <row r="77" spans="1:9" ht="23.25" customHeight="1">
      <c r="A77" s="82" t="s">
        <v>216</v>
      </c>
      <c r="B77" s="43">
        <v>715</v>
      </c>
      <c r="C77" s="93"/>
      <c r="D77" s="93"/>
      <c r="E77" s="93"/>
      <c r="F77" s="94"/>
      <c r="G77" s="93"/>
      <c r="H77" s="95"/>
      <c r="I77" s="123"/>
    </row>
    <row r="78" spans="1:9" ht="23.25" customHeight="1">
      <c r="A78" s="82" t="s">
        <v>217</v>
      </c>
      <c r="B78" s="43">
        <v>716</v>
      </c>
      <c r="C78" s="93"/>
      <c r="D78" s="93"/>
      <c r="E78" s="93"/>
      <c r="F78" s="94"/>
      <c r="G78" s="93"/>
      <c r="H78" s="95"/>
      <c r="I78" s="123"/>
    </row>
    <row r="79" spans="1:9" ht="23.25" customHeight="1">
      <c r="A79" s="82" t="s">
        <v>218</v>
      </c>
      <c r="B79" s="43">
        <v>717</v>
      </c>
      <c r="C79" s="93"/>
      <c r="D79" s="93"/>
      <c r="E79" s="93"/>
      <c r="F79" s="94"/>
      <c r="G79" s="93"/>
      <c r="H79" s="95"/>
      <c r="I79" s="126"/>
    </row>
    <row r="80" spans="1:9" ht="24.75" customHeight="1">
      <c r="A80" s="99"/>
      <c r="B80" s="110"/>
      <c r="C80" s="101"/>
      <c r="D80" s="101"/>
      <c r="E80" s="101"/>
      <c r="F80" s="102"/>
      <c r="G80" s="101"/>
      <c r="H80" s="103"/>
      <c r="I80" s="128"/>
    </row>
    <row r="81" spans="1:9" ht="27.75" customHeight="1">
      <c r="A81" s="248"/>
      <c r="B81" s="249" t="s">
        <v>186</v>
      </c>
      <c r="C81" s="250" t="s">
        <v>187</v>
      </c>
      <c r="D81" s="250"/>
      <c r="E81" s="250"/>
      <c r="F81" s="250"/>
      <c r="G81" s="250"/>
      <c r="H81" s="250" t="s">
        <v>80</v>
      </c>
      <c r="I81" s="247" t="s">
        <v>188</v>
      </c>
    </row>
    <row r="82" spans="1:9" ht="43.5" customHeight="1">
      <c r="A82" s="248"/>
      <c r="B82" s="249"/>
      <c r="C82" s="68" t="s">
        <v>189</v>
      </c>
      <c r="D82" s="68" t="s">
        <v>13</v>
      </c>
      <c r="E82" s="68" t="s">
        <v>14</v>
      </c>
      <c r="F82" s="69" t="s">
        <v>15</v>
      </c>
      <c r="G82" s="68" t="s">
        <v>190</v>
      </c>
      <c r="H82" s="250"/>
      <c r="I82" s="247"/>
    </row>
    <row r="83" spans="1:9" ht="17.25" customHeight="1">
      <c r="A83" s="111">
        <v>1</v>
      </c>
      <c r="B83" s="71" t="s">
        <v>191</v>
      </c>
      <c r="C83" s="72">
        <v>3</v>
      </c>
      <c r="D83" s="72">
        <v>4</v>
      </c>
      <c r="E83" s="72">
        <v>5</v>
      </c>
      <c r="F83" s="73">
        <v>6</v>
      </c>
      <c r="G83" s="72">
        <v>7</v>
      </c>
      <c r="H83" s="72">
        <v>8</v>
      </c>
      <c r="I83" s="122">
        <v>9</v>
      </c>
    </row>
    <row r="84" spans="1:9" ht="24.75" customHeight="1">
      <c r="A84" s="82" t="s">
        <v>219</v>
      </c>
      <c r="B84" s="112">
        <v>718</v>
      </c>
      <c r="C84" s="93"/>
      <c r="D84" s="93"/>
      <c r="E84" s="93"/>
      <c r="F84" s="94"/>
      <c r="G84" s="93"/>
      <c r="H84" s="95"/>
      <c r="I84" s="123"/>
    </row>
    <row r="85" spans="1:9" ht="28.5" customHeight="1">
      <c r="A85" s="113" t="s">
        <v>237</v>
      </c>
      <c r="B85" s="114">
        <v>800</v>
      </c>
      <c r="C85" s="86">
        <f>C47</f>
        <v>949307</v>
      </c>
      <c r="D85" s="86">
        <f>D47</f>
        <v>-14363</v>
      </c>
      <c r="E85" s="86"/>
      <c r="F85" s="107">
        <f>F49+F52</f>
        <v>1397887</v>
      </c>
      <c r="G85" s="86">
        <f>G47+G50</f>
        <v>922919</v>
      </c>
      <c r="H85" s="86"/>
      <c r="I85" s="123">
        <f>I49+I50+I67</f>
        <v>3255750</v>
      </c>
    </row>
    <row r="86" spans="1:9" ht="12.75">
      <c r="A86" s="115"/>
      <c r="B86" s="100"/>
      <c r="C86" s="120"/>
      <c r="D86" s="120"/>
      <c r="E86" s="120"/>
      <c r="F86" s="121"/>
      <c r="G86" s="120"/>
      <c r="H86" s="120"/>
      <c r="I86" s="129"/>
    </row>
    <row r="87" spans="1:9" ht="12.75">
      <c r="A87" s="2"/>
      <c r="B87" s="116"/>
      <c r="C87" s="1"/>
      <c r="D87" s="1"/>
      <c r="E87" s="1"/>
      <c r="F87" s="117"/>
      <c r="G87" s="180"/>
      <c r="H87" s="1"/>
      <c r="I87" s="181"/>
    </row>
    <row r="88" spans="1:9" ht="12.75">
      <c r="A88" s="118" t="s">
        <v>242</v>
      </c>
      <c r="B88" s="118"/>
      <c r="C88" s="245" t="s">
        <v>243</v>
      </c>
      <c r="D88" s="245"/>
      <c r="E88" s="245"/>
      <c r="G88" s="178"/>
      <c r="I88" s="130"/>
    </row>
    <row r="89" spans="1:9" ht="12" customHeight="1">
      <c r="A89" s="65" t="s">
        <v>238</v>
      </c>
      <c r="C89" s="246" t="s">
        <v>239</v>
      </c>
      <c r="D89" s="246"/>
      <c r="E89" s="66"/>
      <c r="F89" s="64"/>
      <c r="G89" s="64"/>
      <c r="H89" s="64"/>
      <c r="I89" s="64"/>
    </row>
    <row r="90" spans="1:9" ht="19.5" customHeight="1">
      <c r="A90" s="65"/>
      <c r="B90" s="1"/>
      <c r="C90" s="1"/>
      <c r="D90" s="253"/>
      <c r="E90" s="253"/>
      <c r="F90" s="253"/>
      <c r="G90" s="193"/>
      <c r="H90" s="193"/>
      <c r="I90" s="176"/>
    </row>
    <row r="91" spans="1:9" ht="11.25" customHeight="1">
      <c r="A91" s="118" t="s">
        <v>240</v>
      </c>
      <c r="B91" s="1"/>
      <c r="C91" s="251" t="s">
        <v>244</v>
      </c>
      <c r="D91" s="251"/>
      <c r="E91" s="251"/>
      <c r="F91" s="193"/>
      <c r="G91" s="193"/>
      <c r="H91" s="4"/>
      <c r="I91" s="176"/>
    </row>
    <row r="92" spans="1:9" ht="12.75">
      <c r="A92" s="65" t="s">
        <v>238</v>
      </c>
      <c r="C92" s="66" t="s">
        <v>241</v>
      </c>
      <c r="D92" s="66"/>
      <c r="E92" s="66"/>
      <c r="F92" s="193"/>
      <c r="G92" s="193"/>
      <c r="H92" s="4"/>
      <c r="I92" s="4"/>
    </row>
    <row r="93" spans="1:9" ht="12.75">
      <c r="A93" s="119"/>
      <c r="B93" s="1"/>
      <c r="F93" s="193"/>
      <c r="G93" s="193"/>
      <c r="H93" s="4"/>
      <c r="I93" s="4"/>
    </row>
    <row r="94" spans="1:8" ht="12.75">
      <c r="A94" s="119"/>
      <c r="B94" s="1"/>
      <c r="F94" s="193"/>
      <c r="G94" s="193"/>
      <c r="H94" s="176"/>
    </row>
    <row r="95" spans="6:8" ht="12.75">
      <c r="F95" s="193"/>
      <c r="G95" s="193"/>
      <c r="H95" s="176"/>
    </row>
    <row r="96" spans="6:8" ht="12.75">
      <c r="F96" s="193"/>
      <c r="G96" s="193"/>
      <c r="H96" s="176"/>
    </row>
    <row r="97" spans="6:8" ht="12.75">
      <c r="F97" s="194"/>
      <c r="G97" s="194"/>
      <c r="H97" s="4"/>
    </row>
    <row r="98" spans="6:8" ht="12.75">
      <c r="F98" s="195"/>
      <c r="G98" s="195"/>
      <c r="H98" s="4"/>
    </row>
    <row r="99" spans="6:8" ht="12.75">
      <c r="F99" s="195"/>
      <c r="G99" s="195"/>
      <c r="H99" s="4"/>
    </row>
  </sheetData>
  <sheetProtection/>
  <mergeCells count="28">
    <mergeCell ref="C91:E91"/>
    <mergeCell ref="A1:H1"/>
    <mergeCell ref="A2:D2"/>
    <mergeCell ref="E2:H2"/>
    <mergeCell ref="A3:H3"/>
    <mergeCell ref="A9:A10"/>
    <mergeCell ref="B9:B10"/>
    <mergeCell ref="C9:G9"/>
    <mergeCell ref="H9:H10"/>
    <mergeCell ref="D90:F90"/>
    <mergeCell ref="C58:G58"/>
    <mergeCell ref="H58:H59"/>
    <mergeCell ref="I9:I10"/>
    <mergeCell ref="A29:A30"/>
    <mergeCell ref="B29:B30"/>
    <mergeCell ref="C29:G29"/>
    <mergeCell ref="H29:H30"/>
    <mergeCell ref="I29:I30"/>
    <mergeCell ref="C88:E88"/>
    <mergeCell ref="C89:D89"/>
    <mergeCell ref="I58:I59"/>
    <mergeCell ref="A81:A82"/>
    <mergeCell ref="B81:B82"/>
    <mergeCell ref="C81:G81"/>
    <mergeCell ref="H81:H82"/>
    <mergeCell ref="I81:I82"/>
    <mergeCell ref="A58:A59"/>
    <mergeCell ref="B58:B59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Каханова</cp:lastModifiedBy>
  <cp:lastPrinted>2016-08-15T14:12:06Z</cp:lastPrinted>
  <dcterms:created xsi:type="dcterms:W3CDTF">2006-06-12T10:58:12Z</dcterms:created>
  <dcterms:modified xsi:type="dcterms:W3CDTF">2016-08-22T05:13:50Z</dcterms:modified>
  <cp:category/>
  <cp:version/>
  <cp:contentType/>
  <cp:contentStatus/>
</cp:coreProperties>
</file>