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2\06 June 2022\word &amp; pdf\"/>
    </mc:Choice>
  </mc:AlternateContent>
  <bookViews>
    <workbookView xWindow="360" yWindow="690" windowWidth="11550" windowHeight="7620" tabRatio="798"/>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62913"/>
</workbook>
</file>

<file path=xl/calcChain.xml><?xml version="1.0" encoding="utf-8"?>
<calcChain xmlns="http://schemas.openxmlformats.org/spreadsheetml/2006/main">
  <c r="C31" i="2" l="1"/>
  <c r="E31" i="2"/>
  <c r="C36" i="1" l="1"/>
  <c r="E36" i="1"/>
  <c r="C18" i="1" l="1"/>
  <c r="E18" i="1"/>
  <c r="B42" i="3" l="1"/>
  <c r="D42" i="3"/>
  <c r="D37" i="3" l="1"/>
  <c r="B37" i="3"/>
  <c r="D25" i="3"/>
  <c r="D27" i="3" s="1"/>
  <c r="B25" i="3"/>
  <c r="B27" i="3" s="1"/>
  <c r="E32" i="2"/>
  <c r="C32" i="2"/>
  <c r="E12" i="2"/>
  <c r="C12" i="2"/>
  <c r="E9" i="2"/>
  <c r="C9" i="2"/>
  <c r="E29" i="1"/>
  <c r="E37" i="1" s="1"/>
  <c r="C29" i="1"/>
  <c r="C37" i="1" s="1"/>
  <c r="C17" i="2" l="1"/>
  <c r="C22" i="2" s="1"/>
  <c r="C24" i="2" s="1"/>
  <c r="C33" i="2" s="1"/>
  <c r="E17" i="2"/>
  <c r="E22" i="2" s="1"/>
  <c r="D43" i="3"/>
  <c r="B43" i="3"/>
  <c r="B47" i="3" s="1"/>
  <c r="D47" i="3" l="1"/>
  <c r="E24" i="2"/>
  <c r="E33" i="2" l="1"/>
</calcChain>
</file>

<file path=xl/sharedStrings.xml><?xml version="1.0" encoding="utf-8"?>
<sst xmlns="http://schemas.openxmlformats.org/spreadsheetml/2006/main" count="168" uniqueCount="131">
  <si>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</si>
  <si>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</si>
  <si>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</si>
  <si>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</si>
  <si>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</si>
  <si>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</si>
  <si>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</si>
  <si>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</si>
  <si>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</si>
  <si>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</si>
  <si>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</si>
  <si>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</si>
  <si>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</si>
  <si>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</si>
  <si>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</si>
  <si>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</si>
  <si>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</si>
  <si>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</si>
  <si>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</si>
  <si>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</si>
  <si>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</si>
  <si>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</si>
  <si>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</si>
  <si>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</si>
  <si>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</si>
  <si>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</si>
  <si>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</si>
  <si>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</si>
  <si>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</si>
  <si>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</si>
  <si>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</si>
  <si>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</si>
  <si>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</si>
  <si>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</si>
  <si>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</si>
  <si>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</si>
  <si>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</si>
  <si>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</si>
  <si>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</si>
  <si>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</si>
  <si>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</si>
  <si>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</si>
  <si>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</si>
  <si>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</si>
  <si>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</si>
  <si>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</si>
  <si>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</si>
  <si>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</si>
  <si>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</si>
  <si>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</si>
  <si>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</si>
  <si>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</si>
  <si>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</si>
  <si>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</si>
  <si>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</si>
  <si>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</si>
  <si>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</si>
  <si>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</si>
  <si>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</si>
  <si>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</si>
  <si>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</si>
  <si>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</si>
  <si>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(не аудировано)</t>
  </si>
  <si>
    <t xml:space="preserve"> - </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</si>
  <si>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</si>
  <si>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</si>
  <si>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</si>
  <si>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</si>
  <si>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</si>
  <si>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</si>
  <si>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</si>
  <si>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</si>
  <si>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</si>
  <si>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</si>
  <si>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</si>
  <si>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</si>
  <si>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</si>
  <si>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</si>
  <si>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</si>
  <si>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</si>
  <si>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</si>
  <si>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</si>
  <si>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</si>
  <si>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</si>
  <si>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</si>
  <si>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</si>
  <si>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</si>
  <si>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</si>
  <si>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</si>
  <si>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</si>
  <si>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Влияние изменения ожидаемых кредитных убытков </t>
  </si>
  <si>
    <t>Потоки денежных средств, использованные в инвестиционной деятельности</t>
  </si>
  <si>
    <t>Прочий совокупный доход</t>
  </si>
  <si>
    <t>Всего прочего совокупного дохода</t>
  </si>
  <si>
    <t>Нераспре-деленная прибыль</t>
  </si>
  <si>
    <t>Прочий совокупный убыток</t>
  </si>
  <si>
    <t>Всего прочего совокупного убытка</t>
  </si>
  <si>
    <t>Примечание</t>
  </si>
  <si>
    <t>24 (в)</t>
  </si>
  <si>
    <t>Дружинина Н.М.</t>
  </si>
  <si>
    <t>Заместитель Председателя Правления</t>
  </si>
  <si>
    <t>Чистый (убыток)/прибыль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</si>
  <si>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Чистая прибыль от операций с финансовыми активами, учитываемыми по справедливой стоимости через прочий совокупный доход </t>
  </si>
  <si>
    <t>Прочий совокупный доход/(убыток)</t>
  </si>
  <si>
    <t>Всего прочего совокупного дохода/(убытка) за период</t>
  </si>
  <si>
    <t>31 декабря 2021 г.</t>
  </si>
  <si>
    <t>Чистые (выплаты)/поступления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</si>
  <si>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Чистое (уменьшение)/увеличение денежных средств и их эквивалентов</t>
  </si>
  <si>
    <t>Чистые потоки денежных средств (использованные в)/от операционной деятельности до уплаты подоходного налога</t>
  </si>
  <si>
    <t>Потоки денежных средств (использованные в)/от операционной деятельности</t>
  </si>
  <si>
    <t xml:space="preserve">Остаток на 1 января 2021 года </t>
  </si>
  <si>
    <t>Консолидированный промежуточный сжатый отчет о прибыли или убытке и прочем совокупном доходе за шесть месяцев, закончившихся 30 июня 2022 года</t>
  </si>
  <si>
    <t>Чистые прочие операционные (расходы)/доходы</t>
  </si>
  <si>
    <t>Убытки от обесценения в отношении обязательств по предоставлению кредитов и договоров финансовой гарантии</t>
  </si>
  <si>
    <t>Рахметова С.К.</t>
  </si>
  <si>
    <t>За шесть месяцев, закончившихся 
30 июня 2022 г. 
(не аудировано) 
тыс. тенге</t>
  </si>
  <si>
    <t>За шесть месяцев, закончившихся 
30 июня 2021 г. 
(не аудировано) 
тыс. тенге</t>
  </si>
  <si>
    <t>Консолидированный промежуточный сжатый отчет о финансовом положении по состоянию на 30 июня 2022 года</t>
  </si>
  <si>
    <t>30 июня 2022 г.</t>
  </si>
  <si>
    <t>Консолидированный промежуточный сжатый отчет о движении денежных средств
за шесть месяцев, закончившихся 30 июня 2022 года</t>
  </si>
  <si>
    <t>Прочие (выплаты)/поступления</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</si>
  <si>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</si>
  <si>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</si>
  <si>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</si>
  <si>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</si>
  <si>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Поступление прочих привлеченных средств</t>
  </si>
  <si>
    <t>Потоки денежных средств от/(использованные в) финансовой деятельности</t>
  </si>
  <si>
    <t>Консолидированный промежуточный сжатый отчет об изменениях в капитале за шесть месяцев, закончившихся 30 июня 2022 года</t>
  </si>
  <si>
    <t>Остаток на 30 июня 2021 года (не аудировано)</t>
  </si>
  <si>
    <t xml:space="preserve">Остаток на 1 января 2022 года </t>
  </si>
  <si>
    <t>Остаток на 30 июня 2022 года (не аудировано)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</si>
</sst>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CCFFCC"/>
      <color rgb="FFCCECFF"/>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sheetData sheetId="90">
        <row r="3">
          <cell r="A3">
            <v>25461.85</v>
          </cell>
        </row>
      </sheetData>
      <sheetData sheetId="91"/>
      <sheetData sheetId="92"/>
      <sheetData sheetId="93">
        <row r="3">
          <cell r="A3">
            <v>25461.85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Test"/>
      <sheetName val="Курсы"/>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Test"/>
      <sheetName val="F100-Trial BS"/>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КБ"/>
      <sheetName val="ISL Corporate"/>
      <sheetName val="ISL SME"/>
      <sheetName val="ISL Retail"/>
      <sheetName val="FS-97"/>
      <sheetName val="Месяцы"/>
      <sheetName val="July_03_Pg8"/>
      <sheetName val="Quots"/>
      <sheetName val="__2_3_2"/>
      <sheetName val="Database (RUR)Mar YTD"/>
      <sheetName val="Статьи бюджета"/>
      <sheetName val="Контрагенты"/>
      <sheetName val="Бизнесы"/>
      <sheetName val="Сводная"/>
      <sheetName val="из_сем"/>
      <sheetName val="17-21 апреля"/>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10Cash"/>
      <sheetName val="СПгнг"/>
      <sheetName val="Rollforward"/>
      <sheetName val="класс"/>
      <sheetName val="#ССЫЛКА"/>
      <sheetName val="FES"/>
      <sheetName val="База"/>
      <sheetName val="из сем"/>
      <sheetName val="Пр3"/>
      <sheetName val="ниигкр"/>
      <sheetName val="t0_name"/>
      <sheetName val="I KEY INFORMATION"/>
      <sheetName val="60701"/>
      <sheetName val="Движение ОС"/>
      <sheetName val="ОТиТБ"/>
      <sheetName val="факт 2005 г."/>
      <sheetName val="Лист2"/>
      <sheetName val="Water trucking 2005"/>
      <sheetName val="Ввод"/>
      <sheetName val="2в"/>
      <sheetName val="поставка сравн13"/>
      <sheetName val="OBL_CRED_30-06-97.XLS"/>
      <sheetName val="ТитулЛистОтч"/>
      <sheetName val="Cash CCI Detail"/>
      <sheetName val="8210.09"/>
      <sheetName val="ОС и ИН (120)"/>
      <sheetName val="технический-НЕ УДАЛЯТЬ"/>
      <sheetName val="depreciation testing"/>
      <sheetName val="N-200.1"/>
      <sheetName val="N-500.1"/>
      <sheetName val="тариф"/>
      <sheetName val="#REF!"/>
      <sheetName val="\USER\MANAT\CREDITY\REGION\ARHI"/>
      <sheetName val="PV-date"/>
      <sheetName val="_USER_MANAT_CREDITY_REGION_ARHI"/>
      <sheetName val="1. Ввод"/>
      <sheetName val="Haul cons"/>
      <sheetName val="\A\USER\MANAT\CREDITY\REGION\AR"/>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heet4"/>
      <sheetName val="Paramètres"/>
      <sheetName val="Securities"/>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 val="ИнвестицииСвод"/>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X-rates"/>
      <sheetName val="BS"/>
      <sheetName val="IS"/>
      <sheetName val="ао"/>
      <sheetName val="StagesReport"/>
      <sheetName val="Bench Data"/>
      <sheetName val="Cost Sheet"/>
      <sheetName val="Securities"/>
      <sheetName val="Control"/>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References"/>
      <sheetName val="8180 (8181,8182)"/>
      <sheetName val="8082"/>
      <sheetName val="8250"/>
      <sheetName val="8140"/>
      <sheetName val="8070"/>
      <sheetName val="8145"/>
      <sheetName val="8200"/>
      <sheetName val="8113"/>
      <sheetName val="8210"/>
      <sheetName val="Product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1450"/>
      <sheetName val="Tickmarks"/>
      <sheetName val="Бонды стр.341"/>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Прил 6.1."/>
      <sheetName val="Движение финансов"/>
      <sheetName val="ОборБалФормОтч"/>
      <sheetName val="Hidden"/>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01.01.05"/>
      <sheetName val="B 1"/>
      <sheetName val="Criterion Range"/>
      <sheetName val="SQL-Table"/>
      <sheetName val="std tabel"/>
      <sheetName val="Settings"/>
      <sheetName val="CON-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heet1"/>
      <sheetName val="SMSTemp"/>
      <sheetName val="Loans_010107"/>
      <sheetName val="U2.1010"/>
      <sheetName val="客戶清單customer list"/>
      <sheetName val="2002"/>
      <sheetName val="Combined"/>
      <sheetName val="HKM RTC Crude costs"/>
      <sheetName val="Contents"/>
      <sheetName val="Bal Sheet"/>
      <sheetName val="Data"/>
      <sheetName val="Bal Sheet 2322.1"/>
      <sheetName val="1 класс"/>
      <sheetName val="2 класс"/>
      <sheetName val="3 класс"/>
      <sheetName val="4 класс"/>
      <sheetName val="5 класс"/>
      <sheetName val="Cash Flow - 2004 Working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I-Index"/>
      <sheetName val="Карточки"/>
      <sheetName val="Hidden"/>
      <sheetName val="RJE_97"/>
      <sheetName val="RJE_98"/>
      <sheetName val="Equity_roll_98"/>
      <sheetName val="AJE_99"/>
      <sheetName val="RJE_99"/>
      <sheetName val="Equity_roll_99"/>
      <sheetName val="Chart"/>
      <sheetName val="КР з.ч"/>
      <sheetName val="Summary of Misstatements"/>
      <sheetName val="01.01.05"/>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EVA"/>
      <sheetName val="Info"/>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исп.см."/>
      <sheetName val="BAL_ЗернЛК"/>
      <sheetName val="TB 30.11"/>
      <sheetName val="PIT&amp;PP(2)"/>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Prelim Cost"/>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Drilling 1"/>
      <sheetName val="31.05.04"/>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Summator"/>
      <sheetName val="KGC Operations Costs"/>
      <sheetName val="Production Data Input"/>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s>
    <sheetDataSet>
      <sheetData sheetId="0" refreshError="1">
        <row r="11">
          <cell r="E11">
            <v>2005009</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General"/>
      <sheetName val="Rollforward {pbe}"/>
      <sheetName val="Allow - SR&amp;D"/>
      <sheetName val="Eqty"/>
      <sheetName val="КР материалы"/>
      <sheetName val="Курс.разн КТЖ"/>
      <sheetName val="plan"/>
      <sheetName val="Настройка"/>
      <sheetName val="INTRODUC"/>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Teh"/>
      <sheetName val="SETUP"/>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Структура группы"/>
      <sheetName val="Перечень"/>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1997 fin. res."/>
      <sheetName val="ОборБалФормОтч"/>
      <sheetName val="Valuation"/>
      <sheetName val="Securities"/>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 val="орех"/>
      <sheetName val="ПКОП_3_100%"/>
      <sheetName val="ПКОП_2_100%"/>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COS calculation"/>
      <sheetName val="KGC Operations Costs"/>
      <sheetName val="P&amp;L"/>
      <sheetName val="Provisions"/>
      <sheetName val="9-1"/>
      <sheetName val="Inputs"/>
      <sheetName val="LBO Model"/>
      <sheetName val="Comps"/>
      <sheetName val="C 25"/>
      <sheetName val="Tmpl"/>
      <sheetName val=""/>
      <sheetName val=" threshold (2)"/>
      <sheetName val="д.7.00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COS calculation"/>
      <sheetName val="Гр5(о)"/>
      <sheetName val="Input_2"/>
      <sheetName val="2007 0,01"/>
      <sheetName val="Combined Rollfwd"/>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 val="5140"/>
      <sheetName val="MetaData"/>
      <sheetName val="Assumptions"/>
      <sheetName val="Assum"/>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 val="GAAP TB 31.12.01  detail p&amp;l"/>
      <sheetName val="Статьи"/>
      <sheetName val="- 1 -"/>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J43"/>
  <sheetViews>
    <sheetView showGridLines="0" tabSelected="1" zoomScaleNormal="100" workbookViewId="0">
      <selection activeCell="C5" sqref="C5"/>
    </sheetView>
  </sheetViews>
  <sheetFormatPr defaultColWidth="0" defaultRowHeight="12.75"/>
  <cols>
    <col min="1" max="1" width="52.7109375" style="3" customWidth="1"/>
    <col min="2" max="2" width="6.140625" style="3" customWidth="1"/>
    <col min="3" max="3" width="16.5703125" style="11" customWidth="1"/>
    <col min="4" max="4" width="1.140625" style="11" customWidth="1"/>
    <col min="5" max="5" width="16.42578125" style="11" customWidth="1"/>
    <col min="6" max="6" width="1.140625" style="3" hidden="1" customWidth="1"/>
    <col min="7" max="7" width="14.42578125" style="3" hidden="1" customWidth="1"/>
    <col min="8" max="8" width="1.140625" style="3" hidden="1" customWidth="1"/>
    <col min="9" max="10" width="14.42578125" style="3" hidden="1" customWidth="1"/>
    <col min="11" max="16384" width="21" style="3" hidden="1"/>
  </cols>
  <sheetData>
    <row r="1" spans="1:9">
      <c r="A1" s="1" t="s">
        <v>41</v>
      </c>
      <c r="B1" s="1"/>
      <c r="C1" s="3"/>
      <c r="D1" s="3"/>
      <c r="E1" s="3"/>
    </row>
    <row r="2" spans="1:9">
      <c r="A2" s="90" t="s">
        <v>111</v>
      </c>
      <c r="B2" s="90"/>
      <c r="C2" s="91"/>
      <c r="D2" s="91"/>
      <c r="E2" s="91"/>
      <c r="F2" s="91"/>
      <c r="G2" s="91"/>
      <c r="H2" s="92"/>
    </row>
    <row r="3" spans="1:9">
      <c r="A3" s="91"/>
      <c r="B3" s="91"/>
      <c r="C3" s="91"/>
      <c r="D3" s="91"/>
      <c r="E3" s="91"/>
      <c r="F3" s="91"/>
      <c r="G3" s="91"/>
      <c r="H3" s="92"/>
    </row>
    <row r="4" spans="1:9">
      <c r="D4" s="5"/>
      <c r="E4" s="5"/>
    </row>
    <row r="5" spans="1:9" ht="63.75">
      <c r="A5" s="4"/>
      <c r="B5" s="87" t="s">
        <v>97</v>
      </c>
      <c r="C5" s="7" t="s">
        <v>115</v>
      </c>
      <c r="D5" s="8"/>
      <c r="E5" s="7" t="s">
        <v>116</v>
      </c>
      <c r="G5" s="7"/>
      <c r="H5" s="8"/>
      <c r="I5" s="7"/>
    </row>
    <row r="6" spans="1:9" ht="25.5">
      <c r="A6" s="17" t="s">
        <v>64</v>
      </c>
      <c r="B6" s="89">
        <v>4</v>
      </c>
      <c r="C6" s="10">
        <v>76141770</v>
      </c>
      <c r="D6" s="10"/>
      <c r="E6" s="10">
        <v>57431244</v>
      </c>
      <c r="G6" s="10"/>
      <c r="H6" s="10"/>
      <c r="I6" s="10"/>
    </row>
    <row r="7" spans="1:9">
      <c r="A7" s="17" t="s">
        <v>69</v>
      </c>
      <c r="B7" s="89">
        <v>4</v>
      </c>
      <c r="C7" s="10">
        <v>0</v>
      </c>
      <c r="D7" s="10"/>
      <c r="E7" s="10">
        <v>145650</v>
      </c>
      <c r="G7" s="10"/>
      <c r="H7" s="10"/>
      <c r="I7" s="10"/>
    </row>
    <row r="8" spans="1:9">
      <c r="A8" s="17" t="s">
        <v>2</v>
      </c>
      <c r="B8" s="88">
        <v>4</v>
      </c>
      <c r="C8" s="10">
        <v>-36141997</v>
      </c>
      <c r="D8" s="10"/>
      <c r="E8" s="10">
        <v>-31326778</v>
      </c>
      <c r="G8" s="10"/>
      <c r="H8" s="10"/>
      <c r="I8" s="10"/>
    </row>
    <row r="9" spans="1:9">
      <c r="A9" s="14" t="s">
        <v>3</v>
      </c>
      <c r="B9" s="88">
        <v>4</v>
      </c>
      <c r="C9" s="18">
        <f>SUM(C6:C8)</f>
        <v>39999773</v>
      </c>
      <c r="D9" s="19"/>
      <c r="E9" s="18">
        <f>SUM(E6:E8)</f>
        <v>26250116</v>
      </c>
      <c r="G9" s="18"/>
      <c r="H9" s="19"/>
      <c r="I9" s="18"/>
    </row>
    <row r="10" spans="1:9">
      <c r="A10" s="17" t="s">
        <v>4</v>
      </c>
      <c r="B10" s="88">
        <v>5</v>
      </c>
      <c r="C10" s="10">
        <v>21190325</v>
      </c>
      <c r="D10" s="10"/>
      <c r="E10" s="10">
        <v>13661080</v>
      </c>
      <c r="G10" s="10"/>
      <c r="H10" s="10"/>
      <c r="I10" s="10"/>
    </row>
    <row r="11" spans="1:9">
      <c r="A11" s="17" t="s">
        <v>5</v>
      </c>
      <c r="B11" s="88"/>
      <c r="C11" s="10">
        <v>-5171345</v>
      </c>
      <c r="D11" s="10"/>
      <c r="E11" s="10">
        <v>-2712030</v>
      </c>
      <c r="G11" s="10"/>
      <c r="H11" s="10"/>
      <c r="I11" s="10"/>
    </row>
    <row r="12" spans="1:9">
      <c r="A12" s="14" t="s">
        <v>6</v>
      </c>
      <c r="B12" s="88"/>
      <c r="C12" s="18">
        <f>SUM(C10:C11)</f>
        <v>16018980</v>
      </c>
      <c r="D12" s="19"/>
      <c r="E12" s="18">
        <f>SUM(E10:E11)</f>
        <v>10949050</v>
      </c>
      <c r="G12" s="18"/>
      <c r="H12" s="19"/>
      <c r="I12" s="18"/>
    </row>
    <row r="13" spans="1:9" ht="51">
      <c r="A13" s="17" t="s">
        <v>101</v>
      </c>
      <c r="B13" s="88">
        <v>6</v>
      </c>
      <c r="C13" s="10">
        <v>-2332211</v>
      </c>
      <c r="D13" s="10"/>
      <c r="E13" s="10">
        <v>1617211</v>
      </c>
      <c r="F13" s="3">
        <v>-3161186</v>
      </c>
      <c r="G13" s="10"/>
      <c r="H13" s="10"/>
      <c r="I13" s="10"/>
    </row>
    <row r="14" spans="1:9">
      <c r="A14" s="17" t="s">
        <v>52</v>
      </c>
      <c r="B14" s="88">
        <v>7</v>
      </c>
      <c r="C14" s="10">
        <v>24309137</v>
      </c>
      <c r="D14" s="10"/>
      <c r="E14" s="10">
        <v>2857280</v>
      </c>
      <c r="F14" s="3">
        <v>1831338</v>
      </c>
      <c r="G14" s="10"/>
      <c r="H14" s="10"/>
      <c r="I14" s="10"/>
    </row>
    <row r="15" spans="1:9" ht="38.25">
      <c r="A15" s="17" t="s">
        <v>102</v>
      </c>
      <c r="B15" s="88"/>
      <c r="C15" s="10">
        <v>1033</v>
      </c>
      <c r="D15" s="10"/>
      <c r="E15" s="10">
        <v>1492013</v>
      </c>
      <c r="F15" s="3">
        <v>4328</v>
      </c>
      <c r="G15" s="10"/>
      <c r="H15" s="10"/>
      <c r="I15" s="10"/>
    </row>
    <row r="16" spans="1:9">
      <c r="A16" s="17" t="s">
        <v>112</v>
      </c>
      <c r="B16" s="88"/>
      <c r="C16" s="10">
        <v>-342480</v>
      </c>
      <c r="D16" s="10"/>
      <c r="E16" s="10">
        <v>29812</v>
      </c>
      <c r="G16" s="10"/>
      <c r="H16" s="10"/>
      <c r="I16" s="10"/>
    </row>
    <row r="17" spans="1:9">
      <c r="A17" s="14" t="s">
        <v>7</v>
      </c>
      <c r="B17" s="84"/>
      <c r="C17" s="20">
        <f>SUM(C9,C12:C16)</f>
        <v>77654232</v>
      </c>
      <c r="D17" s="19"/>
      <c r="E17" s="20">
        <f>SUM(E9,E12:E16)</f>
        <v>43195482</v>
      </c>
      <c r="G17" s="20"/>
      <c r="H17" s="19"/>
      <c r="I17" s="20"/>
    </row>
    <row r="18" spans="1:9">
      <c r="A18" s="17" t="s">
        <v>70</v>
      </c>
      <c r="B18" s="88">
        <v>8</v>
      </c>
      <c r="C18" s="10">
        <v>-15462199</v>
      </c>
      <c r="D18" s="10"/>
      <c r="E18" s="10">
        <v>-20641925</v>
      </c>
      <c r="G18" s="10"/>
      <c r="H18" s="10"/>
      <c r="I18" s="10"/>
    </row>
    <row r="19" spans="1:9" ht="25.5">
      <c r="A19" s="17" t="s">
        <v>113</v>
      </c>
      <c r="B19" s="88"/>
      <c r="C19" s="10">
        <v>-132390</v>
      </c>
      <c r="D19" s="10"/>
      <c r="E19" s="10">
        <v>-2</v>
      </c>
      <c r="G19" s="10"/>
      <c r="H19" s="10"/>
      <c r="I19" s="10"/>
    </row>
    <row r="20" spans="1:9">
      <c r="A20" s="17" t="s">
        <v>8</v>
      </c>
      <c r="B20" s="88">
        <v>9</v>
      </c>
      <c r="C20" s="10">
        <v>-12025152</v>
      </c>
      <c r="D20" s="10"/>
      <c r="E20" s="10">
        <v>-9543857</v>
      </c>
      <c r="G20" s="10"/>
      <c r="H20" s="10"/>
      <c r="I20" s="10"/>
    </row>
    <row r="21" spans="1:9">
      <c r="A21" s="17" t="s">
        <v>9</v>
      </c>
      <c r="B21" s="88">
        <v>10</v>
      </c>
      <c r="C21" s="10">
        <v>-7367354</v>
      </c>
      <c r="D21" s="10"/>
      <c r="E21" s="10">
        <v>-6624592</v>
      </c>
      <c r="G21" s="10"/>
      <c r="H21" s="10"/>
      <c r="I21" s="10"/>
    </row>
    <row r="22" spans="1:9">
      <c r="A22" s="14" t="s">
        <v>71</v>
      </c>
      <c r="B22" s="84"/>
      <c r="C22" s="21">
        <f>SUM(C17:C21)</f>
        <v>42667137</v>
      </c>
      <c r="D22" s="22"/>
      <c r="E22" s="21">
        <f>SUM(E17:E21)</f>
        <v>6385106</v>
      </c>
      <c r="G22" s="21"/>
      <c r="H22" s="22"/>
      <c r="I22" s="21"/>
    </row>
    <row r="23" spans="1:9">
      <c r="A23" s="17" t="s">
        <v>75</v>
      </c>
      <c r="B23" s="88">
        <v>11</v>
      </c>
      <c r="C23" s="76">
        <v>-8802503</v>
      </c>
      <c r="D23" s="76"/>
      <c r="E23" s="76">
        <v>-621882</v>
      </c>
      <c r="G23" s="10"/>
      <c r="H23" s="10"/>
      <c r="I23" s="10"/>
    </row>
    <row r="24" spans="1:9" ht="13.5" thickBot="1">
      <c r="A24" s="14" t="s">
        <v>58</v>
      </c>
      <c r="B24" s="14"/>
      <c r="C24" s="16">
        <f>SUM(C22:C23)</f>
        <v>33864634</v>
      </c>
      <c r="D24" s="22"/>
      <c r="E24" s="16">
        <f>SUM(E22:E23)</f>
        <v>5763224</v>
      </c>
      <c r="G24" s="16"/>
      <c r="H24" s="22"/>
      <c r="I24" s="16"/>
    </row>
    <row r="25" spans="1:9" ht="13.5" thickTop="1">
      <c r="A25" s="23" t="s">
        <v>103</v>
      </c>
      <c r="B25" s="23"/>
      <c r="C25" s="10"/>
      <c r="D25" s="10"/>
      <c r="E25" s="10"/>
    </row>
    <row r="26" spans="1:9" ht="25.5">
      <c r="A26" s="24" t="s">
        <v>38</v>
      </c>
      <c r="B26" s="24"/>
      <c r="C26" s="10"/>
      <c r="D26" s="10"/>
      <c r="E26" s="10"/>
    </row>
    <row r="27" spans="1:9" ht="25.5">
      <c r="A27" s="25" t="s">
        <v>72</v>
      </c>
      <c r="B27" s="25"/>
      <c r="C27" s="10"/>
      <c r="D27" s="10"/>
      <c r="E27" s="10"/>
    </row>
    <row r="28" spans="1:9">
      <c r="A28" s="25" t="s">
        <v>39</v>
      </c>
      <c r="B28" s="25"/>
      <c r="C28" s="10">
        <v>186387</v>
      </c>
      <c r="D28" s="10"/>
      <c r="E28" s="10">
        <v>-322048</v>
      </c>
      <c r="G28" s="10"/>
      <c r="H28" s="10"/>
      <c r="I28" s="10"/>
    </row>
    <row r="29" spans="1:9" ht="25.5">
      <c r="A29" s="25" t="s">
        <v>40</v>
      </c>
      <c r="B29" s="25"/>
      <c r="C29" s="10">
        <v>-1033</v>
      </c>
      <c r="D29" s="10"/>
      <c r="E29" s="10">
        <v>-1492013</v>
      </c>
      <c r="G29" s="10"/>
      <c r="H29" s="10"/>
      <c r="I29" s="10"/>
    </row>
    <row r="30" spans="1:9">
      <c r="A30" s="25" t="s">
        <v>85</v>
      </c>
      <c r="B30" s="25"/>
      <c r="C30" s="34">
        <v>-12539</v>
      </c>
      <c r="D30" s="10"/>
      <c r="E30" s="34">
        <v>5902</v>
      </c>
      <c r="G30" s="10"/>
      <c r="H30" s="10"/>
      <c r="I30" s="10"/>
    </row>
    <row r="31" spans="1:9" ht="25.5">
      <c r="A31" s="24" t="s">
        <v>46</v>
      </c>
      <c r="B31" s="24"/>
      <c r="C31" s="75">
        <f>SUM(C28:C30)</f>
        <v>172815</v>
      </c>
      <c r="D31" s="26"/>
      <c r="E31" s="26">
        <f>SUM(E28:E30)</f>
        <v>-1808159</v>
      </c>
      <c r="G31" s="26"/>
      <c r="H31" s="26"/>
      <c r="I31" s="26"/>
    </row>
    <row r="32" spans="1:9">
      <c r="A32" s="23" t="s">
        <v>104</v>
      </c>
      <c r="B32" s="23"/>
      <c r="C32" s="18">
        <f>C31</f>
        <v>172815</v>
      </c>
      <c r="D32" s="19"/>
      <c r="E32" s="18">
        <f>E31</f>
        <v>-1808159</v>
      </c>
      <c r="G32" s="18"/>
      <c r="H32" s="19"/>
      <c r="I32" s="18"/>
    </row>
    <row r="33" spans="1:9" ht="13.5" thickBot="1">
      <c r="A33" s="23" t="s">
        <v>59</v>
      </c>
      <c r="B33" s="23"/>
      <c r="C33" s="27">
        <f>SUM(C24,C32)</f>
        <v>34037449</v>
      </c>
      <c r="D33" s="19"/>
      <c r="E33" s="27">
        <f>SUM(E24,E32)</f>
        <v>3955065</v>
      </c>
      <c r="G33" s="27"/>
      <c r="H33" s="19"/>
      <c r="I33" s="27"/>
    </row>
    <row r="34" spans="1:9" ht="13.5" thickTop="1">
      <c r="A34" s="23" t="s">
        <v>65</v>
      </c>
      <c r="B34" s="23"/>
      <c r="C34" s="28"/>
      <c r="D34" s="19"/>
      <c r="E34" s="28"/>
      <c r="G34" s="28"/>
      <c r="H34" s="19"/>
      <c r="I34" s="28"/>
    </row>
    <row r="35" spans="1:9" ht="13.5" thickBot="1">
      <c r="A35" s="25" t="s">
        <v>80</v>
      </c>
      <c r="B35" s="88">
        <v>25</v>
      </c>
      <c r="C35" s="29">
        <v>1615.65</v>
      </c>
      <c r="D35" s="10"/>
      <c r="E35" s="29">
        <v>274.95999999999998</v>
      </c>
      <c r="G35" s="29"/>
      <c r="H35" s="10"/>
      <c r="I35" s="29"/>
    </row>
    <row r="36" spans="1:9" ht="13.5" thickTop="1">
      <c r="C36" s="30"/>
    </row>
    <row r="37" spans="1:9">
      <c r="C37" s="30"/>
    </row>
    <row r="38" spans="1:9" ht="15">
      <c r="A38" s="66" t="s">
        <v>77</v>
      </c>
      <c r="B38" s="66"/>
      <c r="C38" s="69" t="s">
        <v>79</v>
      </c>
      <c r="D38" s="54"/>
      <c r="F38"/>
      <c r="G38"/>
    </row>
    <row r="39" spans="1:9" ht="15">
      <c r="A39" s="67" t="s">
        <v>99</v>
      </c>
      <c r="B39" s="67"/>
      <c r="C39" s="67" t="s">
        <v>114</v>
      </c>
      <c r="D39" s="54"/>
      <c r="F39"/>
      <c r="G39" s="65" t="s">
        <v>78</v>
      </c>
    </row>
    <row r="40" spans="1:9" ht="15">
      <c r="A40" s="68" t="s">
        <v>100</v>
      </c>
      <c r="B40" s="68"/>
      <c r="C40" s="68" t="s">
        <v>81</v>
      </c>
      <c r="F40"/>
      <c r="G40"/>
    </row>
    <row r="41" spans="1:9">
      <c r="C41" s="30"/>
    </row>
    <row r="42" spans="1:9">
      <c r="C42" s="30"/>
    </row>
    <row r="43" spans="1:9">
      <c r="C43"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F64"/>
  <sheetViews>
    <sheetView showGridLines="0" zoomScaleNormal="100" workbookViewId="0">
      <selection activeCell="B10" sqref="B10"/>
    </sheetView>
  </sheetViews>
  <sheetFormatPr defaultColWidth="0" defaultRowHeight="12.75" zeroHeight="1"/>
  <cols>
    <col min="1" max="1" width="46.42578125" style="3" customWidth="1"/>
    <col min="2" max="2" width="6.85546875" style="85" customWidth="1"/>
    <col min="3" max="3" width="17.2851562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41</v>
      </c>
      <c r="B1" s="81"/>
    </row>
    <row r="2" spans="1:5" s="3" customFormat="1">
      <c r="A2" s="90" t="s">
        <v>117</v>
      </c>
      <c r="B2" s="90"/>
      <c r="C2" s="91"/>
      <c r="D2" s="91"/>
      <c r="E2" s="91"/>
    </row>
    <row r="3" spans="1:5" s="3" customFormat="1">
      <c r="A3" s="91"/>
      <c r="B3" s="91"/>
      <c r="C3" s="91"/>
      <c r="D3" s="91"/>
      <c r="E3" s="91"/>
    </row>
    <row r="4" spans="1:5" s="3" customFormat="1">
      <c r="A4" s="4"/>
      <c r="B4" s="94" t="s">
        <v>97</v>
      </c>
      <c r="C4" s="74" t="s">
        <v>118</v>
      </c>
      <c r="D4" s="93"/>
      <c r="E4" s="64" t="s">
        <v>105</v>
      </c>
    </row>
    <row r="5" spans="1:5" s="3" customFormat="1">
      <c r="A5" s="4"/>
      <c r="B5" s="94"/>
      <c r="C5" s="64" t="s">
        <v>62</v>
      </c>
      <c r="D5" s="93"/>
      <c r="E5" s="64"/>
    </row>
    <row r="6" spans="1:5" ht="13.5" thickBot="1">
      <c r="A6" s="11"/>
      <c r="B6" s="94"/>
      <c r="C6" s="70" t="s">
        <v>0</v>
      </c>
      <c r="D6" s="93"/>
      <c r="E6" s="70" t="s">
        <v>0</v>
      </c>
    </row>
    <row r="7" spans="1:5">
      <c r="A7" s="9" t="s">
        <v>29</v>
      </c>
      <c r="B7" s="82"/>
      <c r="C7" s="56"/>
      <c r="D7" s="55"/>
      <c r="E7" s="56"/>
    </row>
    <row r="8" spans="1:5">
      <c r="A8" s="4" t="s">
        <v>10</v>
      </c>
      <c r="B8" s="80">
        <v>12</v>
      </c>
      <c r="C8" s="11">
        <v>432759581</v>
      </c>
      <c r="E8" s="11">
        <v>413119044</v>
      </c>
    </row>
    <row r="9" spans="1:5" ht="38.25">
      <c r="A9" s="12" t="s">
        <v>86</v>
      </c>
      <c r="B9" s="83"/>
      <c r="C9" s="11">
        <v>15860</v>
      </c>
      <c r="E9" s="71">
        <v>18900</v>
      </c>
    </row>
    <row r="10" spans="1:5" ht="25.5">
      <c r="A10" s="12" t="s">
        <v>87</v>
      </c>
      <c r="B10" s="83">
        <v>13</v>
      </c>
      <c r="C10" s="10">
        <v>0</v>
      </c>
      <c r="E10" s="11">
        <v>124000016</v>
      </c>
    </row>
    <row r="11" spans="1:5">
      <c r="A11" s="12" t="s">
        <v>42</v>
      </c>
      <c r="B11" s="83">
        <v>14</v>
      </c>
      <c r="C11" s="10">
        <v>11131198</v>
      </c>
      <c r="E11" s="11">
        <v>6934753</v>
      </c>
    </row>
    <row r="12" spans="1:5">
      <c r="A12" s="12" t="s">
        <v>11</v>
      </c>
      <c r="B12" s="83">
        <v>15</v>
      </c>
      <c r="C12" s="10">
        <v>853548351</v>
      </c>
      <c r="E12" s="11">
        <v>635338323</v>
      </c>
    </row>
    <row r="13" spans="1:5" ht="25.5">
      <c r="A13" s="12" t="s">
        <v>88</v>
      </c>
      <c r="B13" s="83">
        <v>16</v>
      </c>
      <c r="C13" s="10">
        <v>330917163</v>
      </c>
      <c r="E13" s="11">
        <v>170290941</v>
      </c>
    </row>
    <row r="14" spans="1:5">
      <c r="A14" s="12" t="s">
        <v>12</v>
      </c>
      <c r="B14" s="83"/>
      <c r="C14" s="10">
        <v>357527</v>
      </c>
      <c r="E14" s="11">
        <v>357244</v>
      </c>
    </row>
    <row r="15" spans="1:5">
      <c r="A15" s="12" t="s">
        <v>13</v>
      </c>
      <c r="B15" s="83"/>
      <c r="C15" s="10">
        <v>20118698</v>
      </c>
      <c r="E15" s="11">
        <v>20314158</v>
      </c>
    </row>
    <row r="16" spans="1:5">
      <c r="A16" s="12" t="s">
        <v>82</v>
      </c>
      <c r="B16" s="83"/>
      <c r="C16" s="10">
        <v>1687292</v>
      </c>
      <c r="E16" s="11">
        <v>2157005</v>
      </c>
    </row>
    <row r="17" spans="1:5">
      <c r="A17" s="12" t="s">
        <v>14</v>
      </c>
      <c r="B17" s="83">
        <v>17</v>
      </c>
      <c r="C17" s="10">
        <v>49021557</v>
      </c>
      <c r="E17" s="11">
        <v>40813687</v>
      </c>
    </row>
    <row r="18" spans="1:5" ht="13.5" thickBot="1">
      <c r="A18" s="9" t="s">
        <v>44</v>
      </c>
      <c r="B18" s="82"/>
      <c r="C18" s="13">
        <f>SUM(C6:C17)</f>
        <v>1699557227</v>
      </c>
      <c r="E18" s="13">
        <f>SUM(E6:E17)</f>
        <v>1413344071</v>
      </c>
    </row>
    <row r="19" spans="1:5" ht="13.5" thickTop="1">
      <c r="A19" s="9" t="s">
        <v>15</v>
      </c>
      <c r="B19" s="82"/>
      <c r="C19" s="10"/>
    </row>
    <row r="20" spans="1:5" ht="38.25">
      <c r="A20" s="12" t="s">
        <v>86</v>
      </c>
      <c r="B20" s="83"/>
      <c r="C20" s="10">
        <v>12824</v>
      </c>
      <c r="E20" s="11">
        <v>1871</v>
      </c>
    </row>
    <row r="21" spans="1:5">
      <c r="A21" s="12" t="s">
        <v>34</v>
      </c>
      <c r="B21" s="83">
        <v>18</v>
      </c>
      <c r="C21" s="10">
        <v>6625643</v>
      </c>
      <c r="E21" s="11">
        <v>566311</v>
      </c>
    </row>
    <row r="22" spans="1:5">
      <c r="A22" s="12" t="s">
        <v>16</v>
      </c>
      <c r="B22" s="83">
        <v>19</v>
      </c>
      <c r="C22" s="10">
        <v>1324513125</v>
      </c>
      <c r="E22" s="11">
        <v>1136380599</v>
      </c>
    </row>
    <row r="23" spans="1:5">
      <c r="A23" s="12" t="s">
        <v>27</v>
      </c>
      <c r="B23" s="83">
        <v>20</v>
      </c>
      <c r="C23" s="10">
        <v>16508735</v>
      </c>
      <c r="E23" s="11">
        <v>16462157</v>
      </c>
    </row>
    <row r="24" spans="1:5" ht="25.5">
      <c r="A24" s="12" t="s">
        <v>28</v>
      </c>
      <c r="B24" s="83">
        <v>21</v>
      </c>
      <c r="C24" s="10">
        <v>75316907</v>
      </c>
      <c r="E24" s="11">
        <v>70309216</v>
      </c>
    </row>
    <row r="25" spans="1:5">
      <c r="A25" s="12" t="s">
        <v>17</v>
      </c>
      <c r="B25" s="83">
        <v>22</v>
      </c>
      <c r="C25" s="10">
        <v>60922017</v>
      </c>
      <c r="E25" s="11">
        <v>26029572</v>
      </c>
    </row>
    <row r="26" spans="1:5">
      <c r="A26" s="12" t="s">
        <v>83</v>
      </c>
      <c r="B26" s="83"/>
      <c r="C26" s="10">
        <v>2083024</v>
      </c>
      <c r="E26" s="11">
        <v>2562741</v>
      </c>
    </row>
    <row r="27" spans="1:5">
      <c r="A27" s="12" t="s">
        <v>47</v>
      </c>
      <c r="B27" s="83"/>
      <c r="C27" s="10">
        <v>19485670</v>
      </c>
      <c r="E27" s="11">
        <v>11747533</v>
      </c>
    </row>
    <row r="28" spans="1:5">
      <c r="A28" s="12" t="s">
        <v>18</v>
      </c>
      <c r="B28" s="83">
        <v>23</v>
      </c>
      <c r="C28" s="10">
        <v>40722737</v>
      </c>
      <c r="E28" s="11">
        <v>29954975</v>
      </c>
    </row>
    <row r="29" spans="1:5" ht="13.5" thickBot="1">
      <c r="A29" s="9" t="s">
        <v>45</v>
      </c>
      <c r="B29" s="82"/>
      <c r="C29" s="13">
        <f>SUM(C20:C28)</f>
        <v>1546190682</v>
      </c>
      <c r="E29" s="13">
        <f>SUM(E20:E28)</f>
        <v>1294014975</v>
      </c>
    </row>
    <row r="30" spans="1:5" ht="13.5" thickTop="1">
      <c r="A30" s="14" t="s">
        <v>48</v>
      </c>
      <c r="B30" s="84"/>
      <c r="C30" s="10"/>
    </row>
    <row r="31" spans="1:5">
      <c r="A31" s="12" t="s">
        <v>19</v>
      </c>
      <c r="B31" s="83">
        <v>24</v>
      </c>
      <c r="C31" s="10">
        <v>61135197</v>
      </c>
      <c r="E31" s="11">
        <v>61135197</v>
      </c>
    </row>
    <row r="32" spans="1:5">
      <c r="A32" s="12" t="s">
        <v>32</v>
      </c>
      <c r="B32" s="83"/>
      <c r="C32" s="10">
        <v>25632</v>
      </c>
      <c r="E32" s="11">
        <v>25632</v>
      </c>
    </row>
    <row r="33" spans="1:5">
      <c r="A33" s="12" t="s">
        <v>33</v>
      </c>
      <c r="B33" s="83"/>
      <c r="C33" s="10">
        <v>8234923</v>
      </c>
      <c r="E33" s="11">
        <v>8234923</v>
      </c>
    </row>
    <row r="34" spans="1:5" ht="38.25">
      <c r="A34" s="12" t="s">
        <v>89</v>
      </c>
      <c r="B34" s="83"/>
      <c r="C34" s="10">
        <v>0</v>
      </c>
      <c r="E34" s="11">
        <v>-172815</v>
      </c>
    </row>
    <row r="35" spans="1:5">
      <c r="A35" s="12" t="s">
        <v>30</v>
      </c>
      <c r="B35" s="83"/>
      <c r="C35" s="10">
        <v>83970793</v>
      </c>
      <c r="E35" s="11">
        <v>50106159</v>
      </c>
    </row>
    <row r="36" spans="1:5">
      <c r="A36" s="9" t="s">
        <v>49</v>
      </c>
      <c r="B36" s="82"/>
      <c r="C36" s="15">
        <f>SUM(C31:C35)</f>
        <v>153366545</v>
      </c>
      <c r="E36" s="15">
        <f>SUM(E31:E35)</f>
        <v>119329096</v>
      </c>
    </row>
    <row r="37" spans="1:5" ht="13.5" thickBot="1">
      <c r="A37" s="9" t="s">
        <v>50</v>
      </c>
      <c r="B37" s="82"/>
      <c r="C37" s="16">
        <f>SUM(C29,C36)</f>
        <v>1699557227</v>
      </c>
      <c r="E37" s="16">
        <f>SUM(E29,E36)</f>
        <v>1413344071</v>
      </c>
    </row>
    <row r="38" spans="1:5" ht="13.5" thickTop="1"/>
    <row r="39" spans="1:5" hidden="1"/>
    <row r="40" spans="1:5" hidden="1"/>
    <row r="41" spans="1:5" ht="13.5" thickBot="1">
      <c r="A41" s="45" t="s">
        <v>51</v>
      </c>
      <c r="B41" s="86" t="s">
        <v>98</v>
      </c>
      <c r="C41" s="47">
        <v>6998.73</v>
      </c>
      <c r="D41" s="46"/>
      <c r="E41" s="47">
        <v>5372.84</v>
      </c>
    </row>
    <row r="42" spans="1:5" ht="13.5" thickTop="1"/>
    <row r="43" spans="1:5"/>
    <row r="44" spans="1:5"/>
    <row r="45" spans="1:5"/>
    <row r="46" spans="1:5"/>
    <row r="47" spans="1:5"/>
    <row r="48" spans="1:5"/>
    <row r="49"/>
    <row r="50"/>
    <row r="51"/>
    <row r="52"/>
    <row r="53"/>
    <row r="54"/>
    <row r="55"/>
    <row r="56"/>
    <row r="57"/>
    <row r="58"/>
    <row r="59"/>
    <row r="60"/>
    <row r="61"/>
    <row r="62"/>
    <row r="63"/>
    <row r="64"/>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I98"/>
  <sheetViews>
    <sheetView showGridLines="0" zoomScaleNormal="100" workbookViewId="0">
      <selection activeCell="A14" sqref="A14"/>
    </sheetView>
  </sheetViews>
  <sheetFormatPr defaultColWidth="0" defaultRowHeight="12.75" zeroHeight="1"/>
  <cols>
    <col min="1" max="1" width="57"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41</v>
      </c>
      <c r="B1" s="2"/>
      <c r="C1" s="4"/>
    </row>
    <row r="2" spans="1:9" s="3" customFormat="1" ht="12.75" customHeight="1">
      <c r="A2" s="90" t="s">
        <v>119</v>
      </c>
      <c r="B2" s="91"/>
      <c r="C2" s="91"/>
      <c r="D2" s="91"/>
    </row>
    <row r="3" spans="1:9" s="3" customFormat="1" ht="12.75" customHeight="1">
      <c r="A3" s="95"/>
      <c r="B3" s="95"/>
      <c r="C3" s="95"/>
      <c r="D3" s="95"/>
      <c r="E3" s="2"/>
      <c r="F3" s="2"/>
      <c r="G3" s="2"/>
      <c r="H3" s="2"/>
      <c r="I3" s="2"/>
    </row>
    <row r="4" spans="1:9" s="3" customFormat="1">
      <c r="A4" s="14"/>
      <c r="C4" s="5"/>
      <c r="D4" s="5"/>
      <c r="E4" s="5"/>
      <c r="F4" s="2"/>
      <c r="G4" s="2"/>
      <c r="H4" s="2"/>
      <c r="I4" s="2"/>
    </row>
    <row r="5" spans="1:9" s="3" customFormat="1" ht="63.75">
      <c r="A5" s="4"/>
      <c r="B5" s="7" t="s">
        <v>115</v>
      </c>
      <c r="C5" s="8"/>
      <c r="D5" s="7" t="s">
        <v>116</v>
      </c>
      <c r="E5" s="6"/>
    </row>
    <row r="6" spans="1:9" ht="25.5">
      <c r="A6" s="31" t="s">
        <v>20</v>
      </c>
      <c r="B6" s="10"/>
      <c r="D6" s="10"/>
      <c r="E6" s="10"/>
      <c r="H6" s="32"/>
    </row>
    <row r="7" spans="1:9">
      <c r="A7" s="33" t="s">
        <v>1</v>
      </c>
      <c r="B7" s="34">
        <v>79279816</v>
      </c>
      <c r="C7" s="34"/>
      <c r="D7" s="34">
        <v>60367097</v>
      </c>
      <c r="E7" s="10"/>
      <c r="F7" s="35"/>
      <c r="H7" s="36"/>
    </row>
    <row r="8" spans="1:9">
      <c r="A8" s="33" t="s">
        <v>2</v>
      </c>
      <c r="B8" s="34">
        <v>-29838912</v>
      </c>
      <c r="C8" s="34"/>
      <c r="D8" s="34">
        <v>-25801243</v>
      </c>
      <c r="E8" s="10"/>
      <c r="H8" s="36"/>
    </row>
    <row r="9" spans="1:9">
      <c r="A9" s="33" t="s">
        <v>4</v>
      </c>
      <c r="B9" s="34">
        <v>20645584</v>
      </c>
      <c r="C9" s="34"/>
      <c r="D9" s="34">
        <v>12927316</v>
      </c>
      <c r="E9" s="10"/>
      <c r="H9" s="36"/>
    </row>
    <row r="10" spans="1:9">
      <c r="A10" s="33" t="s">
        <v>5</v>
      </c>
      <c r="B10" s="34">
        <v>-5171345</v>
      </c>
      <c r="C10" s="34"/>
      <c r="D10" s="34">
        <v>-2712029</v>
      </c>
      <c r="E10" s="10"/>
      <c r="H10" s="36"/>
    </row>
    <row r="11" spans="1:9" ht="51">
      <c r="A11" s="33" t="s">
        <v>106</v>
      </c>
      <c r="B11" s="34">
        <v>-2318218</v>
      </c>
      <c r="C11" s="34"/>
      <c r="D11" s="34">
        <v>190501</v>
      </c>
      <c r="E11" s="10"/>
      <c r="H11" s="36"/>
    </row>
    <row r="12" spans="1:9">
      <c r="A12" s="33" t="s">
        <v>21</v>
      </c>
      <c r="B12" s="34">
        <v>24298832</v>
      </c>
      <c r="C12" s="34"/>
      <c r="D12" s="34">
        <v>3726219</v>
      </c>
      <c r="E12" s="10"/>
      <c r="H12" s="36"/>
    </row>
    <row r="13" spans="1:9">
      <c r="A13" s="33" t="s">
        <v>120</v>
      </c>
      <c r="B13" s="34">
        <v>-144325</v>
      </c>
      <c r="C13" s="34"/>
      <c r="D13" s="37">
        <v>53965</v>
      </c>
      <c r="E13" s="10"/>
      <c r="H13" s="36"/>
    </row>
    <row r="14" spans="1:9">
      <c r="A14" s="33" t="s">
        <v>60</v>
      </c>
      <c r="B14" s="34">
        <v>-12474698</v>
      </c>
      <c r="C14" s="34"/>
      <c r="D14" s="34">
        <v>-9828953</v>
      </c>
      <c r="E14" s="10"/>
      <c r="H14" s="36"/>
    </row>
    <row r="15" spans="1:9">
      <c r="A15" s="33" t="s">
        <v>61</v>
      </c>
      <c r="B15" s="34">
        <v>-6060331</v>
      </c>
      <c r="C15" s="34"/>
      <c r="D15" s="34">
        <v>-4126712</v>
      </c>
      <c r="E15" s="10"/>
      <c r="H15" s="36"/>
    </row>
    <row r="16" spans="1:9">
      <c r="A16" s="31" t="s">
        <v>22</v>
      </c>
      <c r="B16" s="34"/>
      <c r="C16" s="34"/>
      <c r="D16" s="34"/>
      <c r="E16" s="10"/>
      <c r="H16" s="36"/>
    </row>
    <row r="17" spans="1:8">
      <c r="A17" s="33" t="s">
        <v>42</v>
      </c>
      <c r="B17" s="34">
        <v>-3214476</v>
      </c>
      <c r="C17" s="34"/>
      <c r="D17" s="34">
        <v>34279964</v>
      </c>
      <c r="E17" s="10"/>
      <c r="H17" s="36"/>
    </row>
    <row r="18" spans="1:8">
      <c r="A18" s="33" t="s">
        <v>11</v>
      </c>
      <c r="B18" s="34">
        <v>-208273188</v>
      </c>
      <c r="C18" s="34"/>
      <c r="D18" s="34">
        <v>-56632079</v>
      </c>
      <c r="E18" s="10"/>
      <c r="H18" s="36"/>
    </row>
    <row r="19" spans="1:8">
      <c r="A19" s="33" t="s">
        <v>14</v>
      </c>
      <c r="B19" s="34">
        <v>-4093988</v>
      </c>
      <c r="C19" s="34"/>
      <c r="D19" s="34">
        <v>-8980893</v>
      </c>
      <c r="E19" s="10"/>
      <c r="H19" s="36"/>
    </row>
    <row r="20" spans="1:8">
      <c r="A20" s="31" t="s">
        <v>23</v>
      </c>
      <c r="B20" s="34"/>
      <c r="C20" s="34"/>
      <c r="D20" s="34"/>
      <c r="E20" s="10"/>
      <c r="H20" s="36"/>
    </row>
    <row r="21" spans="1:8">
      <c r="A21" s="33" t="s">
        <v>34</v>
      </c>
      <c r="B21" s="34">
        <v>4011252</v>
      </c>
      <c r="C21" s="34"/>
      <c r="D21" s="34">
        <v>-378928</v>
      </c>
      <c r="E21" s="10"/>
      <c r="H21" s="36"/>
    </row>
    <row r="22" spans="1:8">
      <c r="A22" s="33" t="s">
        <v>43</v>
      </c>
      <c r="B22" s="34">
        <v>316591</v>
      </c>
      <c r="C22" s="34"/>
      <c r="D22" s="34">
        <v>18866751</v>
      </c>
      <c r="E22" s="10"/>
      <c r="H22" s="36"/>
    </row>
    <row r="23" spans="1:8">
      <c r="A23" s="33" t="s">
        <v>16</v>
      </c>
      <c r="B23" s="34">
        <v>127105319</v>
      </c>
      <c r="C23" s="34"/>
      <c r="D23" s="34">
        <v>85751399</v>
      </c>
      <c r="E23" s="10"/>
      <c r="H23" s="36"/>
    </row>
    <row r="24" spans="1:8">
      <c r="A24" s="33" t="s">
        <v>18</v>
      </c>
      <c r="B24" s="34">
        <v>7042419</v>
      </c>
      <c r="C24" s="34"/>
      <c r="D24" s="34">
        <v>5384626</v>
      </c>
      <c r="E24" s="10"/>
      <c r="H24" s="36"/>
    </row>
    <row r="25" spans="1:8" ht="25.5">
      <c r="A25" s="31" t="s">
        <v>108</v>
      </c>
      <c r="B25" s="38">
        <f>SUM(B7:B24)</f>
        <v>-8889668</v>
      </c>
      <c r="C25" s="39"/>
      <c r="D25" s="38">
        <f>SUM(D7:D24)</f>
        <v>113087001</v>
      </c>
      <c r="E25" s="40">
        <v>0</v>
      </c>
      <c r="H25" s="36"/>
    </row>
    <row r="26" spans="1:8">
      <c r="A26" s="33" t="s">
        <v>31</v>
      </c>
      <c r="B26" s="34">
        <v>-1077188</v>
      </c>
      <c r="C26" s="34"/>
      <c r="D26" s="34">
        <v>-1882</v>
      </c>
      <c r="E26" s="10"/>
      <c r="H26" s="36"/>
    </row>
    <row r="27" spans="1:8" ht="25.5">
      <c r="A27" s="31" t="s">
        <v>109</v>
      </c>
      <c r="B27" s="41">
        <f>SUM(B25:B26)</f>
        <v>-9966856</v>
      </c>
      <c r="C27" s="39"/>
      <c r="D27" s="41">
        <f>SUM(D25:D26)</f>
        <v>113085119</v>
      </c>
      <c r="E27" s="40">
        <v>0</v>
      </c>
      <c r="H27" s="36"/>
    </row>
    <row r="28" spans="1:8" ht="25.5">
      <c r="A28" s="31" t="s">
        <v>24</v>
      </c>
      <c r="B28" s="34"/>
      <c r="C28" s="34"/>
      <c r="D28" s="34"/>
      <c r="E28" s="10"/>
      <c r="H28" s="36"/>
    </row>
    <row r="29" spans="1:8" ht="25.5">
      <c r="A29" s="33" t="s">
        <v>121</v>
      </c>
      <c r="B29" s="34">
        <v>-15068795</v>
      </c>
      <c r="C29" s="34"/>
      <c r="D29" s="34">
        <v>-137879222</v>
      </c>
      <c r="E29" s="10"/>
      <c r="H29" s="36"/>
    </row>
    <row r="30" spans="1:8" ht="25.5">
      <c r="A30" s="33" t="s">
        <v>122</v>
      </c>
      <c r="B30" s="34">
        <v>11724867</v>
      </c>
      <c r="C30" s="34"/>
      <c r="D30" s="34">
        <v>105705628</v>
      </c>
      <c r="E30" s="10"/>
      <c r="H30" s="36"/>
    </row>
    <row r="31" spans="1:8">
      <c r="A31" s="33" t="s">
        <v>53</v>
      </c>
      <c r="B31" s="34">
        <v>-270322</v>
      </c>
      <c r="C31" s="34"/>
      <c r="D31" s="34">
        <v>-194627</v>
      </c>
      <c r="E31" s="10"/>
      <c r="H31" s="36"/>
    </row>
    <row r="32" spans="1:8">
      <c r="A32" s="33" t="s">
        <v>54</v>
      </c>
      <c r="B32" s="34">
        <v>341404</v>
      </c>
      <c r="C32" s="34"/>
      <c r="D32" s="34">
        <v>173353</v>
      </c>
      <c r="E32" s="10"/>
      <c r="H32" s="36"/>
    </row>
    <row r="33" spans="1:8" ht="25.5">
      <c r="A33" s="33" t="s">
        <v>123</v>
      </c>
      <c r="B33" s="34">
        <v>-149949252</v>
      </c>
      <c r="C33" s="34"/>
      <c r="D33" s="34">
        <v>-162630340</v>
      </c>
      <c r="E33" s="10"/>
      <c r="H33" s="36"/>
    </row>
    <row r="34" spans="1:8" ht="25.5">
      <c r="A34" s="33" t="s">
        <v>124</v>
      </c>
      <c r="B34" s="34">
        <v>120968193</v>
      </c>
      <c r="C34" s="34"/>
      <c r="D34" s="34">
        <v>120050148</v>
      </c>
      <c r="E34" s="10"/>
      <c r="H34" s="36"/>
    </row>
    <row r="35" spans="1:8">
      <c r="A35" s="33" t="s">
        <v>35</v>
      </c>
      <c r="B35" s="34">
        <v>-1108337</v>
      </c>
      <c r="C35" s="34"/>
      <c r="D35" s="34">
        <v>-1181282</v>
      </c>
      <c r="E35" s="10"/>
      <c r="H35" s="36"/>
    </row>
    <row r="36" spans="1:8">
      <c r="A36" s="33" t="s">
        <v>55</v>
      </c>
      <c r="B36" s="34">
        <v>2295</v>
      </c>
      <c r="C36" s="34"/>
      <c r="D36" s="34">
        <v>98512</v>
      </c>
      <c r="E36" s="10"/>
      <c r="H36" s="36"/>
    </row>
    <row r="37" spans="1:8" ht="25.5">
      <c r="A37" s="31" t="s">
        <v>91</v>
      </c>
      <c r="B37" s="41">
        <f>SUM(B29:B36)</f>
        <v>-33359947</v>
      </c>
      <c r="C37" s="39"/>
      <c r="D37" s="41">
        <f>SUM(D29:D36)</f>
        <v>-75857830</v>
      </c>
      <c r="E37" s="40"/>
      <c r="H37" s="36"/>
    </row>
    <row r="38" spans="1:8" ht="25.5">
      <c r="A38" s="31" t="s">
        <v>25</v>
      </c>
      <c r="B38" s="34"/>
      <c r="C38" s="34"/>
      <c r="D38" s="34"/>
      <c r="E38" s="10"/>
      <c r="H38" s="36"/>
    </row>
    <row r="39" spans="1:8">
      <c r="A39" s="33" t="s">
        <v>125</v>
      </c>
      <c r="B39" s="34">
        <v>25000000</v>
      </c>
      <c r="C39" s="34"/>
      <c r="D39" s="34">
        <v>0</v>
      </c>
      <c r="E39" s="10"/>
      <c r="H39" s="36"/>
    </row>
    <row r="40" spans="1:8">
      <c r="A40" s="33" t="s">
        <v>26</v>
      </c>
      <c r="B40" s="34">
        <v>-1609559</v>
      </c>
      <c r="C40" s="34"/>
      <c r="D40" s="34">
        <v>-615520</v>
      </c>
      <c r="E40" s="10"/>
      <c r="H40" s="36"/>
    </row>
    <row r="41" spans="1:8">
      <c r="A41" s="33" t="s">
        <v>84</v>
      </c>
      <c r="B41" s="34">
        <v>-604830</v>
      </c>
      <c r="C41" s="34"/>
      <c r="D41" s="34">
        <v>-565360</v>
      </c>
      <c r="E41" s="10"/>
      <c r="H41" s="36"/>
    </row>
    <row r="42" spans="1:8" ht="25.5">
      <c r="A42" s="31" t="s">
        <v>126</v>
      </c>
      <c r="B42" s="41">
        <f>SUM(B39:B41)</f>
        <v>22785611</v>
      </c>
      <c r="C42" s="39"/>
      <c r="D42" s="41">
        <f>SUM(D39:D41)</f>
        <v>-1180880</v>
      </c>
      <c r="E42" s="40"/>
      <c r="H42" s="36"/>
    </row>
    <row r="43" spans="1:8" ht="25.5">
      <c r="A43" s="32" t="s">
        <v>107</v>
      </c>
      <c r="B43" s="43">
        <f>SUM(B27,B37,B42)</f>
        <v>-20541192</v>
      </c>
      <c r="C43" s="19"/>
      <c r="D43" s="43">
        <f>SUM(D27,D37,D42)</f>
        <v>36046409</v>
      </c>
    </row>
    <row r="44" spans="1:8" ht="25.5">
      <c r="A44" s="42" t="s">
        <v>36</v>
      </c>
      <c r="B44" s="11">
        <v>40183243</v>
      </c>
      <c r="D44" s="11">
        <v>2488005</v>
      </c>
    </row>
    <row r="45" spans="1:8">
      <c r="A45" s="42" t="s">
        <v>90</v>
      </c>
      <c r="B45" s="11">
        <v>-1514</v>
      </c>
      <c r="D45" s="71">
        <v>1496</v>
      </c>
    </row>
    <row r="46" spans="1:8">
      <c r="A46" s="42" t="s">
        <v>37</v>
      </c>
      <c r="B46" s="11">
        <v>413119044</v>
      </c>
      <c r="D46" s="11">
        <v>305893609</v>
      </c>
    </row>
    <row r="47" spans="1:8" ht="26.25" thickBot="1">
      <c r="A47" s="32" t="s">
        <v>76</v>
      </c>
      <c r="B47" s="44">
        <f>SUM(B43:B46)</f>
        <v>432759581</v>
      </c>
      <c r="C47" s="19"/>
      <c r="D47" s="44">
        <f>SUM(D43:D46)</f>
        <v>344429519</v>
      </c>
    </row>
    <row r="48" spans="1:8" ht="13.5" thickTop="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1">
    <mergeCell ref="A2:D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36"/>
  <sheetViews>
    <sheetView showGridLines="0" zoomScale="70" zoomScaleNormal="70" workbookViewId="0">
      <pane xSplit="1" ySplit="4" topLeftCell="B5" activePane="bottomRight" state="frozen"/>
      <selection pane="topRight" activeCell="B1" sqref="B1"/>
      <selection pane="bottomLeft" activeCell="A5" sqref="A5"/>
      <selection pane="bottomRight" activeCell="D10" sqref="D10"/>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7" width="1.42578125" style="11" hidden="1" customWidth="1"/>
    <col min="18" max="16384" width="24.28515625" style="11" hidden="1"/>
  </cols>
  <sheetData>
    <row r="1" spans="1:12" s="3" customFormat="1">
      <c r="A1" s="1" t="s">
        <v>41</v>
      </c>
      <c r="C1" s="4"/>
      <c r="E1" s="4"/>
      <c r="G1" s="4"/>
      <c r="I1" s="4"/>
      <c r="K1" s="4"/>
    </row>
    <row r="2" spans="1:12" s="3" customFormat="1">
      <c r="A2" s="1" t="s">
        <v>127</v>
      </c>
      <c r="C2" s="4"/>
      <c r="E2" s="4"/>
      <c r="G2" s="4"/>
      <c r="I2" s="4"/>
      <c r="K2" s="4"/>
    </row>
    <row r="3" spans="1:12" s="3" customFormat="1">
      <c r="A3" s="1"/>
      <c r="C3" s="4"/>
      <c r="E3" s="4"/>
      <c r="G3" s="4"/>
      <c r="I3" s="4"/>
      <c r="K3" s="4"/>
    </row>
    <row r="4" spans="1:12" s="4" customFormat="1" ht="76.5">
      <c r="A4" s="48"/>
      <c r="B4" s="50" t="s">
        <v>73</v>
      </c>
      <c r="C4" s="50"/>
      <c r="D4" s="50" t="s">
        <v>74</v>
      </c>
      <c r="E4" s="50"/>
      <c r="F4" s="49" t="s">
        <v>33</v>
      </c>
      <c r="G4" s="50"/>
      <c r="H4" s="51" t="s">
        <v>66</v>
      </c>
      <c r="I4" s="50"/>
      <c r="J4" s="49" t="s">
        <v>94</v>
      </c>
      <c r="K4" s="50"/>
      <c r="L4" s="49" t="s">
        <v>56</v>
      </c>
    </row>
    <row r="5" spans="1:12" s="10" customFormat="1">
      <c r="A5" s="57" t="s">
        <v>110</v>
      </c>
      <c r="B5" s="77">
        <v>61135197</v>
      </c>
      <c r="C5" s="77"/>
      <c r="D5" s="77">
        <v>25632</v>
      </c>
      <c r="E5" s="77"/>
      <c r="F5" s="77">
        <v>8234923</v>
      </c>
      <c r="G5" s="77"/>
      <c r="H5" s="77">
        <v>2596940</v>
      </c>
      <c r="I5" s="77"/>
      <c r="J5" s="77">
        <v>37057708</v>
      </c>
      <c r="K5" s="77"/>
      <c r="L5" s="77">
        <v>109050400</v>
      </c>
    </row>
    <row r="6" spans="1:12" s="10" customFormat="1">
      <c r="A6" s="59" t="s">
        <v>57</v>
      </c>
      <c r="B6" s="34"/>
      <c r="C6" s="34"/>
      <c r="D6" s="34"/>
      <c r="E6" s="34"/>
      <c r="F6" s="34"/>
      <c r="G6" s="34"/>
      <c r="H6" s="34"/>
      <c r="I6" s="34"/>
      <c r="J6" s="34"/>
      <c r="K6" s="34"/>
      <c r="L6" s="34"/>
    </row>
    <row r="7" spans="1:12" s="10" customFormat="1">
      <c r="A7" s="57" t="s">
        <v>58</v>
      </c>
      <c r="B7" s="34">
        <v>0</v>
      </c>
      <c r="C7" s="34"/>
      <c r="D7" s="34">
        <v>0</v>
      </c>
      <c r="E7" s="34"/>
      <c r="F7" s="34">
        <v>0</v>
      </c>
      <c r="G7" s="34"/>
      <c r="H7" s="34">
        <v>0</v>
      </c>
      <c r="I7" s="34"/>
      <c r="J7" s="34">
        <v>5763224</v>
      </c>
      <c r="K7" s="34"/>
      <c r="L7" s="34">
        <v>5763224</v>
      </c>
    </row>
    <row r="8" spans="1:12" s="10" customFormat="1">
      <c r="A8" s="59" t="s">
        <v>95</v>
      </c>
      <c r="B8" s="34"/>
      <c r="C8" s="34"/>
      <c r="D8" s="34"/>
      <c r="E8" s="34"/>
      <c r="F8" s="34"/>
      <c r="G8" s="34"/>
      <c r="H8" s="34"/>
      <c r="I8" s="34"/>
      <c r="J8" s="34"/>
      <c r="K8" s="34"/>
      <c r="L8" s="34"/>
    </row>
    <row r="9" spans="1:12" s="10" customFormat="1" ht="38.25">
      <c r="A9" s="61" t="s">
        <v>38</v>
      </c>
      <c r="B9" s="34"/>
      <c r="C9" s="34"/>
      <c r="D9" s="34"/>
      <c r="E9" s="34"/>
      <c r="F9" s="34"/>
      <c r="G9" s="34"/>
      <c r="H9" s="34"/>
      <c r="I9" s="34"/>
      <c r="J9" s="34"/>
      <c r="K9" s="34"/>
      <c r="L9" s="34"/>
    </row>
    <row r="10" spans="1:12" s="10" customFormat="1" ht="51">
      <c r="A10" s="57" t="s">
        <v>67</v>
      </c>
      <c r="B10" s="34">
        <v>0</v>
      </c>
      <c r="C10" s="34"/>
      <c r="D10" s="34">
        <v>0</v>
      </c>
      <c r="E10" s="34"/>
      <c r="F10" s="34">
        <v>0</v>
      </c>
      <c r="G10" s="34"/>
      <c r="H10" s="34">
        <v>-322048</v>
      </c>
      <c r="I10" s="34"/>
      <c r="J10" s="34">
        <v>0</v>
      </c>
      <c r="K10" s="34"/>
      <c r="L10" s="34">
        <v>-322048</v>
      </c>
    </row>
    <row r="11" spans="1:12" s="10" customFormat="1" ht="63.75">
      <c r="A11" s="57" t="s">
        <v>68</v>
      </c>
      <c r="B11" s="34">
        <v>0</v>
      </c>
      <c r="C11" s="34"/>
      <c r="D11" s="34">
        <v>0</v>
      </c>
      <c r="E11" s="34"/>
      <c r="F11" s="34">
        <v>0</v>
      </c>
      <c r="G11" s="34"/>
      <c r="H11" s="34">
        <v>-1492013</v>
      </c>
      <c r="I11" s="34"/>
      <c r="J11" s="34">
        <v>0</v>
      </c>
      <c r="K11" s="34"/>
      <c r="L11" s="34">
        <v>-1492013</v>
      </c>
    </row>
    <row r="12" spans="1:12" s="10" customFormat="1">
      <c r="A12" s="57" t="s">
        <v>85</v>
      </c>
      <c r="B12" s="34">
        <v>0</v>
      </c>
      <c r="C12" s="34"/>
      <c r="D12" s="34">
        <v>0</v>
      </c>
      <c r="E12" s="34"/>
      <c r="F12" s="34">
        <v>0</v>
      </c>
      <c r="G12" s="34"/>
      <c r="H12" s="34">
        <v>5902</v>
      </c>
      <c r="I12" s="34"/>
      <c r="J12" s="34">
        <v>0</v>
      </c>
      <c r="K12" s="34"/>
      <c r="L12" s="34">
        <v>5902</v>
      </c>
    </row>
    <row r="13" spans="1:12" s="10" customFormat="1" ht="38.25">
      <c r="A13" s="61" t="s">
        <v>46</v>
      </c>
      <c r="B13" s="75">
        <v>0</v>
      </c>
      <c r="C13" s="75"/>
      <c r="D13" s="75">
        <v>0</v>
      </c>
      <c r="E13" s="75"/>
      <c r="F13" s="75">
        <v>0</v>
      </c>
      <c r="G13" s="75"/>
      <c r="H13" s="75">
        <v>-1808159</v>
      </c>
      <c r="I13" s="75"/>
      <c r="J13" s="75">
        <v>0</v>
      </c>
      <c r="K13" s="75"/>
      <c r="L13" s="75">
        <v>-1808159</v>
      </c>
    </row>
    <row r="14" spans="1:12" s="10" customFormat="1">
      <c r="A14" s="57" t="s">
        <v>96</v>
      </c>
      <c r="B14" s="34">
        <v>0</v>
      </c>
      <c r="C14" s="34"/>
      <c r="D14" s="34">
        <v>0</v>
      </c>
      <c r="E14" s="34"/>
      <c r="F14" s="34">
        <v>0</v>
      </c>
      <c r="G14" s="34"/>
      <c r="H14" s="34">
        <v>-1808159</v>
      </c>
      <c r="I14" s="34"/>
      <c r="J14" s="34">
        <v>0</v>
      </c>
      <c r="K14" s="34"/>
      <c r="L14" s="34">
        <v>-1808159</v>
      </c>
    </row>
    <row r="15" spans="1:12" s="10" customFormat="1">
      <c r="A15" s="62" t="s">
        <v>59</v>
      </c>
      <c r="B15" s="79">
        <v>0</v>
      </c>
      <c r="C15" s="77"/>
      <c r="D15" s="79">
        <v>0</v>
      </c>
      <c r="E15" s="77"/>
      <c r="F15" s="79">
        <v>0</v>
      </c>
      <c r="G15" s="77"/>
      <c r="H15" s="79">
        <v>-1808159</v>
      </c>
      <c r="I15" s="77"/>
      <c r="J15" s="79">
        <v>5763224</v>
      </c>
      <c r="K15" s="77"/>
      <c r="L15" s="79">
        <v>3955065</v>
      </c>
    </row>
    <row r="16" spans="1:12" s="10" customFormat="1" ht="25.5">
      <c r="A16" s="62" t="s">
        <v>128</v>
      </c>
      <c r="B16" s="79">
        <v>61135197</v>
      </c>
      <c r="C16" s="77"/>
      <c r="D16" s="79">
        <v>25632</v>
      </c>
      <c r="E16" s="77"/>
      <c r="F16" s="79">
        <v>8234923</v>
      </c>
      <c r="G16" s="77"/>
      <c r="H16" s="79">
        <v>788781</v>
      </c>
      <c r="I16" s="77"/>
      <c r="J16" s="79">
        <v>42820932</v>
      </c>
      <c r="K16" s="77"/>
      <c r="L16" s="79">
        <v>113005465</v>
      </c>
    </row>
    <row r="17" spans="1:12" s="10" customFormat="1">
      <c r="A17" s="53"/>
      <c r="B17" s="52"/>
      <c r="C17" s="52"/>
      <c r="D17" s="52"/>
      <c r="E17" s="52"/>
      <c r="F17" s="52"/>
      <c r="G17" s="52"/>
      <c r="H17" s="52"/>
      <c r="I17" s="52"/>
      <c r="J17" s="52"/>
      <c r="K17" s="52"/>
      <c r="L17" s="52"/>
    </row>
    <row r="18" spans="1:12" s="10" customFormat="1" ht="76.5">
      <c r="A18" s="48"/>
      <c r="B18" s="50" t="s">
        <v>73</v>
      </c>
      <c r="C18" s="50"/>
      <c r="D18" s="50" t="s">
        <v>74</v>
      </c>
      <c r="E18" s="50"/>
      <c r="F18" s="49" t="s">
        <v>33</v>
      </c>
      <c r="G18" s="50"/>
      <c r="H18" s="51" t="s">
        <v>66</v>
      </c>
      <c r="I18" s="50"/>
      <c r="J18" s="49" t="s">
        <v>94</v>
      </c>
      <c r="K18" s="50"/>
      <c r="L18" s="49" t="s">
        <v>56</v>
      </c>
    </row>
    <row r="19" spans="1:12" s="10" customFormat="1">
      <c r="A19" s="57" t="s">
        <v>129</v>
      </c>
      <c r="B19" s="77">
        <v>61135197</v>
      </c>
      <c r="C19" s="77"/>
      <c r="D19" s="77">
        <v>25632</v>
      </c>
      <c r="E19" s="77"/>
      <c r="F19" s="77">
        <v>8234923</v>
      </c>
      <c r="G19" s="77"/>
      <c r="H19" s="77">
        <v>-172815</v>
      </c>
      <c r="I19" s="77"/>
      <c r="J19" s="77">
        <v>50106159</v>
      </c>
      <c r="K19" s="58"/>
      <c r="L19" s="77">
        <v>119329096</v>
      </c>
    </row>
    <row r="20" spans="1:12" s="10" customFormat="1">
      <c r="A20" s="59" t="s">
        <v>57</v>
      </c>
      <c r="B20" s="34"/>
      <c r="C20" s="34"/>
      <c r="D20" s="34"/>
      <c r="E20" s="34"/>
      <c r="F20" s="34"/>
      <c r="G20" s="34"/>
      <c r="H20" s="34"/>
      <c r="I20" s="34"/>
      <c r="J20" s="34"/>
      <c r="K20" s="58"/>
      <c r="L20" s="34"/>
    </row>
    <row r="21" spans="1:12" s="10" customFormat="1">
      <c r="A21" s="57" t="s">
        <v>58</v>
      </c>
      <c r="B21" s="34">
        <v>0</v>
      </c>
      <c r="C21" s="34"/>
      <c r="D21" s="34">
        <v>0</v>
      </c>
      <c r="E21" s="34"/>
      <c r="F21" s="34">
        <v>0</v>
      </c>
      <c r="G21" s="34"/>
      <c r="H21" s="34">
        <v>0</v>
      </c>
      <c r="I21" s="34"/>
      <c r="J21" s="34">
        <v>33864634</v>
      </c>
      <c r="K21" s="72"/>
      <c r="L21" s="34">
        <v>33864634</v>
      </c>
    </row>
    <row r="22" spans="1:12" s="10" customFormat="1">
      <c r="A22" s="59" t="s">
        <v>92</v>
      </c>
      <c r="B22" s="34"/>
      <c r="C22" s="34"/>
      <c r="D22" s="34"/>
      <c r="E22" s="34"/>
      <c r="F22" s="34"/>
      <c r="G22" s="34"/>
      <c r="H22" s="34"/>
      <c r="I22" s="34"/>
      <c r="J22" s="34"/>
      <c r="K22" s="58"/>
      <c r="L22" s="34"/>
    </row>
    <row r="23" spans="1:12" s="10" customFormat="1" ht="38.25">
      <c r="A23" s="61" t="s">
        <v>38</v>
      </c>
      <c r="B23" s="34"/>
      <c r="C23" s="34"/>
      <c r="D23" s="34"/>
      <c r="E23" s="34"/>
      <c r="F23" s="34"/>
      <c r="G23" s="34"/>
      <c r="H23" s="34"/>
      <c r="I23" s="34"/>
      <c r="J23" s="34"/>
      <c r="K23" s="60"/>
      <c r="L23" s="34"/>
    </row>
    <row r="24" spans="1:12" s="10" customFormat="1" ht="51">
      <c r="A24" s="57" t="s">
        <v>67</v>
      </c>
      <c r="B24" s="34">
        <v>0</v>
      </c>
      <c r="C24" s="34"/>
      <c r="D24" s="34">
        <v>0</v>
      </c>
      <c r="E24" s="34"/>
      <c r="F24" s="34">
        <v>0</v>
      </c>
      <c r="G24" s="34"/>
      <c r="H24" s="34">
        <v>186387</v>
      </c>
      <c r="I24" s="34"/>
      <c r="J24" s="34">
        <v>0</v>
      </c>
      <c r="K24" s="60"/>
      <c r="L24" s="34">
        <v>186387</v>
      </c>
    </row>
    <row r="25" spans="1:12" s="10" customFormat="1" ht="63.75">
      <c r="A25" s="57" t="s">
        <v>68</v>
      </c>
      <c r="B25" s="34">
        <v>0</v>
      </c>
      <c r="C25" s="34"/>
      <c r="D25" s="34">
        <v>0</v>
      </c>
      <c r="E25" s="34"/>
      <c r="F25" s="34">
        <v>0</v>
      </c>
      <c r="G25" s="34"/>
      <c r="H25" s="34">
        <v>-1033</v>
      </c>
      <c r="I25" s="34"/>
      <c r="J25" s="34">
        <v>0</v>
      </c>
      <c r="K25" s="60"/>
      <c r="L25" s="34">
        <v>-1033</v>
      </c>
    </row>
    <row r="26" spans="1:12" s="10" customFormat="1">
      <c r="A26" s="57" t="s">
        <v>85</v>
      </c>
      <c r="B26" s="34">
        <v>0</v>
      </c>
      <c r="C26" s="34"/>
      <c r="D26" s="34">
        <v>0</v>
      </c>
      <c r="E26" s="34"/>
      <c r="F26" s="34">
        <v>0</v>
      </c>
      <c r="G26" s="34"/>
      <c r="H26" s="34">
        <v>-12539</v>
      </c>
      <c r="I26" s="34"/>
      <c r="J26" s="34">
        <v>0</v>
      </c>
      <c r="K26" s="60"/>
      <c r="L26" s="34">
        <v>-12539</v>
      </c>
    </row>
    <row r="27" spans="1:12" s="10" customFormat="1" ht="38.25">
      <c r="A27" s="61" t="s">
        <v>46</v>
      </c>
      <c r="B27" s="75">
        <v>0</v>
      </c>
      <c r="C27" s="75"/>
      <c r="D27" s="75">
        <v>0</v>
      </c>
      <c r="E27" s="75"/>
      <c r="F27" s="75">
        <v>0</v>
      </c>
      <c r="G27" s="75"/>
      <c r="H27" s="75">
        <v>172815</v>
      </c>
      <c r="I27" s="75"/>
      <c r="J27" s="75">
        <v>0</v>
      </c>
      <c r="K27" s="58"/>
      <c r="L27" s="75">
        <v>172815</v>
      </c>
    </row>
    <row r="28" spans="1:12" s="10" customFormat="1">
      <c r="A28" s="57" t="s">
        <v>93</v>
      </c>
      <c r="B28" s="34">
        <v>0</v>
      </c>
      <c r="C28" s="34"/>
      <c r="D28" s="34">
        <v>0</v>
      </c>
      <c r="E28" s="34"/>
      <c r="F28" s="34">
        <v>0</v>
      </c>
      <c r="G28" s="34"/>
      <c r="H28" s="34">
        <v>172815</v>
      </c>
      <c r="I28" s="34"/>
      <c r="J28" s="34">
        <v>0</v>
      </c>
      <c r="K28" s="58"/>
      <c r="L28" s="34">
        <v>172815</v>
      </c>
    </row>
    <row r="29" spans="1:12" s="10" customFormat="1">
      <c r="A29" s="57" t="s">
        <v>59</v>
      </c>
      <c r="B29" s="78">
        <v>0</v>
      </c>
      <c r="C29" s="34"/>
      <c r="D29" s="78">
        <v>0</v>
      </c>
      <c r="E29" s="34"/>
      <c r="F29" s="78">
        <v>0</v>
      </c>
      <c r="G29" s="34"/>
      <c r="H29" s="78">
        <v>172815</v>
      </c>
      <c r="I29" s="34"/>
      <c r="J29" s="78">
        <v>33864634</v>
      </c>
      <c r="K29" s="73"/>
      <c r="L29" s="78">
        <v>34037449</v>
      </c>
    </row>
    <row r="30" spans="1:12" s="10" customFormat="1" ht="25.5">
      <c r="A30" s="62" t="s">
        <v>130</v>
      </c>
      <c r="B30" s="79">
        <v>61135197</v>
      </c>
      <c r="C30" s="77"/>
      <c r="D30" s="79">
        <v>25632</v>
      </c>
      <c r="E30" s="77"/>
      <c r="F30" s="79">
        <v>8234923</v>
      </c>
      <c r="G30" s="77"/>
      <c r="H30" s="79" t="s">
        <v>63</v>
      </c>
      <c r="I30" s="77"/>
      <c r="J30" s="79">
        <v>83970793</v>
      </c>
      <c r="K30" s="63"/>
      <c r="L30" s="79">
        <v>153366545</v>
      </c>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row r="36" spans="2:12">
      <c r="B36" s="3"/>
      <c r="C36" s="3"/>
      <c r="D36" s="3"/>
      <c r="E36" s="3"/>
      <c r="F36" s="3"/>
      <c r="G36" s="3"/>
      <c r="H36" s="3"/>
      <c r="I36" s="3"/>
      <c r="J36" s="3"/>
      <c r="K36" s="3"/>
      <c r="L36" s="3"/>
    </row>
  </sheetData>
  <pageMargins left="0.7" right="0.7" top="0.75" bottom="0.75" header="0.3" footer="0.3"/>
  <pageSetup paperSize="9" orientation="portrait" r:id="rId1"/>
  <headerFooter>
    <oddHeader>&amp;L&amp;"Calibri"&amp;10&amp;K000000ВНУТРЕННЯЯ ИНФОРМАЦИЯ&amp;1#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2022-08-11T12:48:06Z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67e166-4b10-4d44-9951-ddc92040c9bd_Enabled">
    <vt:lpwstr>true</vt:lpwstr>
  </property>
  <property fmtid="{D5CDD505-2E9C-101B-9397-08002B2CF9AE}" pid="3" name="MSIP_Label_5667e166-4b10-4d44-9951-ddc92040c9bd_SetDate">
    <vt:lpwstr>2022-08-11T12:48:06Z</vt:lpwstr>
  </property>
  <property fmtid="{D5CDD505-2E9C-101B-9397-08002B2CF9AE}" pid="4" name="MSIP_Label_5667e166-4b10-4d44-9951-ddc92040c9bd_Method">
    <vt:lpwstr>Standard</vt:lpwstr>
  </property>
  <property fmtid="{D5CDD505-2E9C-101B-9397-08002B2CF9AE}" pid="5" name="MSIP_Label_5667e166-4b10-4d44-9951-ddc92040c9bd_Name">
    <vt:lpwstr>С маркировкой</vt:lpwstr>
  </property>
  <property fmtid="{D5CDD505-2E9C-101B-9397-08002B2CF9AE}" pid="6" name="MSIP_Label_5667e166-4b10-4d44-9951-ddc92040c9bd_SiteId">
    <vt:lpwstr>38598580-1f17-4a12-918c-077d560b949f</vt:lpwstr>
  </property>
  <property fmtid="{D5CDD505-2E9C-101B-9397-08002B2CF9AE}" pid="7" name="MSIP_Label_5667e166-4b10-4d44-9951-ddc92040c9bd_ActionId">
    <vt:lpwstr>0c3f7b90-ceba-4f4c-b8ae-4259761d3ff1</vt:lpwstr>
  </property>
  <property fmtid="{D5CDD505-2E9C-101B-9397-08002B2CF9AE}" pid="8" name="MSIP_Label_5667e166-4b10-4d44-9951-ddc92040c9bd_ContentBits">
    <vt:lpwstr>1</vt:lpwstr>
  </property>
</Properties>
</file>