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3\КФО 1 квартал 2023\"/>
    </mc:Choice>
  </mc:AlternateContent>
  <bookViews>
    <workbookView xWindow="0" yWindow="0" windowWidth="20400" windowHeight="7755" tabRatio="871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2">Ф3!$A$1:$C$53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3" i="4"/>
  <c r="E21" i="4"/>
  <c r="C16" i="4"/>
  <c r="C19" i="4" s="1"/>
  <c r="C24" i="4" s="1"/>
  <c r="C27" i="4" s="1"/>
  <c r="C33" i="4" s="1"/>
  <c r="E15" i="4"/>
  <c r="E13" i="4"/>
  <c r="C11" i="4"/>
  <c r="B11" i="4"/>
  <c r="B16" i="4" s="1"/>
  <c r="B19" i="4" s="1"/>
  <c r="B24" i="4" s="1"/>
  <c r="B27" i="4" s="1"/>
  <c r="B33" i="4" s="1"/>
  <c r="C9" i="4"/>
  <c r="E9" i="4" s="1"/>
  <c r="E11" i="4" s="1"/>
  <c r="E16" i="4" s="1"/>
  <c r="E19" i="4" s="1"/>
  <c r="E24" i="4" s="1"/>
  <c r="E27" i="4" s="1"/>
  <c r="E33" i="4" s="1"/>
  <c r="C39" i="3"/>
  <c r="C35" i="3"/>
  <c r="B35" i="3"/>
  <c r="C32" i="3"/>
  <c r="B32" i="3"/>
  <c r="B39" i="3" s="1"/>
  <c r="C30" i="3"/>
  <c r="C27" i="3"/>
  <c r="C24" i="3"/>
  <c r="C14" i="3"/>
  <c r="B14" i="3"/>
  <c r="B22" i="3" s="1"/>
  <c r="C10" i="3"/>
  <c r="C22" i="3" s="1"/>
  <c r="C41" i="3" s="1"/>
  <c r="B10" i="3"/>
  <c r="D11" i="2"/>
  <c r="D15" i="2" s="1"/>
  <c r="D18" i="2" s="1"/>
  <c r="D20" i="2" s="1"/>
  <c r="D22" i="2" s="1"/>
  <c r="D23" i="2" s="1"/>
  <c r="C11" i="2"/>
  <c r="C15" i="2" s="1"/>
  <c r="C18" i="2" s="1"/>
  <c r="C20" i="2" s="1"/>
  <c r="C22" i="2" s="1"/>
  <c r="C23" i="2" s="1"/>
  <c r="D42" i="1"/>
  <c r="D43" i="1" s="1"/>
  <c r="D45" i="1" s="1"/>
  <c r="C42" i="1"/>
  <c r="C43" i="1" s="1"/>
  <c r="C45" i="1" s="1"/>
  <c r="C46" i="1" s="1"/>
  <c r="D39" i="1"/>
  <c r="C39" i="1"/>
  <c r="D32" i="1"/>
  <c r="D46" i="1" s="1"/>
  <c r="C32" i="1"/>
  <c r="C23" i="1"/>
  <c r="D22" i="1"/>
  <c r="C22" i="1"/>
  <c r="D14" i="1"/>
  <c r="D23" i="1" s="1"/>
  <c r="C14" i="1"/>
  <c r="B41" i="3" l="1"/>
</calcChain>
</file>

<file path=xl/sharedStrings.xml><?xml version="1.0" encoding="utf-8"?>
<sst xmlns="http://schemas.openxmlformats.org/spreadsheetml/2006/main" count="163" uniqueCount="123">
  <si>
    <t>Основные средства</t>
  </si>
  <si>
    <t>Нематериальные активы</t>
  </si>
  <si>
    <t>Наименование статьи</t>
  </si>
  <si>
    <t>На конец отчетного периода</t>
  </si>
  <si>
    <t>На начало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</si>
  <si>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</si>
  <si>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</si>
  <si>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</si>
  <si>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</si>
  <si>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</si>
  <si>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Прочая долгосрочная дебиторская задолженность</t>
  </si>
  <si>
    <t>Инвестиционная недвижимость</t>
  </si>
  <si>
    <t>Право пользования активом</t>
  </si>
  <si>
    <t>Прочие долгосрочные активы</t>
  </si>
  <si>
    <t>Краткосрочные обязательства по аренде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</si>
  <si>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</si>
  <si>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</si>
  <si>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</si>
  <si>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</si>
  <si>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</si>
  <si>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</si>
  <si>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</si>
  <si>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Отложенные налоговые обязательства</t>
  </si>
  <si>
    <t>Прочие долгосрочные обязательства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</si>
  <si>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</si>
  <si>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</si>
  <si>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</si>
  <si>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</si>
  <si>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</si>
  <si>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</si>
  <si>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</si>
  <si>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</si>
  <si>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</si>
  <si>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</si>
  <si>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</si>
  <si>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</si>
  <si>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</si>
  <si>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</si>
  <si>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</si>
  <si>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</si>
  <si>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</si>
  <si>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</si>
  <si>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</si>
  <si>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</si>
  <si>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</si>
  <si>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</si>
  <si>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</si>
  <si>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Прибыль (убыток) за год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</si>
  <si>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</si>
  <si>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</si>
  <si>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</si>
  <si>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Краткосрочные активы:</t>
  </si>
  <si>
    <t xml:space="preserve">Итого краткосрочных активов </t>
  </si>
  <si>
    <t>Долгосрочные активы</t>
  </si>
  <si>
    <t>Итого долгосрочных активов</t>
  </si>
  <si>
    <t>Всего активы</t>
  </si>
  <si>
    <t>Краткосрочные обязательства</t>
  </si>
  <si>
    <t>Итого краткосрочных обязательств</t>
  </si>
  <si>
    <t>Долгосрочные обязательства</t>
  </si>
  <si>
    <t xml:space="preserve">Итого долгосрочных обязательств </t>
  </si>
  <si>
    <t>Капитал</t>
  </si>
  <si>
    <t>Итого капитал, относимый на собственников материнской Компании</t>
  </si>
  <si>
    <t>Всего капитал</t>
  </si>
  <si>
    <t>Всего обязательства и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</si>
  <si>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</si>
  <si>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</si>
  <si>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</si>
  <si>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</si>
  <si>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</si>
  <si>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</si>
  <si>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ОБ ИЗМЕНЕНИЯХ В КАПИТАЛЕ</t>
  </si>
  <si>
    <t>Уставный капитал</t>
  </si>
  <si>
    <t xml:space="preserve">Пересчитанное сальдо </t>
  </si>
  <si>
    <t>Общая совокупная прибыль, всего:</t>
  </si>
  <si>
    <t>Дивиденды</t>
  </si>
  <si>
    <t>Операции с собственникам: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</si>
  <si>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Алибаева Маргарита Рафиковна __________________________</t>
    </r>
  </si>
  <si>
    <t>Прим.</t>
  </si>
  <si>
    <t>Сальдо на 31 декабря 2021г.</t>
  </si>
  <si>
    <t>Сальдо на 31 декабря 2020г.</t>
  </si>
  <si>
    <t>Займы</t>
  </si>
  <si>
    <t>КОНСОЛИДИРОВАННЫЙ ОТЧЕТ О ДВИЖЕНИИ ДЕНЕЖНЫХ СРЕДСТВ</t>
  </si>
  <si>
    <t>Движение денежных средств от операционной деятельности</t>
  </si>
  <si>
    <t xml:space="preserve">Поступление денежных средств, всего: </t>
  </si>
  <si>
    <t>реализация товаров и услуг</t>
  </si>
  <si>
    <t>авансы, полученные от покупателей, заказчиков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</si>
  <si>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</si>
  <si>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</si>
  <si>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</si>
  <si>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</si>
  <si>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</si>
  <si>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</si>
  <si>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</si>
  <si>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</si>
  <si>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</si>
  <si>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</si>
  <si>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</si>
  <si>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реализация основных средств</t>
  </si>
  <si>
    <t>полученные вознаграждения</t>
  </si>
  <si>
    <t>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</si>
  <si>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</si>
  <si>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</si>
  <si>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получение займов</t>
  </si>
  <si>
    <t>погашение займов</t>
  </si>
  <si>
    <t>прочие выбытия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</si>
  <si>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</si>
  <si>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</si>
  <si>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</si>
  <si>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</si>
  <si>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</si>
  <si>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Алибаева Маргарита Рафиковна 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</si>
  <si>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</si>
  <si>
    <t>по состоянию на 31 марта 2023 года</t>
  </si>
  <si>
    <t>за период с 01 января 2023 по 31 марта 2023</t>
  </si>
  <si>
    <t>За период с 01.01.2023 по 31.03.2023</t>
  </si>
  <si>
    <t>За период с    01.01.2022           по 31.03.2022</t>
  </si>
  <si>
    <t>(прямой метод) за период с 01 января 2023 по 31 марта 2023</t>
  </si>
  <si>
    <t>За период с 01.01.2022 по 31.03.2022</t>
  </si>
  <si>
    <t xml:space="preserve">выплата дивидендов                    </t>
  </si>
  <si>
    <t>Прибыль (убыток)  на 31 декабря 2022г.</t>
  </si>
  <si>
    <t xml:space="preserve">Сальдо на 31 декабря 2022г. </t>
  </si>
  <si>
    <t>Прибыль (убыток)  на 31 марта 2023г.</t>
  </si>
  <si>
    <t xml:space="preserve">Сальдо на 31 марта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</si>
</sst>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0.00;[Red]\-0.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40" fontId="12" fillId="0" borderId="7" xfId="1" applyNumberFormat="1" applyFont="1" applyBorder="1" applyAlignment="1">
      <alignment horizontal="right" vertical="top"/>
    </xf>
    <xf numFmtId="165" fontId="12" fillId="0" borderId="7" xfId="1" applyNumberFormat="1" applyFont="1" applyBorder="1" applyAlignment="1">
      <alignment horizontal="right" vertical="top"/>
    </xf>
    <xf numFmtId="3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/>
    <xf numFmtId="3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/>
    <xf numFmtId="3" fontId="12" fillId="0" borderId="1" xfId="2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/>
    <xf numFmtId="4" fontId="12" fillId="0" borderId="1" xfId="3" applyNumberFormat="1" applyFont="1" applyBorder="1" applyAlignment="1">
      <alignment horizontal="right" wrapText="1"/>
    </xf>
    <xf numFmtId="164" fontId="12" fillId="0" borderId="8" xfId="4" applyNumberFormat="1" applyFont="1" applyBorder="1" applyAlignment="1">
      <alignment horizontal="right" wrapText="1"/>
    </xf>
    <xf numFmtId="3" fontId="12" fillId="0" borderId="1" xfId="3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/>
    <xf numFmtId="3" fontId="1" fillId="0" borderId="0" xfId="0" applyNumberFormat="1" applyFont="1"/>
    <xf numFmtId="0" fontId="3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_1й кв 2023" xfId="4"/>
    <cellStyle name="Обычный_3 кв.2022" xfId="3"/>
    <cellStyle name="Обычный_инв" xfId="2"/>
    <cellStyle name="Обычный_о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tabSelected="1" topLeftCell="A7" zoomScaleNormal="100" workbookViewId="0">
      <selection activeCell="D32" sqref="D32"/>
    </sheetView>
  </sheetViews>
  <sheetFormatPr defaultColWidth="9.140625" defaultRowHeight="15" x14ac:dyDescent="0.25"/>
  <cols>
    <col min="1" max="1" width="51.7109375" style="3" customWidth="1"/>
    <col min="2" max="2" width="11.85546875" style="3" customWidth="1"/>
    <col min="3" max="4" width="19.85546875" style="3" customWidth="1"/>
    <col min="5" max="5" width="9.140625" style="3"/>
    <col min="6" max="6" width="9.85546875" style="3" bestFit="1" customWidth="1"/>
    <col min="7" max="8" width="9.140625" style="3"/>
    <col min="9" max="9" width="9.85546875" style="3" bestFit="1" customWidth="1"/>
    <col min="10" max="16384" width="9.140625" style="3"/>
  </cols>
  <sheetData>
    <row r="1" spans="1:4" x14ac:dyDescent="0.25">
      <c r="A1" s="6" t="s">
        <v>48</v>
      </c>
      <c r="B1" s="6"/>
    </row>
    <row r="2" spans="1:4" x14ac:dyDescent="0.25">
      <c r="A2" s="6" t="s">
        <v>49</v>
      </c>
      <c r="B2" s="6"/>
    </row>
    <row r="3" spans="1:4" x14ac:dyDescent="0.25">
      <c r="A3" s="6" t="s">
        <v>112</v>
      </c>
      <c r="B3" s="6"/>
    </row>
    <row r="4" spans="1:4" x14ac:dyDescent="0.25">
      <c r="A4" s="20" t="s">
        <v>50</v>
      </c>
      <c r="B4" s="20"/>
    </row>
    <row r="5" spans="1:4" x14ac:dyDescent="0.25">
      <c r="A5" s="20"/>
      <c r="B5" s="20"/>
    </row>
    <row r="6" spans="1:4" ht="15" customHeight="1" x14ac:dyDescent="0.25">
      <c r="A6" s="59" t="s">
        <v>2</v>
      </c>
      <c r="B6" s="61" t="s">
        <v>77</v>
      </c>
      <c r="C6" s="63" t="s">
        <v>3</v>
      </c>
      <c r="D6" s="61" t="s">
        <v>4</v>
      </c>
    </row>
    <row r="7" spans="1:4" ht="21" customHeight="1" x14ac:dyDescent="0.25">
      <c r="A7" s="60"/>
      <c r="B7" s="62"/>
      <c r="C7" s="64"/>
      <c r="D7" s="62"/>
    </row>
    <row r="8" spans="1:4" x14ac:dyDescent="0.25">
      <c r="A8" s="26" t="s">
        <v>51</v>
      </c>
      <c r="B8" s="21"/>
      <c r="C8" s="7"/>
      <c r="D8" s="7"/>
    </row>
    <row r="9" spans="1:4" x14ac:dyDescent="0.25">
      <c r="A9" s="8" t="s">
        <v>5</v>
      </c>
      <c r="B9" s="22">
        <v>4</v>
      </c>
      <c r="C9" s="9">
        <v>81489</v>
      </c>
      <c r="D9" s="9">
        <v>45486</v>
      </c>
    </row>
    <row r="10" spans="1:4" ht="25.5" x14ac:dyDescent="0.25">
      <c r="A10" s="8" t="s">
        <v>6</v>
      </c>
      <c r="B10" s="22">
        <v>5</v>
      </c>
      <c r="C10" s="10">
        <v>147925</v>
      </c>
      <c r="D10" s="10">
        <v>47541</v>
      </c>
    </row>
    <row r="11" spans="1:4" x14ac:dyDescent="0.25">
      <c r="A11" s="8" t="s">
        <v>7</v>
      </c>
      <c r="B11" s="22">
        <v>6</v>
      </c>
      <c r="C11" s="9">
        <v>9840</v>
      </c>
      <c r="D11" s="9">
        <v>9840</v>
      </c>
    </row>
    <row r="12" spans="1:4" x14ac:dyDescent="0.25">
      <c r="A12" s="8" t="s">
        <v>8</v>
      </c>
      <c r="B12" s="22">
        <v>7</v>
      </c>
      <c r="C12" s="9">
        <v>602278</v>
      </c>
      <c r="D12" s="9">
        <v>601368</v>
      </c>
    </row>
    <row r="13" spans="1:4" x14ac:dyDescent="0.25">
      <c r="A13" s="8" t="s">
        <v>9</v>
      </c>
      <c r="B13" s="22">
        <v>8</v>
      </c>
      <c r="C13" s="9">
        <v>4381871</v>
      </c>
      <c r="D13" s="9">
        <v>4441852</v>
      </c>
    </row>
    <row r="14" spans="1:4" x14ac:dyDescent="0.25">
      <c r="A14" s="26" t="s">
        <v>52</v>
      </c>
      <c r="B14" s="21"/>
      <c r="C14" s="15">
        <f>SUM(C9:C13)</f>
        <v>5223403</v>
      </c>
      <c r="D14" s="15">
        <f>SUM(D9:D13)</f>
        <v>5146087</v>
      </c>
    </row>
    <row r="15" spans="1:4" x14ac:dyDescent="0.25">
      <c r="A15" s="26" t="s">
        <v>53</v>
      </c>
      <c r="B15" s="21"/>
      <c r="C15" s="12"/>
      <c r="D15" s="12"/>
    </row>
    <row r="16" spans="1:4" x14ac:dyDescent="0.25">
      <c r="A16" s="8" t="s">
        <v>10</v>
      </c>
      <c r="B16" s="22">
        <v>9</v>
      </c>
      <c r="C16" s="12">
        <v>11906</v>
      </c>
      <c r="D16" s="12">
        <v>12637</v>
      </c>
    </row>
    <row r="17" spans="1:9" x14ac:dyDescent="0.25">
      <c r="A17" s="8" t="s">
        <v>11</v>
      </c>
      <c r="B17" s="22">
        <v>10</v>
      </c>
      <c r="C17" s="12">
        <v>20144800</v>
      </c>
      <c r="D17" s="12">
        <v>20144800</v>
      </c>
    </row>
    <row r="18" spans="1:9" x14ac:dyDescent="0.25">
      <c r="A18" s="8" t="s">
        <v>0</v>
      </c>
      <c r="B18" s="22">
        <v>11</v>
      </c>
      <c r="C18" s="9">
        <v>785061</v>
      </c>
      <c r="D18" s="9">
        <v>821279</v>
      </c>
    </row>
    <row r="19" spans="1:9" x14ac:dyDescent="0.25">
      <c r="A19" s="8" t="s">
        <v>12</v>
      </c>
      <c r="B19" s="22">
        <v>12</v>
      </c>
      <c r="C19" s="9">
        <v>582421</v>
      </c>
      <c r="D19" s="9">
        <v>607743</v>
      </c>
      <c r="I19" s="13"/>
    </row>
    <row r="20" spans="1:9" x14ac:dyDescent="0.25">
      <c r="A20" s="8" t="s">
        <v>1</v>
      </c>
      <c r="B20" s="22">
        <v>13</v>
      </c>
      <c r="C20" s="9">
        <v>12226</v>
      </c>
      <c r="D20" s="9">
        <v>12663</v>
      </c>
    </row>
    <row r="21" spans="1:9" x14ac:dyDescent="0.25">
      <c r="A21" s="8" t="s">
        <v>13</v>
      </c>
      <c r="B21" s="22">
        <v>14</v>
      </c>
      <c r="C21" s="9">
        <v>3638659</v>
      </c>
      <c r="D21" s="9">
        <v>3474360</v>
      </c>
    </row>
    <row r="22" spans="1:9" x14ac:dyDescent="0.25">
      <c r="A22" s="26" t="s">
        <v>54</v>
      </c>
      <c r="B22" s="21"/>
      <c r="C22" s="15">
        <f>SUM(C16:C21)</f>
        <v>25175073</v>
      </c>
      <c r="D22" s="15">
        <f>SUM(D16:D21)</f>
        <v>25073482</v>
      </c>
    </row>
    <row r="23" spans="1:9" x14ac:dyDescent="0.25">
      <c r="A23" s="11" t="s">
        <v>55</v>
      </c>
      <c r="B23" s="27"/>
      <c r="C23" s="15">
        <f>C14+C22</f>
        <v>30398476</v>
      </c>
      <c r="D23" s="15">
        <f>D14+D22</f>
        <v>30219569</v>
      </c>
    </row>
    <row r="24" spans="1:9" x14ac:dyDescent="0.25">
      <c r="A24" s="65"/>
      <c r="B24" s="66"/>
      <c r="C24" s="66"/>
      <c r="D24" s="67"/>
    </row>
    <row r="25" spans="1:9" x14ac:dyDescent="0.25">
      <c r="A25" s="26" t="s">
        <v>56</v>
      </c>
      <c r="B25" s="26"/>
      <c r="C25" s="7"/>
      <c r="D25" s="7"/>
    </row>
    <row r="26" spans="1:9" x14ac:dyDescent="0.25">
      <c r="A26" s="8" t="s">
        <v>14</v>
      </c>
      <c r="B26" s="22">
        <v>20</v>
      </c>
      <c r="C26" s="9">
        <v>70647</v>
      </c>
      <c r="D26" s="9">
        <v>90298</v>
      </c>
    </row>
    <row r="27" spans="1:9" x14ac:dyDescent="0.25">
      <c r="A27" s="8" t="s">
        <v>15</v>
      </c>
      <c r="B27" s="22">
        <v>15</v>
      </c>
      <c r="C27" s="9">
        <v>293996</v>
      </c>
      <c r="D27" s="10">
        <v>295843</v>
      </c>
    </row>
    <row r="28" spans="1:9" ht="26.25" x14ac:dyDescent="0.25">
      <c r="A28" s="23" t="s">
        <v>16</v>
      </c>
      <c r="B28" s="24">
        <v>16</v>
      </c>
      <c r="C28" s="10">
        <v>46777</v>
      </c>
      <c r="D28" s="10">
        <v>61791</v>
      </c>
      <c r="E28" s="13"/>
    </row>
    <row r="29" spans="1:9" x14ac:dyDescent="0.25">
      <c r="A29" s="8" t="s">
        <v>17</v>
      </c>
      <c r="B29" s="22">
        <v>17</v>
      </c>
      <c r="C29" s="9">
        <v>14045</v>
      </c>
      <c r="D29" s="9">
        <v>14045</v>
      </c>
    </row>
    <row r="30" spans="1:9" x14ac:dyDescent="0.25">
      <c r="A30" s="8" t="s">
        <v>18</v>
      </c>
      <c r="B30" s="22"/>
      <c r="C30" s="9">
        <v>18733</v>
      </c>
      <c r="D30" s="9">
        <v>1261</v>
      </c>
    </row>
    <row r="31" spans="1:9" x14ac:dyDescent="0.25">
      <c r="A31" s="8" t="s">
        <v>19</v>
      </c>
      <c r="B31" s="22">
        <v>18</v>
      </c>
      <c r="C31" s="9">
        <v>3392010</v>
      </c>
      <c r="D31" s="9">
        <v>3436131</v>
      </c>
    </row>
    <row r="32" spans="1:9" x14ac:dyDescent="0.25">
      <c r="A32" s="26" t="s">
        <v>57</v>
      </c>
      <c r="B32" s="21"/>
      <c r="C32" s="15">
        <f>SUM(C26:C31)</f>
        <v>3836208</v>
      </c>
      <c r="D32" s="15">
        <f>SUM(D26:D31)</f>
        <v>3899369</v>
      </c>
      <c r="F32" s="13"/>
    </row>
    <row r="33" spans="1:7" x14ac:dyDescent="0.25">
      <c r="A33" s="26" t="s">
        <v>58</v>
      </c>
      <c r="B33" s="21"/>
      <c r="C33" s="12"/>
      <c r="D33" s="12"/>
    </row>
    <row r="34" spans="1:7" x14ac:dyDescent="0.25">
      <c r="A34" s="8" t="s">
        <v>80</v>
      </c>
      <c r="B34" s="22">
        <v>19</v>
      </c>
      <c r="C34" s="12">
        <v>7000000</v>
      </c>
      <c r="D34" s="12">
        <v>7000000</v>
      </c>
    </row>
    <row r="35" spans="1:7" x14ac:dyDescent="0.25">
      <c r="A35" s="8" t="s">
        <v>20</v>
      </c>
      <c r="B35" s="22">
        <v>20</v>
      </c>
      <c r="C35" s="9">
        <v>683199</v>
      </c>
      <c r="D35" s="9">
        <v>683199</v>
      </c>
    </row>
    <row r="36" spans="1:7" x14ac:dyDescent="0.25">
      <c r="A36" s="8" t="s">
        <v>21</v>
      </c>
      <c r="B36" s="22">
        <v>21</v>
      </c>
      <c r="C36" s="9">
        <v>8095348</v>
      </c>
      <c r="D36" s="9">
        <v>8059431</v>
      </c>
    </row>
    <row r="37" spans="1:7" x14ac:dyDescent="0.25">
      <c r="A37" s="8" t="s">
        <v>22</v>
      </c>
      <c r="B37" s="22">
        <v>22</v>
      </c>
      <c r="C37" s="9">
        <v>2233845</v>
      </c>
      <c r="D37" s="9">
        <v>2233845</v>
      </c>
    </row>
    <row r="38" spans="1:7" x14ac:dyDescent="0.25">
      <c r="A38" s="8" t="s">
        <v>23</v>
      </c>
      <c r="B38" s="22">
        <v>23</v>
      </c>
      <c r="C38" s="9">
        <v>10870</v>
      </c>
      <c r="D38" s="9">
        <v>10270</v>
      </c>
    </row>
    <row r="39" spans="1:7" x14ac:dyDescent="0.25">
      <c r="A39" s="26" t="s">
        <v>59</v>
      </c>
      <c r="B39" s="21"/>
      <c r="C39" s="15">
        <f>SUM(C34:C38)</f>
        <v>18023262</v>
      </c>
      <c r="D39" s="15">
        <f>SUM(D34:D38)</f>
        <v>17986745</v>
      </c>
    </row>
    <row r="40" spans="1:7" x14ac:dyDescent="0.25">
      <c r="A40" s="26" t="s">
        <v>60</v>
      </c>
      <c r="B40" s="21"/>
      <c r="C40" s="7"/>
      <c r="D40" s="7"/>
    </row>
    <row r="41" spans="1:7" x14ac:dyDescent="0.25">
      <c r="A41" s="8" t="s">
        <v>24</v>
      </c>
      <c r="B41" s="22">
        <v>24</v>
      </c>
      <c r="C41" s="9">
        <v>700082</v>
      </c>
      <c r="D41" s="9">
        <v>700082</v>
      </c>
    </row>
    <row r="42" spans="1:7" x14ac:dyDescent="0.25">
      <c r="A42" s="8" t="s">
        <v>25</v>
      </c>
      <c r="B42" s="22"/>
      <c r="C42" s="9">
        <f>7839034-110</f>
        <v>7838924</v>
      </c>
      <c r="D42" s="9">
        <f>7633483-110</f>
        <v>7633373</v>
      </c>
      <c r="E42" s="13"/>
      <c r="F42" s="13"/>
    </row>
    <row r="43" spans="1:7" ht="25.5" x14ac:dyDescent="0.25">
      <c r="A43" s="26" t="s">
        <v>61</v>
      </c>
      <c r="B43" s="21"/>
      <c r="C43" s="15">
        <f>SUM(C41:C42)</f>
        <v>8539006</v>
      </c>
      <c r="D43" s="15">
        <f>SUM(D41:D42)</f>
        <v>8333455</v>
      </c>
    </row>
    <row r="44" spans="1:7" x14ac:dyDescent="0.25">
      <c r="A44" s="8" t="s">
        <v>26</v>
      </c>
      <c r="B44" s="22"/>
      <c r="C44" s="9"/>
      <c r="D44" s="9"/>
    </row>
    <row r="45" spans="1:7" x14ac:dyDescent="0.25">
      <c r="A45" s="26" t="s">
        <v>62</v>
      </c>
      <c r="B45" s="21"/>
      <c r="C45" s="15">
        <f>C43+C44</f>
        <v>8539006</v>
      </c>
      <c r="D45" s="15">
        <f>D43+D44</f>
        <v>8333455</v>
      </c>
      <c r="G45" s="13"/>
    </row>
    <row r="46" spans="1:7" x14ac:dyDescent="0.25">
      <c r="A46" s="26" t="s">
        <v>63</v>
      </c>
      <c r="B46" s="21"/>
      <c r="C46" s="15">
        <f>C32+C39+C45</f>
        <v>30398476</v>
      </c>
      <c r="D46" s="15">
        <f>D32+D39+D45</f>
        <v>30219569</v>
      </c>
    </row>
    <row r="47" spans="1:7" x14ac:dyDescent="0.25">
      <c r="A47" s="14"/>
      <c r="B47" s="14"/>
    </row>
    <row r="48" spans="1:7" x14ac:dyDescent="0.25">
      <c r="A48" s="14"/>
      <c r="B48" s="14"/>
      <c r="C48" s="13"/>
      <c r="D48" s="13"/>
    </row>
    <row r="49" spans="1:2" x14ac:dyDescent="0.25">
      <c r="A49" s="6" t="s">
        <v>76</v>
      </c>
      <c r="B49" s="6"/>
    </row>
    <row r="50" spans="1:2" x14ac:dyDescent="0.25">
      <c r="A50" s="5" t="s">
        <v>27</v>
      </c>
      <c r="B50" s="5"/>
    </row>
    <row r="52" spans="1:2" x14ac:dyDescent="0.25">
      <c r="A52" s="6" t="s">
        <v>28</v>
      </c>
      <c r="B52" s="6"/>
    </row>
    <row r="53" spans="1:2" x14ac:dyDescent="0.25">
      <c r="A53" s="5" t="s">
        <v>29</v>
      </c>
      <c r="B53" s="5"/>
    </row>
    <row r="55" spans="1:2" x14ac:dyDescent="0.25">
      <c r="A55" s="5" t="s">
        <v>30</v>
      </c>
      <c r="B55" s="5"/>
    </row>
    <row r="56" spans="1:2" x14ac:dyDescent="0.25">
      <c r="A56" s="4"/>
      <c r="B56" s="4"/>
    </row>
    <row r="57" spans="1:2" x14ac:dyDescent="0.25">
      <c r="A57" s="6"/>
      <c r="B57" s="6"/>
    </row>
  </sheetData>
  <mergeCells count="5">
    <mergeCell ref="A6:A7"/>
    <mergeCell ref="D6:D7"/>
    <mergeCell ref="C6:C7"/>
    <mergeCell ref="A24:D24"/>
    <mergeCell ref="B6:B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49.28515625" style="3" customWidth="1"/>
    <col min="2" max="2" width="12.7109375" style="3" customWidth="1"/>
    <col min="3" max="3" width="20.5703125" style="3" customWidth="1"/>
    <col min="4" max="4" width="20.42578125" style="3" customWidth="1"/>
    <col min="5" max="16384" width="9.140625" style="3"/>
  </cols>
  <sheetData>
    <row r="1" spans="1:4" x14ac:dyDescent="0.25">
      <c r="A1" s="6"/>
      <c r="B1" s="6"/>
    </row>
    <row r="2" spans="1:4" x14ac:dyDescent="0.25">
      <c r="A2" s="6" t="s">
        <v>48</v>
      </c>
      <c r="B2" s="6"/>
    </row>
    <row r="3" spans="1:4" x14ac:dyDescent="0.25">
      <c r="A3" s="6" t="s">
        <v>64</v>
      </c>
      <c r="B3" s="6"/>
    </row>
    <row r="4" spans="1:4" x14ac:dyDescent="0.25">
      <c r="A4" s="6" t="s">
        <v>113</v>
      </c>
      <c r="B4" s="6"/>
    </row>
    <row r="5" spans="1:4" x14ac:dyDescent="0.25">
      <c r="A5" s="20" t="s">
        <v>50</v>
      </c>
      <c r="B5" s="20"/>
    </row>
    <row r="6" spans="1:4" x14ac:dyDescent="0.25">
      <c r="A6" s="6"/>
      <c r="B6" s="6"/>
    </row>
    <row r="7" spans="1:4" x14ac:dyDescent="0.25">
      <c r="A7" s="68" t="s">
        <v>31</v>
      </c>
      <c r="B7" s="61" t="s">
        <v>77</v>
      </c>
      <c r="C7" s="69" t="s">
        <v>114</v>
      </c>
      <c r="D7" s="69" t="s">
        <v>115</v>
      </c>
    </row>
    <row r="8" spans="1:4" x14ac:dyDescent="0.25">
      <c r="A8" s="68"/>
      <c r="B8" s="62"/>
      <c r="C8" s="69"/>
      <c r="D8" s="69"/>
    </row>
    <row r="9" spans="1:4" x14ac:dyDescent="0.25">
      <c r="A9" s="8" t="s">
        <v>32</v>
      </c>
      <c r="B9" s="22">
        <v>25</v>
      </c>
      <c r="C9" s="9">
        <v>798273</v>
      </c>
      <c r="D9" s="9">
        <v>682690</v>
      </c>
    </row>
    <row r="10" spans="1:4" x14ac:dyDescent="0.25">
      <c r="A10" s="8" t="s">
        <v>33</v>
      </c>
      <c r="B10" s="22">
        <v>26</v>
      </c>
      <c r="C10" s="9">
        <v>400137</v>
      </c>
      <c r="D10" s="9">
        <v>572619</v>
      </c>
    </row>
    <row r="11" spans="1:4" x14ac:dyDescent="0.25">
      <c r="A11" s="26" t="s">
        <v>65</v>
      </c>
      <c r="B11" s="21"/>
      <c r="C11" s="15">
        <f>C9-C10</f>
        <v>398136</v>
      </c>
      <c r="D11" s="15">
        <f>D9-D10</f>
        <v>110071</v>
      </c>
    </row>
    <row r="12" spans="1:4" x14ac:dyDescent="0.25">
      <c r="A12" s="8" t="s">
        <v>34</v>
      </c>
      <c r="B12" s="22">
        <v>27</v>
      </c>
      <c r="C12" s="9">
        <v>53469</v>
      </c>
      <c r="D12" s="9">
        <v>46687</v>
      </c>
    </row>
    <row r="13" spans="1:4" x14ac:dyDescent="0.25">
      <c r="A13" s="8" t="s">
        <v>35</v>
      </c>
      <c r="B13" s="22">
        <v>28</v>
      </c>
      <c r="C13" s="9">
        <v>102528</v>
      </c>
      <c r="D13" s="9">
        <v>98197</v>
      </c>
    </row>
    <row r="14" spans="1:4" x14ac:dyDescent="0.25">
      <c r="A14" s="8" t="s">
        <v>36</v>
      </c>
      <c r="B14" s="22">
        <v>29</v>
      </c>
      <c r="C14" s="9">
        <v>399435</v>
      </c>
      <c r="D14" s="9">
        <v>618174</v>
      </c>
    </row>
    <row r="15" spans="1:4" x14ac:dyDescent="0.25">
      <c r="A15" s="26" t="s">
        <v>66</v>
      </c>
      <c r="B15" s="21"/>
      <c r="C15" s="15">
        <f>C11+C14-C12-C13</f>
        <v>641574</v>
      </c>
      <c r="D15" s="15">
        <f>D11+D14-D12-D13</f>
        <v>583361</v>
      </c>
    </row>
    <row r="16" spans="1:4" x14ac:dyDescent="0.25">
      <c r="A16" s="8" t="s">
        <v>37</v>
      </c>
      <c r="B16" s="22">
        <v>30</v>
      </c>
      <c r="C16" s="9">
        <v>110</v>
      </c>
      <c r="D16" s="9">
        <v>291</v>
      </c>
    </row>
    <row r="17" spans="1:4" x14ac:dyDescent="0.25">
      <c r="A17" s="8" t="s">
        <v>38</v>
      </c>
      <c r="B17" s="22">
        <v>31</v>
      </c>
      <c r="C17" s="9">
        <v>436133</v>
      </c>
      <c r="D17" s="9">
        <v>321297</v>
      </c>
    </row>
    <row r="18" spans="1:4" x14ac:dyDescent="0.25">
      <c r="A18" s="26" t="s">
        <v>67</v>
      </c>
      <c r="B18" s="21"/>
      <c r="C18" s="15">
        <f>C15+C16-C17</f>
        <v>205551</v>
      </c>
      <c r="D18" s="15">
        <f>D15+D16-D17</f>
        <v>262355</v>
      </c>
    </row>
    <row r="19" spans="1:4" x14ac:dyDescent="0.25">
      <c r="A19" s="8" t="s">
        <v>39</v>
      </c>
      <c r="B19" s="22"/>
      <c r="C19" s="9"/>
      <c r="D19" s="9"/>
    </row>
    <row r="20" spans="1:4" ht="25.5" x14ac:dyDescent="0.25">
      <c r="A20" s="26" t="s">
        <v>68</v>
      </c>
      <c r="B20" s="21"/>
      <c r="C20" s="15">
        <f>C18-C19</f>
        <v>205551</v>
      </c>
      <c r="D20" s="15">
        <f>D18-D19</f>
        <v>262355</v>
      </c>
    </row>
    <row r="21" spans="1:4" ht="25.5" x14ac:dyDescent="0.25">
      <c r="A21" s="8" t="s">
        <v>40</v>
      </c>
      <c r="B21" s="22"/>
      <c r="C21" s="15"/>
      <c r="D21" s="15"/>
    </row>
    <row r="22" spans="1:4" x14ac:dyDescent="0.25">
      <c r="A22" s="26" t="s">
        <v>69</v>
      </c>
      <c r="B22" s="21"/>
      <c r="C22" s="15">
        <f>C20+C21</f>
        <v>205551</v>
      </c>
      <c r="D22" s="15">
        <f>D20+D21</f>
        <v>262355</v>
      </c>
    </row>
    <row r="23" spans="1:4" x14ac:dyDescent="0.25">
      <c r="A23" s="8" t="s">
        <v>41</v>
      </c>
      <c r="B23" s="22"/>
      <c r="C23" s="9">
        <f>C22</f>
        <v>205551</v>
      </c>
      <c r="D23" s="9">
        <f>D22</f>
        <v>262355</v>
      </c>
    </row>
    <row r="24" spans="1:4" x14ac:dyDescent="0.25">
      <c r="A24" s="8" t="s">
        <v>42</v>
      </c>
      <c r="B24" s="22"/>
      <c r="C24" s="9"/>
      <c r="D24" s="9"/>
    </row>
    <row r="25" spans="1:4" x14ac:dyDescent="0.25">
      <c r="A25" s="16"/>
      <c r="B25" s="16"/>
    </row>
    <row r="26" spans="1:4" x14ac:dyDescent="0.25">
      <c r="A26" s="6"/>
      <c r="B26" s="6"/>
    </row>
    <row r="27" spans="1:4" x14ac:dyDescent="0.25">
      <c r="A27" s="6" t="s">
        <v>76</v>
      </c>
      <c r="B27" s="6"/>
    </row>
    <row r="28" spans="1:4" x14ac:dyDescent="0.25">
      <c r="A28" s="5" t="s">
        <v>27</v>
      </c>
      <c r="B28" s="5"/>
    </row>
    <row r="30" spans="1:4" x14ac:dyDescent="0.25">
      <c r="A30" s="5"/>
      <c r="B30" s="5"/>
    </row>
    <row r="31" spans="1:4" x14ac:dyDescent="0.25">
      <c r="A31" s="6" t="s">
        <v>28</v>
      </c>
      <c r="B31" s="6"/>
    </row>
    <row r="32" spans="1:4" x14ac:dyDescent="0.25">
      <c r="A32" s="5" t="s">
        <v>29</v>
      </c>
      <c r="B32" s="5"/>
    </row>
    <row r="34" spans="1:2" x14ac:dyDescent="0.25">
      <c r="A34" s="5" t="s">
        <v>30</v>
      </c>
      <c r="B34" s="5"/>
    </row>
    <row r="35" spans="1:2" x14ac:dyDescent="0.25">
      <c r="A35" s="6"/>
      <c r="B35" s="6"/>
    </row>
  </sheetData>
  <mergeCells count="4">
    <mergeCell ref="A7:A8"/>
    <mergeCell ref="D7:D8"/>
    <mergeCell ref="C7:C8"/>
    <mergeCell ref="B7:B8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55"/>
  <sheetViews>
    <sheetView zoomScaleNormal="100" workbookViewId="0">
      <selection activeCell="A7" sqref="A7:A8"/>
    </sheetView>
  </sheetViews>
  <sheetFormatPr defaultRowHeight="12.75" x14ac:dyDescent="0.2"/>
  <cols>
    <col min="1" max="1" width="62.7109375" style="29" customWidth="1"/>
    <col min="2" max="2" width="21.5703125" style="29" customWidth="1"/>
    <col min="3" max="3" width="19.28515625" style="29" customWidth="1"/>
    <col min="4" max="16384" width="9.140625" style="29"/>
  </cols>
  <sheetData>
    <row r="1" spans="1:4" x14ac:dyDescent="0.2">
      <c r="A1" s="1"/>
      <c r="C1" s="25"/>
    </row>
    <row r="2" spans="1:4" x14ac:dyDescent="0.2">
      <c r="A2" s="6" t="s">
        <v>48</v>
      </c>
      <c r="B2" s="25"/>
      <c r="C2" s="25"/>
    </row>
    <row r="3" spans="1:4" x14ac:dyDescent="0.2">
      <c r="A3" s="6" t="s">
        <v>81</v>
      </c>
      <c r="B3" s="25"/>
      <c r="C3" s="25"/>
    </row>
    <row r="4" spans="1:4" x14ac:dyDescent="0.2">
      <c r="A4" s="6" t="s">
        <v>116</v>
      </c>
      <c r="B4" s="25"/>
      <c r="C4" s="25"/>
    </row>
    <row r="5" spans="1:4" x14ac:dyDescent="0.2">
      <c r="A5" s="20" t="s">
        <v>50</v>
      </c>
      <c r="B5" s="25"/>
      <c r="C5" s="25"/>
    </row>
    <row r="6" spans="1:4" x14ac:dyDescent="0.2">
      <c r="A6" s="1"/>
      <c r="C6" s="25"/>
    </row>
    <row r="7" spans="1:4" x14ac:dyDescent="0.2">
      <c r="A7" s="68" t="s">
        <v>31</v>
      </c>
      <c r="B7" s="69" t="s">
        <v>114</v>
      </c>
      <c r="C7" s="69" t="s">
        <v>117</v>
      </c>
    </row>
    <row r="8" spans="1:4" ht="27" customHeight="1" x14ac:dyDescent="0.2">
      <c r="A8" s="68"/>
      <c r="B8" s="69"/>
      <c r="C8" s="69"/>
    </row>
    <row r="9" spans="1:4" ht="13.5" x14ac:dyDescent="0.2">
      <c r="A9" s="71" t="s">
        <v>82</v>
      </c>
      <c r="B9" s="71"/>
      <c r="C9" s="71"/>
    </row>
    <row r="10" spans="1:4" x14ac:dyDescent="0.2">
      <c r="A10" s="30" t="s">
        <v>83</v>
      </c>
      <c r="B10" s="31">
        <f>B11+B12+B13</f>
        <v>1060195649.99</v>
      </c>
      <c r="C10" s="32">
        <f>SUM(C11:C13)</f>
        <v>1283207</v>
      </c>
    </row>
    <row r="11" spans="1:4" x14ac:dyDescent="0.2">
      <c r="A11" s="23" t="s">
        <v>84</v>
      </c>
      <c r="B11" s="33">
        <v>181500154.77000001</v>
      </c>
      <c r="C11" s="10">
        <v>270746</v>
      </c>
    </row>
    <row r="12" spans="1:4" x14ac:dyDescent="0.2">
      <c r="A12" s="23" t="s">
        <v>85</v>
      </c>
      <c r="B12" s="33">
        <v>722457864</v>
      </c>
      <c r="C12" s="10">
        <v>998557</v>
      </c>
    </row>
    <row r="13" spans="1:4" x14ac:dyDescent="0.2">
      <c r="A13" s="23" t="s">
        <v>86</v>
      </c>
      <c r="B13" s="33">
        <v>156237631.22</v>
      </c>
      <c r="C13" s="10">
        <v>13904</v>
      </c>
    </row>
    <row r="14" spans="1:4" x14ac:dyDescent="0.2">
      <c r="A14" s="30" t="s">
        <v>87</v>
      </c>
      <c r="B14" s="31">
        <f>B15+B16+B17+B18+B19+B20+B21</f>
        <v>959601857.29000008</v>
      </c>
      <c r="C14" s="32">
        <f>SUM(C15:C21)</f>
        <v>813214</v>
      </c>
    </row>
    <row r="15" spans="1:4" x14ac:dyDescent="0.2">
      <c r="A15" s="23" t="s">
        <v>88</v>
      </c>
      <c r="B15" s="33">
        <v>184221521.47</v>
      </c>
      <c r="C15" s="10">
        <v>206794</v>
      </c>
      <c r="D15" s="34"/>
    </row>
    <row r="16" spans="1:4" x14ac:dyDescent="0.2">
      <c r="A16" s="23" t="s">
        <v>89</v>
      </c>
      <c r="B16" s="33">
        <v>138222311.86000001</v>
      </c>
      <c r="C16" s="10">
        <v>195459</v>
      </c>
      <c r="D16" s="34"/>
    </row>
    <row r="17" spans="1:4" x14ac:dyDescent="0.2">
      <c r="A17" s="23" t="s">
        <v>90</v>
      </c>
      <c r="B17" s="33">
        <v>50886098.399999999</v>
      </c>
      <c r="C17" s="10">
        <v>30187</v>
      </c>
      <c r="D17" s="35"/>
    </row>
    <row r="18" spans="1:4" x14ac:dyDescent="0.2">
      <c r="A18" s="23" t="s">
        <v>91</v>
      </c>
      <c r="B18" s="33">
        <v>481580000.00999999</v>
      </c>
      <c r="C18" s="10">
        <v>292211</v>
      </c>
      <c r="D18" s="35"/>
    </row>
    <row r="19" spans="1:4" x14ac:dyDescent="0.2">
      <c r="A19" s="23" t="s">
        <v>92</v>
      </c>
      <c r="B19" s="33">
        <v>3755889</v>
      </c>
      <c r="C19" s="10">
        <v>2887</v>
      </c>
    </row>
    <row r="20" spans="1:4" x14ac:dyDescent="0.2">
      <c r="A20" s="23" t="s">
        <v>93</v>
      </c>
      <c r="B20" s="33">
        <v>97057760.200000003</v>
      </c>
      <c r="C20" s="10">
        <v>80732</v>
      </c>
    </row>
    <row r="21" spans="1:4" x14ac:dyDescent="0.2">
      <c r="A21" s="23" t="s">
        <v>94</v>
      </c>
      <c r="B21" s="33">
        <v>3878276.35</v>
      </c>
      <c r="C21" s="10">
        <v>4944</v>
      </c>
    </row>
    <row r="22" spans="1:4" x14ac:dyDescent="0.2">
      <c r="A22" s="30" t="s">
        <v>95</v>
      </c>
      <c r="B22" s="31">
        <f>B10-B14</f>
        <v>100593792.69999993</v>
      </c>
      <c r="C22" s="32">
        <f>C10-C14</f>
        <v>469993</v>
      </c>
    </row>
    <row r="23" spans="1:4" ht="13.5" x14ac:dyDescent="0.25">
      <c r="A23" s="72" t="s">
        <v>96</v>
      </c>
      <c r="B23" s="72"/>
      <c r="C23" s="72"/>
    </row>
    <row r="24" spans="1:4" x14ac:dyDescent="0.2">
      <c r="A24" s="36" t="s">
        <v>83</v>
      </c>
      <c r="B24" s="37">
        <v>600000</v>
      </c>
      <c r="C24" s="32">
        <f>SUM(C25:C26)</f>
        <v>600</v>
      </c>
    </row>
    <row r="25" spans="1:4" x14ac:dyDescent="0.2">
      <c r="A25" s="38" t="s">
        <v>97</v>
      </c>
      <c r="B25" s="39">
        <v>600000</v>
      </c>
      <c r="C25" s="40">
        <v>600</v>
      </c>
    </row>
    <row r="26" spans="1:4" x14ac:dyDescent="0.2">
      <c r="A26" s="38" t="s">
        <v>98</v>
      </c>
      <c r="B26" s="37"/>
      <c r="C26" s="10"/>
    </row>
    <row r="27" spans="1:4" x14ac:dyDescent="0.2">
      <c r="A27" s="36" t="s">
        <v>87</v>
      </c>
      <c r="B27" s="37">
        <v>65303552.379999995</v>
      </c>
      <c r="C27" s="32">
        <f>SUM(C28:C29)</f>
        <v>444720</v>
      </c>
    </row>
    <row r="28" spans="1:4" x14ac:dyDescent="0.2">
      <c r="A28" s="38" t="s">
        <v>99</v>
      </c>
      <c r="B28" s="39">
        <v>6622256.4800000004</v>
      </c>
      <c r="C28" s="10">
        <v>167113</v>
      </c>
    </row>
    <row r="29" spans="1:4" x14ac:dyDescent="0.2">
      <c r="A29" s="38" t="s">
        <v>94</v>
      </c>
      <c r="B29" s="39">
        <v>58681295.899999999</v>
      </c>
      <c r="C29" s="41">
        <v>277607</v>
      </c>
    </row>
    <row r="30" spans="1:4" x14ac:dyDescent="0.2">
      <c r="A30" s="36" t="s">
        <v>100</v>
      </c>
      <c r="B30" s="37">
        <v>-64703552.379999995</v>
      </c>
      <c r="C30" s="32">
        <f>C24-C27</f>
        <v>-444120</v>
      </c>
    </row>
    <row r="31" spans="1:4" ht="13.5" x14ac:dyDescent="0.25">
      <c r="A31" s="70" t="s">
        <v>101</v>
      </c>
      <c r="B31" s="70"/>
      <c r="C31" s="70"/>
    </row>
    <row r="32" spans="1:4" x14ac:dyDescent="0.2">
      <c r="A32" s="36" t="s">
        <v>83</v>
      </c>
      <c r="B32" s="37">
        <f>B33+B34</f>
        <v>113160</v>
      </c>
      <c r="C32" s="42">
        <f>SUM(C33:C34)</f>
        <v>600</v>
      </c>
    </row>
    <row r="33" spans="1:3" x14ac:dyDescent="0.2">
      <c r="A33" s="38" t="s">
        <v>102</v>
      </c>
      <c r="B33" s="43"/>
      <c r="C33" s="44"/>
    </row>
    <row r="34" spans="1:3" x14ac:dyDescent="0.2">
      <c r="A34" s="38" t="s">
        <v>86</v>
      </c>
      <c r="B34" s="45">
        <v>113160</v>
      </c>
      <c r="C34" s="46">
        <v>600</v>
      </c>
    </row>
    <row r="35" spans="1:3" x14ac:dyDescent="0.2">
      <c r="A35" s="36" t="s">
        <v>87</v>
      </c>
      <c r="B35" s="43">
        <f>B36+B37+B38</f>
        <v>0</v>
      </c>
      <c r="C35" s="32">
        <f>SUM(C36:C38)</f>
        <v>30000</v>
      </c>
    </row>
    <row r="36" spans="1:3" x14ac:dyDescent="0.2">
      <c r="A36" s="38" t="s">
        <v>103</v>
      </c>
      <c r="B36" s="43"/>
      <c r="C36" s="10"/>
    </row>
    <row r="37" spans="1:3" x14ac:dyDescent="0.2">
      <c r="A37" s="38" t="s">
        <v>118</v>
      </c>
      <c r="B37" s="43"/>
      <c r="C37" s="46"/>
    </row>
    <row r="38" spans="1:3" x14ac:dyDescent="0.2">
      <c r="A38" s="38" t="s">
        <v>104</v>
      </c>
      <c r="B38" s="43"/>
      <c r="C38" s="46">
        <v>30000</v>
      </c>
    </row>
    <row r="39" spans="1:3" x14ac:dyDescent="0.2">
      <c r="A39" s="36" t="s">
        <v>105</v>
      </c>
      <c r="B39" s="37">
        <f>B32-B35</f>
        <v>113160</v>
      </c>
      <c r="C39" s="32">
        <f>C32-C35</f>
        <v>-29400</v>
      </c>
    </row>
    <row r="40" spans="1:3" x14ac:dyDescent="0.2">
      <c r="A40" s="47" t="s">
        <v>106</v>
      </c>
      <c r="B40" s="43"/>
      <c r="C40" s="42"/>
    </row>
    <row r="41" spans="1:3" x14ac:dyDescent="0.2">
      <c r="A41" s="30" t="s">
        <v>107</v>
      </c>
      <c r="B41" s="37">
        <f>B22+B30+B39</f>
        <v>36003400.319999933</v>
      </c>
      <c r="C41" s="48">
        <f>C22+C30+C39</f>
        <v>-3527</v>
      </c>
    </row>
    <row r="42" spans="1:3" x14ac:dyDescent="0.2">
      <c r="A42" s="30" t="s">
        <v>108</v>
      </c>
      <c r="B42" s="37">
        <v>45485935.149999999</v>
      </c>
      <c r="C42" s="32">
        <v>59297</v>
      </c>
    </row>
    <row r="43" spans="1:3" x14ac:dyDescent="0.2">
      <c r="A43" s="30" t="s">
        <v>109</v>
      </c>
      <c r="B43" s="37">
        <v>81489335.5</v>
      </c>
      <c r="C43" s="32">
        <v>55770</v>
      </c>
    </row>
    <row r="44" spans="1:3" x14ac:dyDescent="0.2">
      <c r="A44" s="18"/>
      <c r="B44" s="49"/>
    </row>
    <row r="45" spans="1:3" x14ac:dyDescent="0.2">
      <c r="A45" s="1"/>
      <c r="B45" s="49"/>
      <c r="C45" s="49"/>
    </row>
    <row r="46" spans="1:3" x14ac:dyDescent="0.2">
      <c r="A46" s="1" t="s">
        <v>110</v>
      </c>
    </row>
    <row r="47" spans="1:3" x14ac:dyDescent="0.2">
      <c r="A47" s="2" t="s">
        <v>27</v>
      </c>
    </row>
    <row r="48" spans="1:3" x14ac:dyDescent="0.2">
      <c r="C48" s="25"/>
    </row>
    <row r="49" spans="1:3" x14ac:dyDescent="0.2">
      <c r="A49" s="2"/>
      <c r="C49" s="25"/>
    </row>
    <row r="50" spans="1:3" x14ac:dyDescent="0.2">
      <c r="A50" s="1" t="s">
        <v>111</v>
      </c>
      <c r="C50" s="25"/>
    </row>
    <row r="51" spans="1:3" x14ac:dyDescent="0.2">
      <c r="A51" s="2" t="s">
        <v>29</v>
      </c>
      <c r="C51" s="25"/>
    </row>
    <row r="52" spans="1:3" x14ac:dyDescent="0.2">
      <c r="C52" s="25"/>
    </row>
    <row r="53" spans="1:3" x14ac:dyDescent="0.2">
      <c r="A53" s="2" t="s">
        <v>30</v>
      </c>
      <c r="C53" s="25"/>
    </row>
    <row r="54" spans="1:3" x14ac:dyDescent="0.2">
      <c r="A54" s="1"/>
      <c r="C54" s="25"/>
    </row>
    <row r="55" spans="1:3" x14ac:dyDescent="0.2">
      <c r="C55" s="25"/>
    </row>
  </sheetData>
  <mergeCells count="6">
    <mergeCell ref="A31:C31"/>
    <mergeCell ref="A7:A8"/>
    <mergeCell ref="B7:B8"/>
    <mergeCell ref="C7:C8"/>
    <mergeCell ref="A9:C9"/>
    <mergeCell ref="A23:C23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5"/>
  <sheetViews>
    <sheetView zoomScaleNormal="100" workbookViewId="0">
      <selection activeCell="A5" sqref="A5"/>
    </sheetView>
  </sheetViews>
  <sheetFormatPr defaultRowHeight="15" x14ac:dyDescent="0.25"/>
  <cols>
    <col min="1" max="1" width="49.28515625" customWidth="1"/>
    <col min="2" max="2" width="18.42578125" customWidth="1"/>
    <col min="3" max="3" width="17.7109375" customWidth="1"/>
    <col min="4" max="4" width="19.28515625" customWidth="1"/>
    <col min="5" max="5" width="14.5703125" customWidth="1"/>
  </cols>
  <sheetData>
    <row r="1" spans="1:5" x14ac:dyDescent="0.25">
      <c r="A1" s="1"/>
    </row>
    <row r="2" spans="1:5" x14ac:dyDescent="0.25">
      <c r="A2" s="6" t="s">
        <v>48</v>
      </c>
    </row>
    <row r="3" spans="1:5" x14ac:dyDescent="0.25">
      <c r="A3" s="6" t="s">
        <v>70</v>
      </c>
    </row>
    <row r="4" spans="1:5" x14ac:dyDescent="0.25">
      <c r="A4" s="6" t="s">
        <v>113</v>
      </c>
    </row>
    <row r="5" spans="1:5" x14ac:dyDescent="0.25">
      <c r="A5" s="20" t="s">
        <v>50</v>
      </c>
    </row>
    <row r="6" spans="1:5" x14ac:dyDescent="0.25">
      <c r="A6" s="2"/>
    </row>
    <row r="7" spans="1:5" x14ac:dyDescent="0.25">
      <c r="A7" s="75" t="s">
        <v>43</v>
      </c>
      <c r="B7" s="76" t="s">
        <v>71</v>
      </c>
      <c r="C7" s="76" t="s">
        <v>45</v>
      </c>
      <c r="D7" s="75" t="s">
        <v>26</v>
      </c>
      <c r="E7" s="75" t="s">
        <v>44</v>
      </c>
    </row>
    <row r="8" spans="1:5" ht="24.75" customHeight="1" x14ac:dyDescent="0.25">
      <c r="A8" s="75"/>
      <c r="B8" s="77"/>
      <c r="C8" s="77"/>
      <c r="D8" s="75"/>
      <c r="E8" s="75"/>
    </row>
    <row r="9" spans="1:5" x14ac:dyDescent="0.25">
      <c r="A9" s="50" t="s">
        <v>79</v>
      </c>
      <c r="B9" s="51">
        <v>700082</v>
      </c>
      <c r="C9" s="51">
        <f>6567586-109</f>
        <v>6567477</v>
      </c>
      <c r="D9" s="51"/>
      <c r="E9" s="52">
        <f>SUM(B9:D9)</f>
        <v>7267559</v>
      </c>
    </row>
    <row r="10" spans="1:5" x14ac:dyDescent="0.25">
      <c r="A10" s="53" t="s">
        <v>46</v>
      </c>
      <c r="B10" s="54"/>
      <c r="C10" s="54"/>
      <c r="D10" s="54"/>
      <c r="E10" s="54"/>
    </row>
    <row r="11" spans="1:5" x14ac:dyDescent="0.25">
      <c r="A11" s="50" t="s">
        <v>72</v>
      </c>
      <c r="B11" s="52">
        <f>B9-B10</f>
        <v>700082</v>
      </c>
      <c r="C11" s="52">
        <f t="shared" ref="C11" si="0">C9-C10</f>
        <v>6567477</v>
      </c>
      <c r="D11" s="52"/>
      <c r="E11" s="52">
        <f>E9-E10</f>
        <v>7267559</v>
      </c>
    </row>
    <row r="12" spans="1:5" x14ac:dyDescent="0.25">
      <c r="A12" s="55" t="s">
        <v>73</v>
      </c>
      <c r="B12" s="51"/>
      <c r="C12" s="54"/>
      <c r="D12" s="51"/>
      <c r="E12" s="56"/>
    </row>
    <row r="13" spans="1:5" x14ac:dyDescent="0.25">
      <c r="A13" s="53" t="s">
        <v>47</v>
      </c>
      <c r="B13" s="51"/>
      <c r="C13" s="51">
        <v>1586421</v>
      </c>
      <c r="D13" s="51"/>
      <c r="E13" s="52">
        <f>C13</f>
        <v>1586421</v>
      </c>
    </row>
    <row r="14" spans="1:5" x14ac:dyDescent="0.25">
      <c r="A14" s="55" t="s">
        <v>75</v>
      </c>
      <c r="B14" s="51"/>
      <c r="C14" s="51"/>
      <c r="D14" s="51"/>
      <c r="E14" s="52"/>
    </row>
    <row r="15" spans="1:5" x14ac:dyDescent="0.25">
      <c r="A15" s="53" t="s">
        <v>74</v>
      </c>
      <c r="B15" s="51"/>
      <c r="C15" s="51">
        <v>-305354</v>
      </c>
      <c r="D15" s="51"/>
      <c r="E15" s="52">
        <f>C15</f>
        <v>-305354</v>
      </c>
    </row>
    <row r="16" spans="1:5" x14ac:dyDescent="0.25">
      <c r="A16" s="73" t="s">
        <v>78</v>
      </c>
      <c r="B16" s="78">
        <f>B11</f>
        <v>700082</v>
      </c>
      <c r="C16" s="78">
        <f>C11+C13+C15</f>
        <v>7848544</v>
      </c>
      <c r="D16" s="78"/>
      <c r="E16" s="78">
        <f>E11+E13+E15</f>
        <v>8548626</v>
      </c>
    </row>
    <row r="17" spans="1:5" x14ac:dyDescent="0.25">
      <c r="A17" s="74"/>
      <c r="B17" s="78"/>
      <c r="C17" s="78"/>
      <c r="D17" s="78"/>
      <c r="E17" s="78"/>
    </row>
    <row r="18" spans="1:5" x14ac:dyDescent="0.25">
      <c r="A18" s="53" t="s">
        <v>46</v>
      </c>
      <c r="B18" s="51"/>
      <c r="C18" s="51"/>
      <c r="D18" s="51"/>
      <c r="E18" s="51"/>
    </row>
    <row r="19" spans="1:5" x14ac:dyDescent="0.25">
      <c r="A19" s="50" t="s">
        <v>72</v>
      </c>
      <c r="B19" s="52">
        <f>B16</f>
        <v>700082</v>
      </c>
      <c r="C19" s="52">
        <f>C16</f>
        <v>7848544</v>
      </c>
      <c r="D19" s="52"/>
      <c r="E19" s="52">
        <f>E16</f>
        <v>8548626</v>
      </c>
    </row>
    <row r="20" spans="1:5" x14ac:dyDescent="0.25">
      <c r="A20" s="55" t="s">
        <v>73</v>
      </c>
      <c r="B20" s="51"/>
      <c r="C20" s="54"/>
      <c r="D20" s="51"/>
      <c r="E20" s="56"/>
    </row>
    <row r="21" spans="1:5" x14ac:dyDescent="0.25">
      <c r="A21" s="53" t="s">
        <v>119</v>
      </c>
      <c r="B21" s="51"/>
      <c r="C21" s="51">
        <v>578039</v>
      </c>
      <c r="D21" s="51"/>
      <c r="E21" s="52">
        <f>SUM(B21:D21)</f>
        <v>578039</v>
      </c>
    </row>
    <row r="22" spans="1:5" x14ac:dyDescent="0.25">
      <c r="A22" s="55" t="s">
        <v>75</v>
      </c>
      <c r="B22" s="51"/>
      <c r="C22" s="51"/>
      <c r="D22" s="51"/>
      <c r="E22" s="52"/>
    </row>
    <row r="23" spans="1:5" x14ac:dyDescent="0.25">
      <c r="A23" s="53" t="s">
        <v>74</v>
      </c>
      <c r="B23" s="51"/>
      <c r="C23" s="51">
        <v>-793210</v>
      </c>
      <c r="D23" s="51"/>
      <c r="E23" s="52">
        <f>C23</f>
        <v>-793210</v>
      </c>
    </row>
    <row r="24" spans="1:5" x14ac:dyDescent="0.25">
      <c r="A24" s="73" t="s">
        <v>120</v>
      </c>
      <c r="B24" s="78">
        <f>B19</f>
        <v>700082</v>
      </c>
      <c r="C24" s="78">
        <f>C19+C21+C23</f>
        <v>7633373</v>
      </c>
      <c r="D24" s="78"/>
      <c r="E24" s="78">
        <f>E19+E21+E23</f>
        <v>8333455</v>
      </c>
    </row>
    <row r="25" spans="1:5" x14ac:dyDescent="0.25">
      <c r="A25" s="74"/>
      <c r="B25" s="78"/>
      <c r="C25" s="78"/>
      <c r="D25" s="78"/>
      <c r="E25" s="78"/>
    </row>
    <row r="26" spans="1:5" x14ac:dyDescent="0.25">
      <c r="A26" s="53" t="s">
        <v>46</v>
      </c>
      <c r="B26" s="28"/>
      <c r="C26" s="28"/>
      <c r="D26" s="28"/>
      <c r="E26" s="28"/>
    </row>
    <row r="27" spans="1:5" x14ac:dyDescent="0.25">
      <c r="A27" s="50" t="s">
        <v>72</v>
      </c>
      <c r="B27" s="28">
        <f>B24</f>
        <v>700082</v>
      </c>
      <c r="C27" s="28">
        <f>C24</f>
        <v>7633373</v>
      </c>
      <c r="D27" s="28"/>
      <c r="E27" s="28">
        <f>E24</f>
        <v>8333455</v>
      </c>
    </row>
    <row r="28" spans="1:5" x14ac:dyDescent="0.25">
      <c r="A28" s="55" t="s">
        <v>73</v>
      </c>
      <c r="B28" s="28"/>
      <c r="C28" s="28"/>
      <c r="D28" s="28"/>
      <c r="E28" s="28"/>
    </row>
    <row r="29" spans="1:5" x14ac:dyDescent="0.25">
      <c r="A29" s="53" t="s">
        <v>121</v>
      </c>
      <c r="B29" s="28"/>
      <c r="C29" s="17">
        <v>205551</v>
      </c>
      <c r="D29" s="28"/>
      <c r="E29" s="28">
        <f>C29</f>
        <v>205551</v>
      </c>
    </row>
    <row r="30" spans="1:5" x14ac:dyDescent="0.25">
      <c r="A30" s="55" t="s">
        <v>75</v>
      </c>
      <c r="B30" s="28"/>
      <c r="C30" s="28"/>
      <c r="D30" s="28"/>
      <c r="E30" s="28"/>
    </row>
    <row r="31" spans="1:5" x14ac:dyDescent="0.25">
      <c r="A31" s="53" t="s">
        <v>74</v>
      </c>
      <c r="B31" s="28"/>
      <c r="C31" s="28"/>
      <c r="D31" s="28"/>
      <c r="E31" s="28"/>
    </row>
    <row r="32" spans="1:5" x14ac:dyDescent="0.25">
      <c r="A32" s="73" t="s">
        <v>122</v>
      </c>
      <c r="B32" s="28"/>
      <c r="C32" s="28"/>
      <c r="D32" s="28"/>
      <c r="E32" s="28"/>
    </row>
    <row r="33" spans="1:5" x14ac:dyDescent="0.25">
      <c r="A33" s="74"/>
      <c r="B33" s="28">
        <f>B27</f>
        <v>700082</v>
      </c>
      <c r="C33" s="28">
        <f>C27+C29</f>
        <v>7838924</v>
      </c>
      <c r="D33" s="28"/>
      <c r="E33" s="28">
        <f>E27+E29</f>
        <v>8539006</v>
      </c>
    </row>
    <row r="34" spans="1:5" x14ac:dyDescent="0.25">
      <c r="A34" s="57"/>
      <c r="B34" s="58"/>
      <c r="C34" s="58"/>
      <c r="D34" s="58"/>
      <c r="E34" s="58"/>
    </row>
    <row r="35" spans="1:5" x14ac:dyDescent="0.25">
      <c r="A35" s="18"/>
    </row>
    <row r="36" spans="1:5" x14ac:dyDescent="0.25">
      <c r="A36" s="1"/>
      <c r="E36" s="19"/>
    </row>
    <row r="37" spans="1:5" x14ac:dyDescent="0.25">
      <c r="A37" s="1" t="s">
        <v>76</v>
      </c>
      <c r="E37" s="19"/>
    </row>
    <row r="38" spans="1:5" x14ac:dyDescent="0.25">
      <c r="A38" s="2" t="s">
        <v>27</v>
      </c>
    </row>
    <row r="40" spans="1:5" x14ac:dyDescent="0.25">
      <c r="A40" s="1" t="s">
        <v>28</v>
      </c>
    </row>
    <row r="41" spans="1:5" x14ac:dyDescent="0.25">
      <c r="A41" s="2" t="s">
        <v>29</v>
      </c>
    </row>
    <row r="43" spans="1:5" x14ac:dyDescent="0.25">
      <c r="A43" s="2" t="s">
        <v>30</v>
      </c>
    </row>
    <row r="44" spans="1:5" x14ac:dyDescent="0.25">
      <c r="A44" s="1"/>
    </row>
    <row r="45" spans="1:5" x14ac:dyDescent="0.25">
      <c r="A45" s="1"/>
    </row>
  </sheetData>
  <mergeCells count="16">
    <mergeCell ref="A32:A33"/>
    <mergeCell ref="E7:E8"/>
    <mergeCell ref="C7:C8"/>
    <mergeCell ref="D16:D17"/>
    <mergeCell ref="E16:E17"/>
    <mergeCell ref="B24:B25"/>
    <mergeCell ref="C24:C25"/>
    <mergeCell ref="D24:D25"/>
    <mergeCell ref="E24:E25"/>
    <mergeCell ref="B16:B17"/>
    <mergeCell ref="C16:C17"/>
    <mergeCell ref="A24:A25"/>
    <mergeCell ref="A16:A17"/>
    <mergeCell ref="A7:A8"/>
    <mergeCell ref="B7:B8"/>
    <mergeCell ref="D7:D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2022-11-07T08:23:00Z</cp:lastPrinted>
  <dcterms:created xsi:type="dcterms:W3CDTF">2017-05-12T05:32:55Z</dcterms:created>
  <dcterms:modified xsi:type="dcterms:W3CDTF">2023-05-11T07:36:34Z</dcterms:modified>
</cp:coreProperties>
</file>