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FinQ\Desktop\Документы FQ\BCC Invest\3 кв 2022\"/>
    </mc:Choice>
  </mc:AlternateContent>
  <xr:revisionPtr revIDLastSave="0" documentId="13_ncr:1_{9931618A-DF16-451B-A2B1-D4A8BE89506D}" xr6:coauthVersionLast="47" xr6:coauthVersionMax="47" xr10:uidLastSave="{00000000-0000-0000-0000-000000000000}"/>
  <bookViews>
    <workbookView xWindow="-108" yWindow="-108" windowWidth="23256" windowHeight="12576" firstSheet="1" activeTab="3" xr2:uid="{00000000-000D-0000-FFFF-FFFF00000000}"/>
  </bookViews>
  <sheets>
    <sheet name="Отчет о совокуп.доходе 3кв. 22г" sheetId="1" r:id="rId1"/>
    <sheet name="Отчет о фин.полож. 3кв.22г" sheetId="2" r:id="rId2"/>
    <sheet name="Отчет ДДС 3кв.22г" sheetId="3" r:id="rId3"/>
    <sheet name="Отчет об измен.в кап. 3кв.22г" sheetId="4" r:id="rId4"/>
  </sheets>
  <externalReferences>
    <externalReference r:id="rId5"/>
  </externalReferences>
  <definedNames>
    <definedName name="_Hlk87975267" localSheetId="0">'Отчет о совокуп.доходе 3кв. 22г'!$A$15</definedName>
    <definedName name="_Hlk87976989" localSheetId="0">'Отчет о совокуп.доходе 3кв. 22г'!#REF!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2" i="2" l="1"/>
  <c r="E15" i="2"/>
  <c r="B18" i="3"/>
  <c r="B25" i="3"/>
  <c r="C9" i="4"/>
  <c r="B31" i="3"/>
  <c r="C10" i="2"/>
  <c r="C8" i="2"/>
  <c r="C13" i="1"/>
  <c r="C21" i="2"/>
  <c r="B13" i="3" l="1"/>
  <c r="C7" i="2"/>
  <c r="B32" i="3" s="1"/>
  <c r="D16" i="1"/>
  <c r="C16" i="1"/>
  <c r="C15" i="2" l="1"/>
  <c r="C22" i="2" s="1"/>
  <c r="C9" i="1"/>
  <c r="C19" i="1" s="1"/>
  <c r="C18" i="3"/>
  <c r="C13" i="3"/>
  <c r="D9" i="1"/>
  <c r="D13" i="1" s="1"/>
  <c r="D19" i="1" s="1"/>
  <c r="C38" i="2"/>
  <c r="C30" i="2"/>
  <c r="D9" i="4"/>
  <c r="C10" i="4"/>
  <c r="D10" i="4" s="1"/>
  <c r="D38" i="2"/>
  <c r="D34" i="2"/>
  <c r="D30" i="2"/>
  <c r="D21" i="2"/>
  <c r="D15" i="2"/>
  <c r="B28" i="3" l="1"/>
  <c r="D39" i="2"/>
  <c r="C39" i="2"/>
</calcChain>
</file>

<file path=xl/sharedStrings.xml><?xml version="1.0" encoding="utf-8"?>
<sst xmlns="http://schemas.openxmlformats.org/spreadsheetml/2006/main" count="159" uniqueCount="105">
  <si>
    <t>В тысячах тенге</t>
  </si>
  <si>
    <t>Выручка</t>
  </si>
  <si>
    <t>-</t>
  </si>
  <si>
    <t xml:space="preserve">Общие и административные расходы </t>
  </si>
  <si>
    <t>Прочие расходы</t>
  </si>
  <si>
    <t>Операционный убыток</t>
  </si>
  <si>
    <t>Доходы от финансирования</t>
  </si>
  <si>
    <t xml:space="preserve">Убыток до налогообложения  </t>
  </si>
  <si>
    <t>Расходы по налогу на прибыль</t>
  </si>
  <si>
    <t>Прибыль за год</t>
  </si>
  <si>
    <t xml:space="preserve"> </t>
  </si>
  <si>
    <t>Прочий совокупный убыток</t>
  </si>
  <si>
    <t xml:space="preserve">    </t>
  </si>
  <si>
    <t>Итого совокупный доход за отчетный период, за вычетом налога на прибыль</t>
  </si>
  <si>
    <t>Генеральный директор</t>
  </si>
  <si>
    <t>Главный бухгалтер</t>
  </si>
  <si>
    <t>Пояснительные примечания составляют неотъемлемую часть данной финансовой отчетности</t>
  </si>
  <si>
    <t>АКТИВЫ</t>
  </si>
  <si>
    <t>Краткосрочные активы</t>
  </si>
  <si>
    <t>Денежные средства и эквиваленты денежных средств</t>
  </si>
  <si>
    <t>Торговая и прочая дебиторская задолженность</t>
  </si>
  <si>
    <t>Активы по текущему налогу</t>
  </si>
  <si>
    <t>Запасы</t>
  </si>
  <si>
    <t>Прочие активы</t>
  </si>
  <si>
    <t>Итого краткосрочные активы</t>
  </si>
  <si>
    <t>Долгосрочные активы</t>
  </si>
  <si>
    <t xml:space="preserve">Нематериальные активы     </t>
  </si>
  <si>
    <t>Основные средства</t>
  </si>
  <si>
    <t>Отложенные налоговые активы</t>
  </si>
  <si>
    <t>Итого долгосрочные активы</t>
  </si>
  <si>
    <t>ВСЕГО АКТИВЫ</t>
  </si>
  <si>
    <t>КАПИТАЛ И ОБЯЗАТЕЛЬСТВА</t>
  </si>
  <si>
    <t>Краткосрочные обязательства</t>
  </si>
  <si>
    <t>Торговая и прочая кредиторская задолженность</t>
  </si>
  <si>
    <t>Обязательства по налогам</t>
  </si>
  <si>
    <t>Обязательства по другим обязательным платежам</t>
  </si>
  <si>
    <t>Резервы</t>
  </si>
  <si>
    <t>Прочие обязательства</t>
  </si>
  <si>
    <t>Итого краткосрочные обязательства</t>
  </si>
  <si>
    <t>Долгосрочные обязательства</t>
  </si>
  <si>
    <t>Отложенные налоговые обязательства</t>
  </si>
  <si>
    <t>Итого долгосрочные обязательства</t>
  </si>
  <si>
    <t>КАПИТАЛ</t>
  </si>
  <si>
    <t>Уставный капитал</t>
  </si>
  <si>
    <t>Нераспределенная прибыль</t>
  </si>
  <si>
    <t>Итого капитал</t>
  </si>
  <si>
    <t>ВСЕГО КАПИТАЛ И ОБЯЗАТЕЛЬСТВА</t>
  </si>
  <si>
    <t>Денежные потоки от операционной деятельности</t>
  </si>
  <si>
    <t>Платежи по факторинговым операциям</t>
  </si>
  <si>
    <t xml:space="preserve">Авансы, выданные </t>
  </si>
  <si>
    <t>Выплаты по заработной плате</t>
  </si>
  <si>
    <t>Платежи по операциям РЕПО</t>
  </si>
  <si>
    <t>Предоставление займа</t>
  </si>
  <si>
    <t>Расчеты с поставщиками и подрядчиками</t>
  </si>
  <si>
    <t>Чистые денежные потоки от операционной деятельности</t>
  </si>
  <si>
    <t>Денежные потоки от инвестиционной деятельности</t>
  </si>
  <si>
    <t>Приобретение основных средств</t>
  </si>
  <si>
    <t>Приобретение нематериальных активов</t>
  </si>
  <si>
    <t>Операции по вкладам в банках</t>
  </si>
  <si>
    <t>Чистые денежные потоки, использованные в инвестиционной деятельности</t>
  </si>
  <si>
    <t>Денежные потоки от финансовой деятельности</t>
  </si>
  <si>
    <t>Получение займом</t>
  </si>
  <si>
    <t>Выпуск облигаций</t>
  </si>
  <si>
    <t>Чистые денежные потоки, использованные в финансовой деятельности</t>
  </si>
  <si>
    <t>Чистая курсовая разница</t>
  </si>
  <si>
    <t xml:space="preserve">Чистое увеличение / (уменьшение) денежных средств </t>
  </si>
  <si>
    <t>Денежные средства и их эквиваленты на начало года</t>
  </si>
  <si>
    <t>Денежные средства и их эквиваленты на конец года</t>
  </si>
  <si>
    <t xml:space="preserve">Уставный капитал </t>
  </si>
  <si>
    <t xml:space="preserve">Нераспределеный убыток </t>
  </si>
  <si>
    <t xml:space="preserve">Итого </t>
  </si>
  <si>
    <t>На 31 декабря 2020 г.</t>
  </si>
  <si>
    <t xml:space="preserve">Взнос в уставный капитал </t>
  </si>
  <si>
    <t>Прибыль/(убыток) за год</t>
  </si>
  <si>
    <t>На 31 декабря 2021 г.</t>
  </si>
  <si>
    <t>Прибыль/(убыток) за период</t>
  </si>
  <si>
    <t>на 31.12.2021г.</t>
  </si>
  <si>
    <t>Прочие доходы</t>
  </si>
  <si>
    <t>Расчеты с бюджетом</t>
  </si>
  <si>
    <t xml:space="preserve">Погашение займа </t>
  </si>
  <si>
    <t>на 31.12.2021</t>
  </si>
  <si>
    <t>Расходы по вознаграждению</t>
  </si>
  <si>
    <t>прим.</t>
  </si>
  <si>
    <t>Взнос в устанвый капитал</t>
  </si>
  <si>
    <t>Ли В.В._____________</t>
  </si>
  <si>
    <t>на 31.12.2021 г.</t>
  </si>
  <si>
    <t>Ли В.В.________________</t>
  </si>
  <si>
    <t>Ли В.В.__________________</t>
  </si>
  <si>
    <t>на 30.09.2022 г.</t>
  </si>
  <si>
    <t>ОТЧЕТ О ПРИБЫЛИ ИЛИ УБЫТКЕ И ПРОЧЕМ СОВОКУПНОМ ДОХОДЕ
по состоянию на 30.09.2022 года.</t>
  </si>
  <si>
    <t>Каймолдаева Л.Д.____________</t>
  </si>
  <si>
    <t>31.10.2022 г.</t>
  </si>
  <si>
    <t>ОТЧЕТ О ФИНАНСОВОМ ПОЛОЖЕНИИ 
по состоянию на 30.09.2022 года</t>
  </si>
  <si>
    <t>Каймолдаева Л.Д._______________</t>
  </si>
  <si>
    <t>Вклады в банках</t>
  </si>
  <si>
    <t>Краткосрочные займы выданные</t>
  </si>
  <si>
    <t>Долгосрочные займы выданные</t>
  </si>
  <si>
    <t>Долговые ценные бумаги</t>
  </si>
  <si>
    <t>Влияние ожидаемых кредитных убытков</t>
  </si>
  <si>
    <t>ОТЧЕТ О ДВИЖЕНИИ ДЕНЕЖНЫХ СРЕДСТВ
 по состоянию на 30.09.2022 года</t>
  </si>
  <si>
    <t>Каймолдаева Л.Д.__________</t>
  </si>
  <si>
    <t>На 30 сентября 2022 г.</t>
  </si>
  <si>
    <t xml:space="preserve">ОТЧЕТ ОБ ИЗМЕНЕНИЯХ В КАПИТАЛЕ  
 по состоянию на 30.09.2022 года </t>
  </si>
  <si>
    <t>Проценты полученные</t>
  </si>
  <si>
    <t>Каймолдаева Л.Д._________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</si>
</sst>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90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justify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justify" vertical="center"/>
    </xf>
    <xf numFmtId="0" fontId="4" fillId="0" borderId="0" xfId="0" applyFont="1"/>
    <xf numFmtId="0" fontId="5" fillId="0" borderId="1" xfId="0" applyFont="1" applyBorder="1" applyAlignment="1">
      <alignment vertical="center"/>
    </xf>
    <xf numFmtId="0" fontId="1" fillId="0" borderId="0" xfId="0" applyFont="1"/>
    <xf numFmtId="3" fontId="1" fillId="0" borderId="0" xfId="0" applyNumberFormat="1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1" fillId="0" borderId="0" xfId="0" applyFont="1" applyAlignment="1">
      <alignment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 wrapText="1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vertical="center" wrapText="1"/>
    </xf>
    <xf numFmtId="3" fontId="3" fillId="0" borderId="2" xfId="0" applyNumberFormat="1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2" xfId="0" applyFont="1" applyBorder="1" applyAlignment="1">
      <alignment vertical="center"/>
    </xf>
    <xf numFmtId="3" fontId="3" fillId="0" borderId="0" xfId="0" applyNumberFormat="1" applyFont="1" applyAlignment="1">
      <alignment horizontal="right" vertical="center"/>
    </xf>
    <xf numFmtId="0" fontId="3" fillId="0" borderId="4" xfId="0" applyFont="1" applyBorder="1" applyAlignment="1">
      <alignment vertical="center" wrapText="1"/>
    </xf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164" fontId="1" fillId="0" borderId="0" xfId="1" applyNumberFormat="1" applyFont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/>
    </xf>
    <xf numFmtId="0" fontId="5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 wrapText="1"/>
    </xf>
    <xf numFmtId="3" fontId="0" fillId="0" borderId="0" xfId="0" applyNumberFormat="1"/>
    <xf numFmtId="3" fontId="1" fillId="0" borderId="1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3" fontId="1" fillId="2" borderId="0" xfId="0" applyNumberFormat="1" applyFont="1" applyFill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3" fontId="3" fillId="2" borderId="4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 vertical="center"/>
    </xf>
    <xf numFmtId="164" fontId="3" fillId="2" borderId="4" xfId="0" applyNumberFormat="1" applyFont="1" applyFill="1" applyBorder="1" applyAlignment="1">
      <alignment horizontal="center" vertical="center" wrapText="1"/>
    </xf>
    <xf numFmtId="164" fontId="3" fillId="2" borderId="0" xfId="0" applyNumberFormat="1" applyFont="1" applyFill="1" applyAlignment="1">
      <alignment horizontal="center" vertical="center" wrapText="1"/>
    </xf>
    <xf numFmtId="164" fontId="3" fillId="0" borderId="0" xfId="1" applyNumberFormat="1" applyFont="1" applyBorder="1" applyAlignment="1">
      <alignment horizontal="center" vertical="center" wrapText="1"/>
    </xf>
    <xf numFmtId="164" fontId="1" fillId="2" borderId="0" xfId="1" applyNumberFormat="1" applyFont="1" applyFill="1" applyBorder="1" applyAlignment="1">
      <alignment horizontal="center"/>
    </xf>
    <xf numFmtId="3" fontId="3" fillId="2" borderId="0" xfId="0" applyNumberFormat="1" applyFont="1" applyFill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3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3" fontId="3" fillId="2" borderId="0" xfId="0" applyNumberFormat="1" applyFont="1" applyFill="1" applyAlignment="1">
      <alignment horizontal="center" vertical="center"/>
    </xf>
    <xf numFmtId="164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0" borderId="4" xfId="0" applyFont="1" applyBorder="1" applyAlignment="1">
      <alignment vertical="center" wrapText="1"/>
    </xf>
    <xf numFmtId="3" fontId="3" fillId="2" borderId="4" xfId="0" applyNumberFormat="1" applyFont="1" applyFill="1" applyBorder="1" applyAlignment="1">
      <alignment horizontal="center" vertical="center"/>
    </xf>
    <xf numFmtId="0" fontId="3" fillId="0" borderId="5" xfId="0" applyFont="1" applyBorder="1" applyAlignment="1">
      <alignment vertical="center" wrapText="1"/>
    </xf>
    <xf numFmtId="3" fontId="3" fillId="0" borderId="5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uko/Desktop/&#1040;&#1082;&#1090;%20&#1087;&#1088;&#1080;&#1077;&#1084;-&#1087;&#1077;&#1088;&#1077;&#1076;&#1072;&#1095;&#1080;%20&#1085;&#1072;13.10.2022/&#1060;&#1080;&#1085;&#1086;&#1090;&#1095;&#1077;&#1090;&#1099;%202022/&#1092;&#1080;&#1085;&#1086;&#1090;&#1095;&#1077;&#1090;%20&#1085;&#1072;%2001.10.2022/&#1082;%20&#1055;&#1047;/&#1088;&#1072;&#1089;&#1096;%20&#1082;%20&#1055;&#104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"/>
      <sheetName val="5"/>
      <sheetName val="6"/>
      <sheetName val="7"/>
      <sheetName val="8"/>
      <sheetName val="9,"/>
      <sheetName val="10"/>
      <sheetName val="11"/>
      <sheetName val="14"/>
      <sheetName val="Лист1"/>
      <sheetName val="15"/>
      <sheetName val="16"/>
    </sheetNames>
    <sheetDataSet>
      <sheetData sheetId="0"/>
      <sheetData sheetId="1"/>
      <sheetData sheetId="2"/>
      <sheetData sheetId="3"/>
      <sheetData sheetId="4">
        <row r="9">
          <cell r="B9">
            <v>89</v>
          </cell>
        </row>
        <row r="14">
          <cell r="B14">
            <v>102</v>
          </cell>
        </row>
      </sheetData>
      <sheetData sheetId="5">
        <row r="8">
          <cell r="B8">
            <v>150655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E36"/>
  <sheetViews>
    <sheetView topLeftCell="A4" zoomScale="115" zoomScaleNormal="115" workbookViewId="0">
      <selection activeCell="D11" sqref="D11"/>
    </sheetView>
  </sheetViews>
  <sheetFormatPr defaultRowHeight="14.4" x14ac:dyDescent="0.3"/>
  <cols>
    <col min="1" max="1" width="54.77734375" customWidth="1"/>
    <col min="2" max="2" width="8.88671875" customWidth="1"/>
    <col min="3" max="3" width="22.88671875" customWidth="1"/>
    <col min="4" max="4" width="14" customWidth="1"/>
    <col min="5" max="5" width="12.33203125" customWidth="1"/>
  </cols>
  <sheetData>
    <row r="2" spans="1:4" ht="41.4" customHeight="1" x14ac:dyDescent="0.3">
      <c r="A2" s="67" t="s">
        <v>89</v>
      </c>
      <c r="B2" s="68"/>
      <c r="C2" s="68"/>
      <c r="D2" s="68"/>
    </row>
    <row r="3" spans="1:4" ht="19.8" customHeight="1" x14ac:dyDescent="0.3">
      <c r="A3" s="68"/>
      <c r="B3" s="68"/>
      <c r="C3" s="68"/>
      <c r="D3" s="68"/>
    </row>
    <row r="4" spans="1:4" ht="18.600000000000001" customHeight="1" thickBot="1" x14ac:dyDescent="0.35">
      <c r="A4" s="7" t="s">
        <v>0</v>
      </c>
      <c r="B4" s="31" t="s">
        <v>82</v>
      </c>
      <c r="C4" s="31" t="s">
        <v>88</v>
      </c>
      <c r="D4" s="32" t="s">
        <v>85</v>
      </c>
    </row>
    <row r="5" spans="1:4" x14ac:dyDescent="0.3">
      <c r="A5" s="4" t="s">
        <v>1</v>
      </c>
      <c r="B5" s="30">
        <v>4</v>
      </c>
      <c r="C5" s="33">
        <v>115631</v>
      </c>
      <c r="D5" s="2">
        <v>559</v>
      </c>
    </row>
    <row r="6" spans="1:4" x14ac:dyDescent="0.3">
      <c r="A6" s="4" t="s">
        <v>3</v>
      </c>
      <c r="B6" s="30">
        <v>5</v>
      </c>
      <c r="C6" s="33">
        <v>-100523</v>
      </c>
      <c r="D6" s="2">
        <v>-1097</v>
      </c>
    </row>
    <row r="7" spans="1:4" x14ac:dyDescent="0.3">
      <c r="A7" s="4" t="s">
        <v>4</v>
      </c>
      <c r="B7" s="30">
        <v>7</v>
      </c>
      <c r="C7" s="33">
        <v>-47825</v>
      </c>
      <c r="D7" s="2">
        <v>-4300</v>
      </c>
    </row>
    <row r="8" spans="1:4" x14ac:dyDescent="0.3">
      <c r="A8" s="4" t="s">
        <v>81</v>
      </c>
      <c r="B8" s="30"/>
      <c r="C8" s="33">
        <v>-128679</v>
      </c>
      <c r="D8" s="2"/>
    </row>
    <row r="9" spans="1:4" ht="15" thickBot="1" x14ac:dyDescent="0.35">
      <c r="A9" s="29" t="s">
        <v>5</v>
      </c>
      <c r="B9" s="10"/>
      <c r="C9" s="34">
        <f>C5+C6+C7+C8</f>
        <v>-161396</v>
      </c>
      <c r="D9" s="34">
        <f>D5+D6+D7</f>
        <v>-4838</v>
      </c>
    </row>
    <row r="10" spans="1:4" ht="0.6" customHeight="1" x14ac:dyDescent="0.3">
      <c r="A10" s="8"/>
      <c r="B10" s="30"/>
      <c r="C10" s="30"/>
      <c r="D10" s="2"/>
    </row>
    <row r="11" spans="1:4" ht="15.6" customHeight="1" x14ac:dyDescent="0.3">
      <c r="A11" s="1" t="s">
        <v>6</v>
      </c>
      <c r="B11" s="30">
        <v>6</v>
      </c>
      <c r="C11" s="35">
        <v>151718</v>
      </c>
      <c r="D11" s="36">
        <v>582</v>
      </c>
    </row>
    <row r="12" spans="1:4" ht="15.6" customHeight="1" x14ac:dyDescent="0.3">
      <c r="A12" s="1" t="s">
        <v>77</v>
      </c>
      <c r="B12" s="30"/>
      <c r="C12" s="35"/>
      <c r="D12" s="36"/>
    </row>
    <row r="13" spans="1:4" ht="13.2" customHeight="1" thickBot="1" x14ac:dyDescent="0.35">
      <c r="A13" s="28" t="s">
        <v>7</v>
      </c>
      <c r="B13" s="10"/>
      <c r="C13" s="37">
        <f>C9+C11+C12</f>
        <v>-9678</v>
      </c>
      <c r="D13" s="37">
        <f>D9+D11+D12</f>
        <v>-4256</v>
      </c>
    </row>
    <row r="14" spans="1:4" hidden="1" x14ac:dyDescent="0.3">
      <c r="A14" s="11"/>
      <c r="B14" s="30"/>
      <c r="C14" s="30"/>
      <c r="D14" s="2"/>
    </row>
    <row r="15" spans="1:4" ht="15.6" customHeight="1" thickBot="1" x14ac:dyDescent="0.35">
      <c r="A15" s="1" t="s">
        <v>8</v>
      </c>
      <c r="B15" s="30"/>
      <c r="C15" s="52">
        <v>-24014</v>
      </c>
      <c r="D15" s="2">
        <v>-19</v>
      </c>
    </row>
    <row r="16" spans="1:4" ht="12" customHeight="1" thickBot="1" x14ac:dyDescent="0.35">
      <c r="A16" s="12" t="s">
        <v>9</v>
      </c>
      <c r="B16" s="13" t="s">
        <v>10</v>
      </c>
      <c r="C16" s="38">
        <f>SUM(C13:C15)</f>
        <v>-33692</v>
      </c>
      <c r="D16" s="38">
        <f>SUM(D13:D15)</f>
        <v>-4275</v>
      </c>
    </row>
    <row r="17" spans="1:5" ht="18.600000000000001" customHeight="1" thickBot="1" x14ac:dyDescent="0.35">
      <c r="A17" s="69" t="s">
        <v>11</v>
      </c>
      <c r="B17" s="71" t="s">
        <v>12</v>
      </c>
      <c r="C17" s="71"/>
      <c r="D17" s="2"/>
    </row>
    <row r="18" spans="1:5" ht="15" hidden="1" thickBot="1" x14ac:dyDescent="0.35">
      <c r="A18" s="70"/>
      <c r="B18" s="72"/>
      <c r="C18" s="72"/>
      <c r="D18" s="2" t="s">
        <v>2</v>
      </c>
    </row>
    <row r="19" spans="1:5" ht="49.8" customHeight="1" x14ac:dyDescent="0.3">
      <c r="A19" s="73" t="s">
        <v>13</v>
      </c>
      <c r="B19" s="76" t="s">
        <v>10</v>
      </c>
      <c r="C19" s="78">
        <f>C16+C17</f>
        <v>-33692</v>
      </c>
      <c r="D19" s="78">
        <f>D16+D17</f>
        <v>-4275</v>
      </c>
    </row>
    <row r="20" spans="1:5" hidden="1" x14ac:dyDescent="0.3">
      <c r="A20" s="74"/>
      <c r="B20" s="68"/>
      <c r="C20" s="68"/>
      <c r="D20" s="68"/>
    </row>
    <row r="21" spans="1:5" ht="15" hidden="1" thickBot="1" x14ac:dyDescent="0.35">
      <c r="A21" s="75"/>
      <c r="B21" s="77"/>
      <c r="C21" s="77"/>
      <c r="D21" s="77"/>
    </row>
    <row r="22" spans="1:5" ht="6.6" hidden="1" customHeight="1" x14ac:dyDescent="0.3">
      <c r="A22" s="5"/>
      <c r="B22" s="8"/>
      <c r="C22" s="8"/>
      <c r="D22" s="8"/>
    </row>
    <row r="23" spans="1:5" hidden="1" x14ac:dyDescent="0.3">
      <c r="A23" s="5"/>
      <c r="B23" s="8"/>
      <c r="C23" s="8"/>
      <c r="D23" s="8"/>
    </row>
    <row r="24" spans="1:5" hidden="1" x14ac:dyDescent="0.3">
      <c r="A24" s="5"/>
      <c r="B24" s="8"/>
      <c r="C24" s="8"/>
      <c r="D24" s="8"/>
    </row>
    <row r="25" spans="1:5" ht="26.4" customHeight="1" x14ac:dyDescent="0.3">
      <c r="A25" s="8"/>
      <c r="B25" s="8"/>
      <c r="C25" s="8"/>
      <c r="D25" s="8"/>
    </row>
    <row r="26" spans="1:5" x14ac:dyDescent="0.3">
      <c r="A26" s="66"/>
      <c r="B26" s="66"/>
      <c r="C26" s="66"/>
      <c r="D26" s="66"/>
    </row>
    <row r="27" spans="1:5" x14ac:dyDescent="0.3">
      <c r="A27" s="8"/>
      <c r="B27" s="8"/>
      <c r="C27" s="8"/>
      <c r="D27" s="8"/>
    </row>
    <row r="28" spans="1:5" x14ac:dyDescent="0.3">
      <c r="A28" s="15"/>
      <c r="B28" s="67"/>
      <c r="C28" s="67"/>
      <c r="D28" s="8"/>
    </row>
    <row r="29" spans="1:5" ht="14.4" customHeight="1" x14ac:dyDescent="0.3">
      <c r="A29" s="24" t="s">
        <v>14</v>
      </c>
      <c r="B29" s="66" t="s">
        <v>15</v>
      </c>
      <c r="C29" s="66"/>
      <c r="D29" s="8"/>
      <c r="E29" s="6"/>
    </row>
    <row r="30" spans="1:5" ht="12.6" customHeight="1" x14ac:dyDescent="0.3">
      <c r="A30" s="24" t="s">
        <v>84</v>
      </c>
      <c r="B30" s="66" t="s">
        <v>90</v>
      </c>
      <c r="C30" s="66"/>
      <c r="D30" s="8"/>
      <c r="E30" s="6"/>
    </row>
    <row r="31" spans="1:5" x14ac:dyDescent="0.3">
      <c r="A31" s="14"/>
      <c r="B31" s="8"/>
      <c r="C31" s="8"/>
      <c r="D31" s="8"/>
      <c r="E31" s="6"/>
    </row>
    <row r="32" spans="1:5" x14ac:dyDescent="0.3">
      <c r="A32" s="14"/>
      <c r="B32" s="8"/>
      <c r="C32" s="8"/>
      <c r="D32" s="8"/>
      <c r="E32" s="6"/>
    </row>
    <row r="33" spans="1:5" x14ac:dyDescent="0.3">
      <c r="A33" s="4" t="s">
        <v>91</v>
      </c>
      <c r="B33" s="8"/>
      <c r="C33" s="8"/>
      <c r="D33" s="8"/>
      <c r="E33" s="6"/>
    </row>
    <row r="34" spans="1:5" x14ac:dyDescent="0.3">
      <c r="A34" s="4" t="s">
        <v>16</v>
      </c>
      <c r="B34" s="8"/>
      <c r="C34" s="8"/>
      <c r="D34" s="8"/>
      <c r="E34" s="6"/>
    </row>
    <row r="35" spans="1:5" x14ac:dyDescent="0.3">
      <c r="A35" s="4"/>
      <c r="B35" s="6"/>
      <c r="C35" s="6"/>
      <c r="D35" s="6"/>
      <c r="E35" s="6"/>
    </row>
    <row r="36" spans="1:5" x14ac:dyDescent="0.3">
      <c r="A36" s="6"/>
      <c r="B36" s="6"/>
      <c r="C36" s="6"/>
      <c r="D36" s="6"/>
      <c r="E36" s="6"/>
    </row>
  </sheetData>
  <mergeCells count="12">
    <mergeCell ref="B30:C30"/>
    <mergeCell ref="B28:C28"/>
    <mergeCell ref="A26:D26"/>
    <mergeCell ref="A2:D3"/>
    <mergeCell ref="A17:A18"/>
    <mergeCell ref="B17:B18"/>
    <mergeCell ref="C17:C18"/>
    <mergeCell ref="A19:A21"/>
    <mergeCell ref="B19:B21"/>
    <mergeCell ref="C19:C21"/>
    <mergeCell ref="B29:C29"/>
    <mergeCell ref="D19:D21"/>
  </mergeCells>
  <pageMargins left="1.1023622047244095" right="0.31496062992125984" top="0.74803149606299213" bottom="0.74803149606299213" header="0.31496062992125984" footer="0.31496062992125984"/>
  <pageSetup paperSize="9" scale="8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7C39AA-4008-4694-8AB9-930407FC43DE}">
  <sheetPr>
    <pageSetUpPr fitToPage="1"/>
  </sheetPr>
  <dimension ref="A2:E50"/>
  <sheetViews>
    <sheetView workbookViewId="0">
      <selection activeCell="D36" sqref="D36"/>
    </sheetView>
  </sheetViews>
  <sheetFormatPr defaultRowHeight="14.4" x14ac:dyDescent="0.3"/>
  <cols>
    <col min="1" max="1" width="39.44140625" customWidth="1"/>
    <col min="2" max="2" width="18.5546875" customWidth="1"/>
    <col min="3" max="3" width="15.21875" customWidth="1"/>
    <col min="4" max="4" width="13.88671875" customWidth="1"/>
    <col min="5" max="5" width="13.109375" bestFit="1" customWidth="1"/>
  </cols>
  <sheetData>
    <row r="2" spans="1:5" x14ac:dyDescent="0.3">
      <c r="A2" s="67" t="s">
        <v>92</v>
      </c>
      <c r="B2" s="68"/>
      <c r="C2" s="68"/>
      <c r="D2" s="68"/>
    </row>
    <row r="3" spans="1:5" ht="46.2" customHeight="1" x14ac:dyDescent="0.3">
      <c r="A3" s="68"/>
      <c r="B3" s="68"/>
      <c r="C3" s="68"/>
      <c r="D3" s="68"/>
    </row>
    <row r="4" spans="1:5" ht="15" thickBot="1" x14ac:dyDescent="0.35">
      <c r="A4" s="7" t="s">
        <v>0</v>
      </c>
      <c r="B4" s="31" t="s">
        <v>82</v>
      </c>
      <c r="C4" s="31" t="s">
        <v>88</v>
      </c>
      <c r="D4" s="32" t="s">
        <v>76</v>
      </c>
    </row>
    <row r="5" spans="1:5" x14ac:dyDescent="0.3">
      <c r="A5" s="16" t="s">
        <v>17</v>
      </c>
      <c r="B5" s="30"/>
      <c r="C5" s="30"/>
      <c r="D5" s="2"/>
    </row>
    <row r="6" spans="1:5" x14ac:dyDescent="0.3">
      <c r="A6" s="16" t="s">
        <v>18</v>
      </c>
      <c r="B6" s="30"/>
      <c r="C6" s="30"/>
      <c r="D6" s="2"/>
    </row>
    <row r="7" spans="1:5" ht="31.8" customHeight="1" x14ac:dyDescent="0.3">
      <c r="A7" s="1" t="s">
        <v>19</v>
      </c>
      <c r="B7" s="30">
        <v>8</v>
      </c>
      <c r="C7" s="33">
        <f>'[1]8'!$B$9+'[1]8'!$B$14</f>
        <v>191</v>
      </c>
      <c r="D7" s="39">
        <v>487</v>
      </c>
    </row>
    <row r="8" spans="1:5" ht="31.8" customHeight="1" x14ac:dyDescent="0.3">
      <c r="A8" s="1" t="s">
        <v>94</v>
      </c>
      <c r="B8" s="30">
        <v>9</v>
      </c>
      <c r="C8" s="33">
        <f>'[1]9,'!$B$8</f>
        <v>150655</v>
      </c>
      <c r="D8" s="39">
        <v>270726</v>
      </c>
    </row>
    <row r="9" spans="1:5" ht="25.2" customHeight="1" x14ac:dyDescent="0.3">
      <c r="A9" s="1" t="s">
        <v>20</v>
      </c>
      <c r="B9" s="30">
        <v>10</v>
      </c>
      <c r="C9" s="33">
        <v>2203232</v>
      </c>
      <c r="D9" s="39">
        <v>29264</v>
      </c>
    </row>
    <row r="10" spans="1:5" ht="22.8" customHeight="1" x14ac:dyDescent="0.3">
      <c r="A10" s="1" t="s">
        <v>95</v>
      </c>
      <c r="B10" s="30"/>
      <c r="C10" s="33">
        <f>347042-1193</f>
        <v>345849</v>
      </c>
      <c r="D10" s="2" t="s">
        <v>2</v>
      </c>
    </row>
    <row r="11" spans="1:5" ht="22.8" customHeight="1" x14ac:dyDescent="0.3">
      <c r="A11" s="1"/>
      <c r="B11" s="30"/>
      <c r="C11" s="33"/>
      <c r="D11" s="2"/>
    </row>
    <row r="12" spans="1:5" ht="18" customHeight="1" x14ac:dyDescent="0.3">
      <c r="A12" s="1" t="s">
        <v>21</v>
      </c>
      <c r="B12" s="30"/>
      <c r="C12" s="33"/>
      <c r="D12" s="2" t="s">
        <v>2</v>
      </c>
    </row>
    <row r="13" spans="1:5" x14ac:dyDescent="0.3">
      <c r="A13" s="1" t="s">
        <v>22</v>
      </c>
      <c r="B13" s="30"/>
      <c r="C13" s="30">
        <v>90</v>
      </c>
      <c r="D13" s="2" t="s">
        <v>2</v>
      </c>
    </row>
    <row r="14" spans="1:5" ht="14.4" customHeight="1" thickBot="1" x14ac:dyDescent="0.35">
      <c r="A14" s="1" t="s">
        <v>23</v>
      </c>
      <c r="B14" s="30"/>
      <c r="C14" s="33">
        <v>1266</v>
      </c>
      <c r="D14" s="2">
        <v>322</v>
      </c>
    </row>
    <row r="15" spans="1:5" ht="21.6" customHeight="1" thickBot="1" x14ac:dyDescent="0.35">
      <c r="A15" s="12" t="s">
        <v>24</v>
      </c>
      <c r="B15" s="13" t="s">
        <v>10</v>
      </c>
      <c r="C15" s="38">
        <f>C7+C8+C9+C10+C13+C14</f>
        <v>2701283</v>
      </c>
      <c r="D15" s="40">
        <f>SUM(D7:D14)</f>
        <v>300799</v>
      </c>
      <c r="E15" s="49">
        <f>C7+C8+C9+C10+C13+C14</f>
        <v>2701283</v>
      </c>
    </row>
    <row r="16" spans="1:5" x14ac:dyDescent="0.3">
      <c r="A16" s="18" t="s">
        <v>25</v>
      </c>
      <c r="B16" s="30"/>
      <c r="C16" s="30"/>
      <c r="D16" s="2"/>
    </row>
    <row r="17" spans="1:5" ht="21" customHeight="1" x14ac:dyDescent="0.3">
      <c r="A17" s="1" t="s">
        <v>26</v>
      </c>
      <c r="B17" s="30"/>
      <c r="C17" s="33">
        <v>28739</v>
      </c>
      <c r="D17" s="2"/>
    </row>
    <row r="18" spans="1:5" ht="21.6" customHeight="1" x14ac:dyDescent="0.3">
      <c r="A18" s="1" t="s">
        <v>27</v>
      </c>
      <c r="B18" s="30"/>
      <c r="C18" s="33">
        <v>1504</v>
      </c>
      <c r="D18" s="2">
        <v>335</v>
      </c>
    </row>
    <row r="19" spans="1:5" ht="21.6" customHeight="1" x14ac:dyDescent="0.3">
      <c r="A19" s="1" t="s">
        <v>96</v>
      </c>
      <c r="B19" s="30"/>
      <c r="C19" s="33">
        <v>944444</v>
      </c>
      <c r="D19" s="2"/>
    </row>
    <row r="20" spans="1:5" ht="18" customHeight="1" thickBot="1" x14ac:dyDescent="0.35">
      <c r="A20" s="1" t="s">
        <v>28</v>
      </c>
      <c r="B20" s="30"/>
      <c r="C20" s="30"/>
      <c r="D20" s="2"/>
    </row>
    <row r="21" spans="1:5" ht="22.8" customHeight="1" thickBot="1" x14ac:dyDescent="0.35">
      <c r="A21" s="12" t="s">
        <v>29</v>
      </c>
      <c r="B21" s="13" t="s">
        <v>10</v>
      </c>
      <c r="C21" s="38">
        <f>C17++C18+C19+C20</f>
        <v>974687</v>
      </c>
      <c r="D21" s="41">
        <f>D17+D18+D20</f>
        <v>335</v>
      </c>
    </row>
    <row r="22" spans="1:5" ht="12.6" customHeight="1" thickBot="1" x14ac:dyDescent="0.35">
      <c r="A22" s="28" t="s">
        <v>30</v>
      </c>
      <c r="B22" s="10" t="s">
        <v>10</v>
      </c>
      <c r="C22" s="37">
        <f>C15+C21</f>
        <v>3675970</v>
      </c>
      <c r="D22" s="42">
        <f>D15+D21</f>
        <v>301134</v>
      </c>
      <c r="E22" s="49"/>
    </row>
    <row r="23" spans="1:5" x14ac:dyDescent="0.3">
      <c r="A23" s="18" t="s">
        <v>31</v>
      </c>
      <c r="B23" s="30"/>
      <c r="C23" s="26" t="s">
        <v>10</v>
      </c>
      <c r="D23" s="2"/>
    </row>
    <row r="24" spans="1:5" ht="18" customHeight="1" x14ac:dyDescent="0.3">
      <c r="A24" s="18" t="s">
        <v>32</v>
      </c>
      <c r="B24" s="30"/>
      <c r="C24" s="26"/>
      <c r="D24" s="2"/>
    </row>
    <row r="25" spans="1:5" ht="25.2" customHeight="1" x14ac:dyDescent="0.3">
      <c r="A25" s="1" t="s">
        <v>33</v>
      </c>
      <c r="B25" s="30">
        <v>11</v>
      </c>
      <c r="C25" s="33">
        <v>301926</v>
      </c>
      <c r="D25" s="2">
        <v>5026</v>
      </c>
    </row>
    <row r="26" spans="1:5" ht="18" customHeight="1" x14ac:dyDescent="0.3">
      <c r="A26" s="1" t="s">
        <v>34</v>
      </c>
      <c r="B26" s="30"/>
      <c r="C26" s="33">
        <v>28120</v>
      </c>
      <c r="D26" s="2" t="s">
        <v>2</v>
      </c>
    </row>
    <row r="27" spans="1:5" ht="27" customHeight="1" x14ac:dyDescent="0.3">
      <c r="A27" s="1" t="s">
        <v>35</v>
      </c>
      <c r="B27" s="30"/>
      <c r="C27" s="33">
        <v>1331</v>
      </c>
      <c r="D27" s="2">
        <v>297</v>
      </c>
    </row>
    <row r="28" spans="1:5" x14ac:dyDescent="0.3">
      <c r="A28" s="1" t="s">
        <v>36</v>
      </c>
      <c r="B28" s="30"/>
      <c r="C28" s="33">
        <v>2708</v>
      </c>
      <c r="D28" s="2">
        <v>57</v>
      </c>
    </row>
    <row r="29" spans="1:5" ht="20.399999999999999" customHeight="1" thickBot="1" x14ac:dyDescent="0.35">
      <c r="A29" s="1" t="s">
        <v>37</v>
      </c>
      <c r="B29" s="30"/>
      <c r="C29" s="30" t="s">
        <v>2</v>
      </c>
      <c r="D29" s="44">
        <v>14</v>
      </c>
    </row>
    <row r="30" spans="1:5" ht="22.8" customHeight="1" thickBot="1" x14ac:dyDescent="0.35">
      <c r="A30" s="12" t="s">
        <v>38</v>
      </c>
      <c r="B30" s="13" t="s">
        <v>10</v>
      </c>
      <c r="C30" s="38">
        <f>C25+C26+C27+C28</f>
        <v>334085</v>
      </c>
      <c r="D30" s="42">
        <f>D25+D27+D28+D29</f>
        <v>5394</v>
      </c>
    </row>
    <row r="31" spans="1:5" x14ac:dyDescent="0.3">
      <c r="A31" s="18" t="s">
        <v>39</v>
      </c>
      <c r="B31" s="30"/>
      <c r="C31" s="30"/>
      <c r="D31" s="2"/>
    </row>
    <row r="32" spans="1:5" ht="20.399999999999999" customHeight="1" thickBot="1" x14ac:dyDescent="0.35">
      <c r="A32" s="27" t="s">
        <v>40</v>
      </c>
      <c r="B32" s="43"/>
      <c r="C32" s="50">
        <v>1758</v>
      </c>
      <c r="D32" s="44">
        <v>15</v>
      </c>
    </row>
    <row r="33" spans="1:4" ht="22.8" customHeight="1" thickBot="1" x14ac:dyDescent="0.35">
      <c r="A33" s="27" t="s">
        <v>97</v>
      </c>
      <c r="B33" s="43"/>
      <c r="C33" s="50">
        <v>3078094</v>
      </c>
      <c r="D33" s="44"/>
    </row>
    <row r="34" spans="1:4" ht="18" customHeight="1" thickBot="1" x14ac:dyDescent="0.35">
      <c r="A34" s="28" t="s">
        <v>41</v>
      </c>
      <c r="B34" s="10" t="s">
        <v>10</v>
      </c>
      <c r="C34" s="37">
        <v>3079852</v>
      </c>
      <c r="D34" s="45">
        <f>D32+D33</f>
        <v>15</v>
      </c>
    </row>
    <row r="35" spans="1:4" x14ac:dyDescent="0.3">
      <c r="A35" s="18" t="s">
        <v>42</v>
      </c>
      <c r="B35" s="30"/>
      <c r="C35" s="26"/>
      <c r="D35" s="2"/>
    </row>
    <row r="36" spans="1:4" ht="16.2" customHeight="1" x14ac:dyDescent="0.3">
      <c r="A36" s="1" t="s">
        <v>43</v>
      </c>
      <c r="B36" s="30">
        <v>12</v>
      </c>
      <c r="C36" s="33">
        <v>300000</v>
      </c>
      <c r="D36" s="33">
        <v>300000</v>
      </c>
    </row>
    <row r="37" spans="1:4" ht="20.399999999999999" customHeight="1" thickBot="1" x14ac:dyDescent="0.35">
      <c r="A37" s="1" t="s">
        <v>44</v>
      </c>
      <c r="B37" s="30"/>
      <c r="C37" s="33">
        <v>-37967</v>
      </c>
      <c r="D37" s="33">
        <v>-4275</v>
      </c>
    </row>
    <row r="38" spans="1:4" ht="16.8" customHeight="1" thickBot="1" x14ac:dyDescent="0.35">
      <c r="A38" s="12" t="s">
        <v>45</v>
      </c>
      <c r="B38" s="13" t="s">
        <v>10</v>
      </c>
      <c r="C38" s="38">
        <f>C36+C37</f>
        <v>262033</v>
      </c>
      <c r="D38" s="38">
        <f>D36+D37</f>
        <v>295725</v>
      </c>
    </row>
    <row r="39" spans="1:4" ht="21.6" customHeight="1" thickBot="1" x14ac:dyDescent="0.35">
      <c r="A39" s="28" t="s">
        <v>46</v>
      </c>
      <c r="B39" s="10" t="s">
        <v>10</v>
      </c>
      <c r="C39" s="37">
        <f>C30+C34+C38</f>
        <v>3675970</v>
      </c>
      <c r="D39" s="37">
        <f>D30+D34+D38</f>
        <v>301134</v>
      </c>
    </row>
    <row r="40" spans="1:4" x14ac:dyDescent="0.3">
      <c r="A40" s="8"/>
      <c r="B40" s="30"/>
      <c r="C40" s="30"/>
      <c r="D40" s="30"/>
    </row>
    <row r="41" spans="1:4" ht="18.600000000000001" customHeight="1" x14ac:dyDescent="0.3">
      <c r="A41" s="25"/>
      <c r="B41" s="25"/>
      <c r="C41" s="25"/>
      <c r="D41" s="25"/>
    </row>
    <row r="42" spans="1:4" ht="26.4" customHeight="1" x14ac:dyDescent="0.3">
      <c r="A42" s="15"/>
      <c r="B42" s="80"/>
      <c r="C42" s="80"/>
      <c r="D42" s="8"/>
    </row>
    <row r="43" spans="1:4" x14ac:dyDescent="0.3">
      <c r="A43" s="24" t="s">
        <v>14</v>
      </c>
      <c r="B43" s="24" t="s">
        <v>15</v>
      </c>
      <c r="C43" s="8"/>
      <c r="D43" s="8"/>
    </row>
    <row r="44" spans="1:4" ht="26.4" customHeight="1" x14ac:dyDescent="0.3">
      <c r="A44" s="24" t="s">
        <v>86</v>
      </c>
      <c r="B44" s="66" t="s">
        <v>93</v>
      </c>
      <c r="C44" s="66"/>
      <c r="D44" s="8"/>
    </row>
    <row r="45" spans="1:4" x14ac:dyDescent="0.3">
      <c r="A45" s="16"/>
      <c r="B45" s="8"/>
      <c r="C45" s="8"/>
      <c r="D45" s="8"/>
    </row>
    <row r="46" spans="1:4" x14ac:dyDescent="0.3">
      <c r="A46" s="4" t="s">
        <v>91</v>
      </c>
      <c r="B46" s="8"/>
      <c r="C46" s="8"/>
      <c r="D46" s="8"/>
    </row>
    <row r="47" spans="1:4" x14ac:dyDescent="0.3">
      <c r="A47" s="79" t="s">
        <v>16</v>
      </c>
      <c r="B47" s="79"/>
      <c r="C47" s="79"/>
      <c r="D47" s="79"/>
    </row>
    <row r="48" spans="1:4" x14ac:dyDescent="0.3">
      <c r="A48" s="8"/>
      <c r="B48" s="8"/>
      <c r="C48" s="8"/>
      <c r="D48" s="8"/>
    </row>
    <row r="49" spans="1:4" x14ac:dyDescent="0.3">
      <c r="A49" s="8"/>
      <c r="B49" s="8"/>
      <c r="C49" s="8"/>
      <c r="D49" s="8"/>
    </row>
    <row r="50" spans="1:4" x14ac:dyDescent="0.3">
      <c r="A50" s="8"/>
      <c r="B50" s="8"/>
      <c r="C50" s="8"/>
      <c r="D50" s="8"/>
    </row>
  </sheetData>
  <mergeCells count="4">
    <mergeCell ref="A47:D47"/>
    <mergeCell ref="A2:D3"/>
    <mergeCell ref="B42:C42"/>
    <mergeCell ref="B44:C44"/>
  </mergeCells>
  <pageMargins left="0.7" right="0.7" top="0.75" bottom="0.75" header="0.3" footer="0.3"/>
  <pageSetup paperSize="9" scale="7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56F736-48EE-48F8-B464-3A9B6EE00667}">
  <sheetPr>
    <pageSetUpPr fitToPage="1"/>
  </sheetPr>
  <dimension ref="A1:E44"/>
  <sheetViews>
    <sheetView topLeftCell="A17" workbookViewId="0">
      <selection sqref="A1:C45"/>
    </sheetView>
  </sheetViews>
  <sheetFormatPr defaultRowHeight="14.4" x14ac:dyDescent="0.3"/>
  <cols>
    <col min="1" max="1" width="61.33203125" customWidth="1"/>
    <col min="2" max="2" width="15.77734375" style="65" customWidth="1"/>
    <col min="3" max="3" width="13.6640625" style="65" customWidth="1"/>
  </cols>
  <sheetData>
    <row r="1" spans="1:3" x14ac:dyDescent="0.3">
      <c r="A1" s="67" t="s">
        <v>99</v>
      </c>
      <c r="B1" s="68"/>
      <c r="C1" s="68"/>
    </row>
    <row r="2" spans="1:3" ht="34.799999999999997" customHeight="1" x14ac:dyDescent="0.3">
      <c r="A2" s="68"/>
      <c r="B2" s="68"/>
      <c r="C2" s="68"/>
    </row>
    <row r="3" spans="1:3" x14ac:dyDescent="0.3">
      <c r="A3" s="46" t="s">
        <v>0</v>
      </c>
      <c r="B3" s="51" t="s">
        <v>88</v>
      </c>
      <c r="C3" s="51" t="s">
        <v>80</v>
      </c>
    </row>
    <row r="4" spans="1:3" x14ac:dyDescent="0.3">
      <c r="A4" s="18" t="s">
        <v>47</v>
      </c>
      <c r="B4" s="54"/>
      <c r="C4" s="53"/>
    </row>
    <row r="5" spans="1:3" ht="18.600000000000001" customHeight="1" x14ac:dyDescent="0.3">
      <c r="A5" s="1" t="s">
        <v>48</v>
      </c>
      <c r="B5" s="52">
        <v>-701114</v>
      </c>
      <c r="C5" s="2">
        <v>-24463</v>
      </c>
    </row>
    <row r="6" spans="1:3" ht="17.399999999999999" customHeight="1" x14ac:dyDescent="0.3">
      <c r="A6" s="1" t="s">
        <v>49</v>
      </c>
      <c r="B6" s="52">
        <v>-7125</v>
      </c>
      <c r="C6" s="2">
        <v>-217</v>
      </c>
    </row>
    <row r="7" spans="1:3" ht="20.399999999999999" customHeight="1" x14ac:dyDescent="0.3">
      <c r="A7" s="1" t="s">
        <v>50</v>
      </c>
      <c r="B7" s="52">
        <v>-37830</v>
      </c>
      <c r="C7" s="2">
        <v>-546</v>
      </c>
    </row>
    <row r="8" spans="1:3" ht="19.8" customHeight="1" x14ac:dyDescent="0.3">
      <c r="A8" s="1" t="s">
        <v>51</v>
      </c>
      <c r="B8" s="52">
        <v>-971102</v>
      </c>
      <c r="C8" s="2"/>
    </row>
    <row r="9" spans="1:3" ht="18.600000000000001" customHeight="1" x14ac:dyDescent="0.3">
      <c r="A9" s="1" t="s">
        <v>52</v>
      </c>
      <c r="B9" s="52">
        <v>-1281444</v>
      </c>
      <c r="C9" s="2"/>
    </row>
    <row r="10" spans="1:3" ht="18.600000000000001" customHeight="1" x14ac:dyDescent="0.3">
      <c r="A10" s="1" t="s">
        <v>53</v>
      </c>
      <c r="B10" s="52">
        <v>-65447</v>
      </c>
      <c r="C10" s="2"/>
    </row>
    <row r="11" spans="1:3" ht="18.600000000000001" customHeight="1" x14ac:dyDescent="0.3">
      <c r="A11" s="1" t="s">
        <v>78</v>
      </c>
      <c r="B11" s="52">
        <v>-26730</v>
      </c>
      <c r="C11" s="2"/>
    </row>
    <row r="12" spans="1:3" ht="18.600000000000001" customHeight="1" x14ac:dyDescent="0.3">
      <c r="A12" s="1" t="s">
        <v>103</v>
      </c>
      <c r="B12" s="52">
        <v>41534</v>
      </c>
      <c r="C12" s="2"/>
    </row>
    <row r="13" spans="1:3" ht="28.8" customHeight="1" x14ac:dyDescent="0.3">
      <c r="A13" s="23" t="s">
        <v>54</v>
      </c>
      <c r="B13" s="55">
        <f>B5+B6+B7+B8+B9+B10+B11+B12</f>
        <v>-3049258</v>
      </c>
      <c r="C13" s="55">
        <f>C5+C6+C7+C8+C9+C10+C11</f>
        <v>-25226</v>
      </c>
    </row>
    <row r="14" spans="1:3" x14ac:dyDescent="0.3">
      <c r="A14" s="18" t="s">
        <v>55</v>
      </c>
      <c r="B14" s="56"/>
      <c r="C14" s="53"/>
    </row>
    <row r="15" spans="1:3" ht="18.600000000000001" customHeight="1" x14ac:dyDescent="0.3">
      <c r="A15" s="1" t="s">
        <v>56</v>
      </c>
      <c r="B15" s="57">
        <v>-1289</v>
      </c>
      <c r="C15" s="2">
        <v>-381</v>
      </c>
    </row>
    <row r="16" spans="1:3" ht="20.399999999999999" customHeight="1" x14ac:dyDescent="0.3">
      <c r="A16" s="1" t="s">
        <v>57</v>
      </c>
      <c r="B16" s="52">
        <v>-29730</v>
      </c>
      <c r="C16" s="2" t="s">
        <v>2</v>
      </c>
    </row>
    <row r="17" spans="1:5" ht="19.8" customHeight="1" x14ac:dyDescent="0.3">
      <c r="A17" s="1" t="s">
        <v>58</v>
      </c>
      <c r="B17" s="52">
        <v>123682</v>
      </c>
      <c r="C17" s="2">
        <v>-273900</v>
      </c>
    </row>
    <row r="18" spans="1:5" ht="20.399999999999999" customHeight="1" x14ac:dyDescent="0.3">
      <c r="A18" s="74" t="s">
        <v>59</v>
      </c>
      <c r="B18" s="82">
        <f>B15+B16+B17</f>
        <v>92663</v>
      </c>
      <c r="C18" s="82">
        <f>C15+C17</f>
        <v>-274281</v>
      </c>
    </row>
    <row r="19" spans="1:5" ht="9" customHeight="1" x14ac:dyDescent="0.3">
      <c r="A19" s="74"/>
      <c r="B19" s="82"/>
      <c r="C19" s="82"/>
    </row>
    <row r="20" spans="1:5" x14ac:dyDescent="0.3">
      <c r="A20" s="23" t="s">
        <v>60</v>
      </c>
      <c r="B20" s="58"/>
      <c r="C20" s="51"/>
    </row>
    <row r="21" spans="1:5" x14ac:dyDescent="0.3">
      <c r="A21" s="1" t="s">
        <v>83</v>
      </c>
      <c r="B21" s="59"/>
      <c r="C21" s="60">
        <v>300000</v>
      </c>
    </row>
    <row r="22" spans="1:5" x14ac:dyDescent="0.3">
      <c r="A22" s="4" t="s">
        <v>61</v>
      </c>
      <c r="B22" s="52">
        <v>1900000</v>
      </c>
      <c r="C22" s="2" t="s">
        <v>2</v>
      </c>
    </row>
    <row r="23" spans="1:5" x14ac:dyDescent="0.3">
      <c r="A23" s="4" t="s">
        <v>79</v>
      </c>
      <c r="B23" s="52">
        <v>-1943705</v>
      </c>
      <c r="C23" s="2"/>
    </row>
    <row r="24" spans="1:5" x14ac:dyDescent="0.3">
      <c r="A24" s="4" t="s">
        <v>62</v>
      </c>
      <c r="B24" s="61">
        <v>3000000</v>
      </c>
      <c r="C24" s="2"/>
    </row>
    <row r="25" spans="1:5" ht="34.200000000000003" customHeight="1" x14ac:dyDescent="0.3">
      <c r="A25" s="74" t="s">
        <v>63</v>
      </c>
      <c r="B25" s="83">
        <f>B22+B23+B24</f>
        <v>2956295</v>
      </c>
      <c r="C25" s="53"/>
    </row>
    <row r="26" spans="1:5" hidden="1" x14ac:dyDescent="0.3">
      <c r="A26" s="74"/>
      <c r="B26" s="84"/>
      <c r="C26" s="53" t="s">
        <v>2</v>
      </c>
    </row>
    <row r="27" spans="1:5" x14ac:dyDescent="0.3">
      <c r="A27" s="1" t="s">
        <v>64</v>
      </c>
      <c r="B27" s="57" t="s">
        <v>2</v>
      </c>
      <c r="C27" s="2" t="s">
        <v>2</v>
      </c>
    </row>
    <row r="28" spans="1:5" ht="25.2" customHeight="1" x14ac:dyDescent="0.3">
      <c r="A28" s="74" t="s">
        <v>65</v>
      </c>
      <c r="B28" s="82">
        <f>B13+B18+B25</f>
        <v>-300</v>
      </c>
      <c r="C28" s="53">
        <v>493</v>
      </c>
    </row>
    <row r="29" spans="1:5" hidden="1" x14ac:dyDescent="0.3">
      <c r="A29" s="85"/>
      <c r="B29" s="86"/>
      <c r="C29" s="51" t="s">
        <v>2</v>
      </c>
    </row>
    <row r="30" spans="1:5" x14ac:dyDescent="0.3">
      <c r="A30" s="1" t="s">
        <v>98</v>
      </c>
      <c r="B30" s="62">
        <v>4</v>
      </c>
      <c r="C30" s="53">
        <v>-6</v>
      </c>
    </row>
    <row r="31" spans="1:5" ht="19.8" customHeight="1" x14ac:dyDescent="0.3">
      <c r="A31" s="1" t="s">
        <v>66</v>
      </c>
      <c r="B31" s="57">
        <f>'Отчет о фин.полож. 3кв.22г'!D7</f>
        <v>487</v>
      </c>
      <c r="C31" s="2">
        <v>0</v>
      </c>
      <c r="E31" s="49"/>
    </row>
    <row r="32" spans="1:5" ht="18.600000000000001" customHeight="1" x14ac:dyDescent="0.3">
      <c r="A32" s="87" t="s">
        <v>67</v>
      </c>
      <c r="B32" s="88">
        <f>'Отчет о фин.полож. 3кв.22г'!C7</f>
        <v>191</v>
      </c>
      <c r="C32" s="63">
        <v>487</v>
      </c>
    </row>
    <row r="33" spans="1:4" ht="2.4" customHeight="1" x14ac:dyDescent="0.3">
      <c r="A33" s="85"/>
      <c r="B33" s="89"/>
      <c r="C33" s="51" t="s">
        <v>2</v>
      </c>
    </row>
    <row r="34" spans="1:4" x14ac:dyDescent="0.3">
      <c r="A34" s="6"/>
      <c r="B34" s="64"/>
      <c r="C34" s="64"/>
    </row>
    <row r="35" spans="1:4" x14ac:dyDescent="0.3">
      <c r="A35" s="81"/>
      <c r="B35" s="81"/>
      <c r="C35" s="81"/>
    </row>
    <row r="37" spans="1:4" x14ac:dyDescent="0.3">
      <c r="A37" s="15"/>
      <c r="B37" s="67"/>
      <c r="C37" s="67"/>
      <c r="D37" s="6"/>
    </row>
    <row r="38" spans="1:4" x14ac:dyDescent="0.3">
      <c r="A38" s="24" t="s">
        <v>14</v>
      </c>
      <c r="B38" s="66" t="s">
        <v>15</v>
      </c>
      <c r="C38" s="66"/>
      <c r="D38" s="6"/>
    </row>
    <row r="39" spans="1:4" x14ac:dyDescent="0.3">
      <c r="A39" s="24" t="s">
        <v>84</v>
      </c>
      <c r="B39" s="66" t="s">
        <v>100</v>
      </c>
      <c r="C39" s="66"/>
      <c r="D39" s="6"/>
    </row>
    <row r="40" spans="1:4" x14ac:dyDescent="0.3">
      <c r="A40" s="14"/>
      <c r="B40" s="64"/>
      <c r="C40" s="64"/>
      <c r="D40" s="6"/>
    </row>
    <row r="41" spans="1:4" x14ac:dyDescent="0.3">
      <c r="A41" s="14"/>
      <c r="B41" s="64"/>
      <c r="C41" s="64"/>
      <c r="D41" s="6"/>
    </row>
    <row r="42" spans="1:4" x14ac:dyDescent="0.3">
      <c r="A42" s="4" t="s">
        <v>91</v>
      </c>
      <c r="B42" s="64"/>
      <c r="C42" s="64"/>
      <c r="D42" s="6"/>
    </row>
    <row r="43" spans="1:4" x14ac:dyDescent="0.3">
      <c r="A43" s="4" t="s">
        <v>16</v>
      </c>
      <c r="B43" s="64"/>
      <c r="C43" s="64"/>
      <c r="D43" s="6"/>
    </row>
    <row r="44" spans="1:4" x14ac:dyDescent="0.3">
      <c r="A44" s="4"/>
      <c r="B44" s="64"/>
      <c r="C44" s="64"/>
      <c r="D44" s="6"/>
    </row>
  </sheetData>
  <mergeCells count="14">
    <mergeCell ref="B37:C37"/>
    <mergeCell ref="B38:C38"/>
    <mergeCell ref="B39:C39"/>
    <mergeCell ref="A1:C2"/>
    <mergeCell ref="A35:C35"/>
    <mergeCell ref="A18:A19"/>
    <mergeCell ref="B18:B19"/>
    <mergeCell ref="A25:A26"/>
    <mergeCell ref="B25:B26"/>
    <mergeCell ref="A28:A29"/>
    <mergeCell ref="B28:B29"/>
    <mergeCell ref="A32:A33"/>
    <mergeCell ref="B32:B33"/>
    <mergeCell ref="C18:C19"/>
  </mergeCells>
  <pageMargins left="0.7" right="0.7" top="0.75" bottom="0.75" header="0.3" footer="0.3"/>
  <pageSetup paperSize="9" scale="9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BA8807-0515-43FC-8D53-D7B0381F0085}">
  <sheetPr>
    <pageSetUpPr fitToPage="1"/>
  </sheetPr>
  <dimension ref="A1:H22"/>
  <sheetViews>
    <sheetView tabSelected="1" workbookViewId="0">
      <selection activeCell="F21" sqref="F21"/>
    </sheetView>
  </sheetViews>
  <sheetFormatPr defaultRowHeight="14.4" x14ac:dyDescent="0.3"/>
  <cols>
    <col min="1" max="1" width="34.88671875" customWidth="1"/>
    <col min="2" max="2" width="24.88671875" customWidth="1"/>
    <col min="3" max="3" width="21.21875" customWidth="1"/>
  </cols>
  <sheetData>
    <row r="1" spans="1:8" x14ac:dyDescent="0.3">
      <c r="A1" s="67" t="s">
        <v>102</v>
      </c>
      <c r="B1" s="68"/>
      <c r="C1" s="68"/>
      <c r="D1" s="68"/>
    </row>
    <row r="2" spans="1:8" ht="30.6" customHeight="1" x14ac:dyDescent="0.3">
      <c r="A2" s="68"/>
      <c r="B2" s="68"/>
      <c r="C2" s="68"/>
      <c r="D2" s="68"/>
    </row>
    <row r="3" spans="1:8" ht="26.4" customHeight="1" thickBot="1" x14ac:dyDescent="0.35">
      <c r="A3" s="7" t="s">
        <v>0</v>
      </c>
      <c r="B3" s="47" t="s">
        <v>68</v>
      </c>
      <c r="C3" s="48" t="s">
        <v>69</v>
      </c>
      <c r="D3" s="47" t="s">
        <v>70</v>
      </c>
    </row>
    <row r="4" spans="1:8" x14ac:dyDescent="0.3">
      <c r="A4" s="16" t="s">
        <v>71</v>
      </c>
      <c r="B4" s="20" t="s">
        <v>2</v>
      </c>
      <c r="C4" s="20" t="s">
        <v>2</v>
      </c>
      <c r="D4" s="20" t="s">
        <v>2</v>
      </c>
    </row>
    <row r="5" spans="1:8" x14ac:dyDescent="0.3">
      <c r="A5" s="4" t="s">
        <v>72</v>
      </c>
      <c r="B5" s="17" t="s">
        <v>2</v>
      </c>
      <c r="C5" s="17" t="s">
        <v>2</v>
      </c>
      <c r="D5" s="20" t="s">
        <v>2</v>
      </c>
    </row>
    <row r="6" spans="1:8" ht="18.600000000000001" customHeight="1" thickBot="1" x14ac:dyDescent="0.35">
      <c r="A6" s="4" t="s">
        <v>73</v>
      </c>
      <c r="B6" s="17" t="s">
        <v>2</v>
      </c>
      <c r="C6" s="17" t="s">
        <v>2</v>
      </c>
      <c r="D6" s="20" t="s">
        <v>2</v>
      </c>
    </row>
    <row r="7" spans="1:8" ht="15" thickBot="1" x14ac:dyDescent="0.35">
      <c r="A7" s="21" t="s">
        <v>74</v>
      </c>
      <c r="B7" s="19">
        <v>300000</v>
      </c>
      <c r="C7" s="19">
        <v>-4275</v>
      </c>
      <c r="D7" s="19">
        <v>295725</v>
      </c>
    </row>
    <row r="8" spans="1:8" x14ac:dyDescent="0.3">
      <c r="A8" s="4" t="s">
        <v>72</v>
      </c>
      <c r="B8" s="9" t="s">
        <v>2</v>
      </c>
      <c r="C8" s="17" t="s">
        <v>2</v>
      </c>
      <c r="D8" s="22" t="s">
        <v>2</v>
      </c>
    </row>
    <row r="9" spans="1:8" ht="15" thickBot="1" x14ac:dyDescent="0.35">
      <c r="A9" s="4" t="s">
        <v>75</v>
      </c>
      <c r="B9" s="17" t="s">
        <v>2</v>
      </c>
      <c r="C9" s="9">
        <f>'Отчет о совокуп.доходе 3кв. 22г'!C16</f>
        <v>-33692</v>
      </c>
      <c r="D9" s="22">
        <f>C9</f>
        <v>-33692</v>
      </c>
    </row>
    <row r="10" spans="1:8" ht="15" thickBot="1" x14ac:dyDescent="0.35">
      <c r="A10" s="21" t="s">
        <v>101</v>
      </c>
      <c r="B10" s="19">
        <v>300000</v>
      </c>
      <c r="C10" s="19">
        <f>C7+C9</f>
        <v>-37967</v>
      </c>
      <c r="D10" s="19">
        <f>B10+C10</f>
        <v>262033</v>
      </c>
    </row>
    <row r="11" spans="1:8" x14ac:dyDescent="0.3">
      <c r="A11" s="6"/>
      <c r="B11" s="6"/>
      <c r="C11" s="6"/>
      <c r="D11" s="6"/>
    </row>
    <row r="12" spans="1:8" x14ac:dyDescent="0.3">
      <c r="A12" s="81"/>
      <c r="B12" s="81"/>
      <c r="C12" s="81"/>
      <c r="D12" s="81"/>
    </row>
    <row r="13" spans="1:8" x14ac:dyDescent="0.3">
      <c r="A13" s="6"/>
      <c r="B13" s="6"/>
      <c r="C13" s="6"/>
      <c r="D13" s="6"/>
    </row>
    <row r="14" spans="1:8" x14ac:dyDescent="0.3">
      <c r="H14" s="3"/>
    </row>
    <row r="15" spans="1:8" x14ac:dyDescent="0.3">
      <c r="A15" s="15"/>
      <c r="B15" s="80"/>
      <c r="C15" s="80"/>
      <c r="D15" s="6"/>
    </row>
    <row r="16" spans="1:8" x14ac:dyDescent="0.3">
      <c r="A16" s="24" t="s">
        <v>14</v>
      </c>
      <c r="B16" s="66" t="s">
        <v>15</v>
      </c>
      <c r="C16" s="66"/>
      <c r="D16" s="6"/>
    </row>
    <row r="17" spans="1:4" x14ac:dyDescent="0.3">
      <c r="A17" s="24" t="s">
        <v>87</v>
      </c>
      <c r="B17" s="24" t="s">
        <v>104</v>
      </c>
      <c r="C17" s="24"/>
      <c r="D17" s="6"/>
    </row>
    <row r="18" spans="1:4" x14ac:dyDescent="0.3">
      <c r="A18" s="14"/>
      <c r="B18" s="6"/>
      <c r="C18" s="6"/>
      <c r="D18" s="6"/>
    </row>
    <row r="19" spans="1:4" x14ac:dyDescent="0.3">
      <c r="A19" s="14"/>
      <c r="B19" s="6"/>
      <c r="C19" s="6"/>
      <c r="D19" s="6"/>
    </row>
    <row r="20" spans="1:4" x14ac:dyDescent="0.3">
      <c r="A20" s="4" t="s">
        <v>91</v>
      </c>
      <c r="B20" s="6"/>
      <c r="C20" s="6"/>
      <c r="D20" s="6"/>
    </row>
    <row r="21" spans="1:4" x14ac:dyDescent="0.3">
      <c r="A21" s="4" t="s">
        <v>16</v>
      </c>
      <c r="B21" s="6"/>
      <c r="C21" s="6"/>
      <c r="D21" s="6"/>
    </row>
    <row r="22" spans="1:4" x14ac:dyDescent="0.3">
      <c r="A22" s="4"/>
      <c r="B22" s="6"/>
      <c r="C22" s="6"/>
      <c r="D22" s="6"/>
    </row>
  </sheetData>
  <mergeCells count="4">
    <mergeCell ref="A1:D2"/>
    <mergeCell ref="A12:D12"/>
    <mergeCell ref="B15:C15"/>
    <mergeCell ref="B16:C16"/>
  </mergeCells>
  <pageMargins left="0.7" right="0.7" top="0.75" bottom="0.75" header="0.3" footer="0.3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Отчет о совокуп.доходе 3кв. 22г</vt:lpstr>
      <vt:lpstr>Отчет о фин.полож. 3кв.22г</vt:lpstr>
      <vt:lpstr>Отчет ДДС 3кв.22г</vt:lpstr>
      <vt:lpstr>Отчет об измен.в кап. 3кв.22г</vt:lpstr>
      <vt:lpstr>'Отчет о совокуп.доходе 3кв. 22г'!_Hlk87975267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FinQ</dc:creator>
  <cp:lastModifiedBy>FinQ</cp:lastModifiedBy>
  <cp:lastPrinted>2022-10-31T10:22:55Z</cp:lastPrinted>
  <dcterms:created xsi:type="dcterms:W3CDTF">2015-06-05T18:19:34Z</dcterms:created>
  <dcterms:modified xsi:type="dcterms:W3CDTF">2022-10-31T11:52:41Z</dcterms:modified>
</cp:coreProperties>
</file>