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Finaccord Limited\ФО\"/>
    </mc:Choice>
  </mc:AlternateContent>
  <xr:revisionPtr revIDLastSave="0" documentId="13_ncr:1_{FA8DAA1C-654E-4B82-BA92-E40D49939568}" xr6:coauthVersionLast="47" xr6:coauthVersionMax="47" xr10:uidLastSave="{00000000-0000-0000-0000-000000000000}"/>
  <bookViews>
    <workbookView xWindow="3630" yWindow="0" windowWidth="10440" windowHeight="15060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 refMode="R1C1"/>
</workbook>
</file>

<file path=xl/calcChain.xml><?xml version="1.0" encoding="utf-8"?>
<calcChain xmlns="http://schemas.openxmlformats.org/spreadsheetml/2006/main">
  <c r="D22" i="4" l="1"/>
  <c r="E24" i="3"/>
  <c r="E61" i="3"/>
  <c r="E55" i="3"/>
  <c r="E69" i="3"/>
  <c r="E19" i="3"/>
  <c r="D24" i="3"/>
  <c r="D61" i="3"/>
  <c r="D55" i="3"/>
  <c r="D23" i="3"/>
  <c r="D19" i="3"/>
  <c r="D69" i="3"/>
  <c r="D57" i="3"/>
  <c r="E36" i="1"/>
  <c r="D36" i="1"/>
  <c r="E41" i="1"/>
  <c r="D41" i="1"/>
  <c r="D15" i="1"/>
  <c r="D16" i="1" s="1"/>
  <c r="E27" i="1"/>
  <c r="D27" i="1"/>
  <c r="E20" i="1"/>
  <c r="D20" i="1"/>
  <c r="E16" i="1"/>
  <c r="E39" i="3"/>
  <c r="E53" i="3" s="1"/>
  <c r="E8" i="3"/>
  <c r="E68" i="3" l="1"/>
  <c r="E17" i="3"/>
  <c r="E25" i="3" s="1"/>
  <c r="D8" i="3"/>
  <c r="D39" i="3"/>
  <c r="D53" i="3" s="1"/>
  <c r="D68" i="3"/>
  <c r="E70" i="3" l="1"/>
  <c r="E72" i="3" s="1"/>
  <c r="E73" i="3" s="1"/>
  <c r="D17" i="3"/>
  <c r="D25" i="3" s="1"/>
  <c r="D70" i="3" s="1"/>
  <c r="D72" i="3" s="1"/>
  <c r="E22" i="4" l="1"/>
  <c r="F22" i="4" s="1"/>
  <c r="F17" i="4"/>
  <c r="E17" i="2"/>
  <c r="E19" i="2" s="1"/>
  <c r="E21" i="2" s="1"/>
  <c r="E23" i="2" s="1"/>
  <c r="F15" i="4"/>
  <c r="D11" i="2"/>
  <c r="D17" i="2" s="1"/>
  <c r="D19" i="2" s="1"/>
  <c r="D21" i="2" s="1"/>
  <c r="E42" i="1" l="1"/>
  <c r="E43" i="1" s="1"/>
  <c r="E21" i="1"/>
  <c r="D43" i="1"/>
  <c r="D42" i="1"/>
  <c r="D21" i="1"/>
</calcChain>
</file>

<file path=xl/sharedStrings.xml><?xml version="1.0" encoding="utf-8"?>
<sst xmlns="http://schemas.openxmlformats.org/spreadsheetml/2006/main" count="165" uniqueCount="134">
  <si>
    <t>В тысячах тенге</t>
  </si>
  <si>
    <t xml:space="preserve">Активы </t>
  </si>
  <si>
    <t>Долгосрочные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</si>
  <si>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</si>
  <si>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</si>
  <si>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</si>
  <si>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</si>
  <si>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</si>
  <si>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</si>
  <si>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</si>
  <si>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Итого капитал</t>
  </si>
  <si>
    <t>Текущие обязательства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</si>
  <si>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</si>
  <si>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</si>
  <si>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</si>
  <si>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</si>
  <si>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Административные расходы</t>
  </si>
  <si>
    <t>Операционный убыток</t>
  </si>
  <si>
    <t>Курсовая разница, нетто</t>
  </si>
  <si>
    <t>Прочие операционные расходы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</si>
  <si>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</si>
  <si>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</si>
  <si>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</si>
  <si>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</si>
  <si>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</si>
  <si>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</si>
  <si>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</si>
  <si>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</si>
  <si>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</si>
  <si>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</si>
  <si>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</si>
  <si>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</si>
  <si>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</si>
  <si>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</si>
  <si>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ИТОГО капитал</t>
  </si>
  <si>
    <t>Расходы по реализации</t>
  </si>
  <si>
    <t>Прочие операционные доходы</t>
  </si>
  <si>
    <t>Убытки от обесценения</t>
  </si>
  <si>
    <t>На 31 декабря 2015 года</t>
  </si>
  <si>
    <t>Непокрытый убыток</t>
  </si>
  <si>
    <t>Прочие финансовые обязательства</t>
  </si>
  <si>
    <t>Примечание</t>
  </si>
  <si>
    <t>По состоянию на 31 марта 2023 года</t>
  </si>
  <si>
    <t>31 марта 2023 года</t>
  </si>
  <si>
    <t>31 декабря 2022 года</t>
  </si>
  <si>
    <t>За три месяца, закончившиеся 31 марта 2023 года</t>
  </si>
  <si>
    <t>31 марта 2022 года</t>
  </si>
  <si>
    <t>I. ДВИЖЕНИЕ  ДЕНЕЖНЫХ  СРЕДСТВ  ОТ ОПЕРАЦИОННОЙ ДЕЯТЕЛЬНОСТИ</t>
  </si>
  <si>
    <t>1. Поступление денежных средств, всего</t>
  </si>
  <si>
    <t>в том числе:</t>
  </si>
  <si>
    <t>прочая выручка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</si>
  <si>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</si>
  <si>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</si>
  <si>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</si>
  <si>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</t>
  </si>
  <si>
    <t xml:space="preserve">      в том числе:</t>
  </si>
  <si>
    <t xml:space="preserve">           прочие выплаты</t>
  </si>
  <si>
    <t>авансы полученные от покупателей, заказчиков</t>
  </si>
  <si>
    <t xml:space="preserve">    платежи поставщикам за товары и услуги</t>
  </si>
  <si>
    <t xml:space="preserve">    авансы выданные поставщикам товаров и услуг</t>
  </si>
  <si>
    <t xml:space="preserve">    выплаты по оплате труда</t>
  </si>
  <si>
    <t xml:space="preserve">    выплата вознаграждения </t>
  </si>
  <si>
    <t xml:space="preserve">    выплата по договорам страхования</t>
  </si>
  <si>
    <t xml:space="preserve">    подоходный налог и другие платежи в бюджет</t>
  </si>
  <si>
    <t xml:space="preserve">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</si>
  <si>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</si>
  <si>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</si>
  <si>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>реализация долговых инструментов других организаций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</si>
  <si>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</si>
  <si>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</si>
  <si>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</si>
  <si>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реализация товаров и услуг</t>
  </si>
  <si>
    <t xml:space="preserve"> реализация долевых инструментов других организаций (кроме                                        дочерних) и долей участия в совместном предпринимательстве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</si>
  <si>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</si>
  <si>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</si>
  <si>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</si>
  <si>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</si>
  <si>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</si>
  <si>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</si>
  <si>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</si>
  <si>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</si>
  <si>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</si>
  <si>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</si>
  <si>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</si>
  <si>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</si>
  <si>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прочие выплаты</t>
  </si>
  <si>
    <t>3. Чистая сумма денежных средств от инвестиционной деятельности</t>
  </si>
  <si>
    <t>III.  ДВИЖЕНИЕ  ДЕНЕЖНЫХ  СРЕДСТВ  ОТ ФИНАНСОВОЙ ДЕЯТЕЛЬНОСТИ</t>
  </si>
  <si>
    <t>выплата собственникам по акциям организации</t>
  </si>
  <si>
    <t>4. Влияние обменных курсов валют к тенге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</si>
  <si>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</si>
  <si>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</si>
  <si>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получение займов</t>
  </si>
  <si>
    <t xml:space="preserve">получение вознаграждения </t>
  </si>
  <si>
    <t xml:space="preserve"> прочие поступления</t>
  </si>
  <si>
    <t>эмиссия акций и других финансовых инструментов</t>
  </si>
  <si>
    <t>погашение займов</t>
  </si>
  <si>
    <t xml:space="preserve"> выплата вознаграждения </t>
  </si>
  <si>
    <t>выплата дивидендов</t>
  </si>
  <si>
    <t xml:space="preserve">3. Чистая сумма денежных средств от финансовой деятельности </t>
  </si>
  <si>
    <t>За три месяця, закончившиеся 31 марта 2023 года</t>
  </si>
  <si>
    <t>На 31 декабря 2022 года</t>
  </si>
  <si>
    <t>На 31 марта 2023 года</t>
  </si>
  <si>
    <t xml:space="preserve">5. Увеличение +/- уменьшение денежных средств </t>
  </si>
  <si>
    <t xml:space="preserve">2. Выбытие денежных средств, всего </t>
  </si>
  <si>
    <t>Частная компания "Finaccord Limited"</t>
  </si>
  <si>
    <t>ПРОМЕЖУТОЧНЫЙ ОТЧЕТ О СОВОКУПНОМ ДОХОДЕ</t>
  </si>
  <si>
    <t>Директор</t>
  </si>
  <si>
    <t>Пахомов И.И.</t>
  </si>
  <si>
    <t>ПРОМЕЖУТОЧНЫЙ ОТЧЕТ О ФИНАНСОВОМ ПОЛОЖЕНИИ</t>
  </si>
  <si>
    <t xml:space="preserve">Краткосрочные финансовые инвестиции                    </t>
  </si>
  <si>
    <t>Прочие активы</t>
  </si>
  <si>
    <t>Уставной капитал</t>
  </si>
  <si>
    <t>Нераспределенная прибыль(убыток)</t>
  </si>
  <si>
    <t>Резервный капитал</t>
  </si>
  <si>
    <t>Долгосрочные  обязательства обязательства</t>
  </si>
  <si>
    <t>Краткосрочные финансовые обязательства</t>
  </si>
  <si>
    <t>Прочие финансовые активы</t>
  </si>
  <si>
    <t>Прочие обязательства</t>
  </si>
  <si>
    <t>Долгосрочные финансовые обязательства</t>
  </si>
  <si>
    <t xml:space="preserve">Долгосрочная кредиторская задолженность                    </t>
  </si>
  <si>
    <t xml:space="preserve">Налоговые обязательства </t>
  </si>
  <si>
    <t>ПРОМЕЖУТОЧНЫЙ ОТЧЕТ О ДВИЖЕНИИ ДЕНЕЖНЫХ СРЕДСТВ</t>
  </si>
  <si>
    <t>Пахомов В.И.</t>
  </si>
  <si>
    <t>ПРОМЕЖУТОЧНЫЙ ОТЧЕТ ОБ ИЗМЕНЕНИЯХ В КАПИТАЛЕ</t>
  </si>
  <si>
    <t>Дивиденды</t>
  </si>
  <si>
    <t>Эмиссия акций</t>
  </si>
  <si>
    <t>Выкупленные собственные долевые инструменты</t>
  </si>
  <si>
    <t xml:space="preserve">Долгосрочные финансовые инвестиции -займ                  </t>
  </si>
  <si>
    <t xml:space="preserve">Долгосрочные финансовые инвестиции  -облигации                         </t>
  </si>
  <si>
    <t>4(в)</t>
  </si>
  <si>
    <t>Балансовая стоимость одной акции (в тенге)</t>
  </si>
  <si>
    <t>Количество акций</t>
  </si>
  <si>
    <t>4(б)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</si>
</sst>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6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1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115">
    <xf numFmtId="0" fontId="0" fillId="0" borderId="0" xfId="0"/>
    <xf numFmtId="0" fontId="248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14" fontId="250" fillId="5" borderId="0" xfId="0" applyNumberFormat="1" applyFont="1" applyFill="1"/>
    <xf numFmtId="0" fontId="250" fillId="5" borderId="5" xfId="0" applyFont="1" applyFill="1" applyBorder="1"/>
    <xf numFmtId="0" fontId="38" fillId="5" borderId="5" xfId="0" applyFont="1" applyFill="1" applyBorder="1"/>
    <xf numFmtId="0" fontId="250" fillId="5" borderId="0" xfId="0" applyFont="1" applyFill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175" fontId="38" fillId="5" borderId="0" xfId="0" applyNumberFormat="1" applyFont="1" applyFill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/>
    <xf numFmtId="14" fontId="250" fillId="5" borderId="5" xfId="0" applyNumberFormat="1" applyFont="1" applyFill="1" applyBorder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Alignment="1">
      <alignment wrapText="1"/>
    </xf>
    <xf numFmtId="14" fontId="254" fillId="5" borderId="0" xfId="0" applyNumberFormat="1" applyFont="1" applyFill="1"/>
    <xf numFmtId="0" fontId="254" fillId="5" borderId="5" xfId="0" applyFont="1" applyFill="1" applyBorder="1"/>
    <xf numFmtId="173" fontId="38" fillId="5" borderId="0" xfId="0" applyNumberFormat="1" applyFont="1" applyFill="1"/>
    <xf numFmtId="0" fontId="251" fillId="5" borderId="0" xfId="0" applyFont="1" applyFill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Alignment="1">
      <alignment wrapText="1"/>
    </xf>
    <xf numFmtId="0" fontId="251" fillId="5" borderId="0" xfId="0" applyFont="1" applyFill="1" applyAlignment="1">
      <alignment horizontal="center" vertical="top"/>
    </xf>
    <xf numFmtId="0" fontId="251" fillId="5" borderId="0" xfId="0" applyFont="1" applyFill="1" applyAlignment="1">
      <alignment horizontal="center" vertical="top" wrapText="1"/>
    </xf>
    <xf numFmtId="175" fontId="251" fillId="5" borderId="0" xfId="0" applyNumberFormat="1" applyFont="1" applyFill="1"/>
    <xf numFmtId="175" fontId="38" fillId="5" borderId="0" xfId="0" applyNumberFormat="1" applyFont="1" applyFill="1" applyAlignment="1">
      <alignment vertical="top"/>
    </xf>
    <xf numFmtId="175" fontId="38" fillId="5" borderId="51" xfId="0" applyNumberFormat="1" applyFont="1" applyFill="1" applyBorder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  <xf numFmtId="0" fontId="257" fillId="0" borderId="0" xfId="0" applyFont="1"/>
    <xf numFmtId="0" fontId="257" fillId="0" borderId="0" xfId="0" applyFont="1" applyAlignment="1">
      <alignment horizontal="left"/>
    </xf>
    <xf numFmtId="0" fontId="258" fillId="0" borderId="0" xfId="0" applyFont="1" applyAlignment="1">
      <alignment wrapText="1"/>
    </xf>
    <xf numFmtId="0" fontId="258" fillId="0" borderId="0" xfId="0" applyFont="1" applyAlignment="1">
      <alignment vertical="top" wrapText="1"/>
    </xf>
    <xf numFmtId="0" fontId="260" fillId="0" borderId="0" xfId="0" applyFont="1" applyAlignment="1">
      <alignment horizontal="left" vertical="center" wrapText="1"/>
    </xf>
    <xf numFmtId="0" fontId="259" fillId="0" borderId="0" xfId="0" applyFont="1" applyAlignment="1">
      <alignment horizontal="left" wrapText="1"/>
    </xf>
    <xf numFmtId="0" fontId="258" fillId="0" borderId="0" xfId="0" applyFont="1" applyAlignment="1">
      <alignment horizontal="left"/>
    </xf>
    <xf numFmtId="0" fontId="259" fillId="0" borderId="0" xfId="0" applyFont="1" applyAlignment="1">
      <alignment wrapText="1"/>
    </xf>
    <xf numFmtId="0" fontId="259" fillId="70" borderId="0" xfId="0" applyFont="1" applyFill="1" applyAlignment="1">
      <alignment horizontal="left" wrapText="1"/>
    </xf>
    <xf numFmtId="0" fontId="261" fillId="5" borderId="0" xfId="0" applyFont="1" applyFill="1"/>
    <xf numFmtId="0" fontId="257" fillId="5" borderId="0" xfId="0" applyFont="1" applyFill="1"/>
    <xf numFmtId="37" fontId="257" fillId="5" borderId="0" xfId="5178" applyNumberFormat="1" applyFont="1" applyFill="1"/>
    <xf numFmtId="14" fontId="262" fillId="5" borderId="0" xfId="0" applyNumberFormat="1" applyFont="1" applyFill="1"/>
    <xf numFmtId="14" fontId="263" fillId="5" borderId="0" xfId="0" applyNumberFormat="1" applyFont="1" applyFill="1"/>
    <xf numFmtId="0" fontId="263" fillId="5" borderId="5" xfId="0" applyFont="1" applyFill="1" applyBorder="1"/>
    <xf numFmtId="0" fontId="257" fillId="5" borderId="5" xfId="0" applyFont="1" applyFill="1" applyBorder="1"/>
    <xf numFmtId="0" fontId="257" fillId="5" borderId="51" xfId="0" applyFont="1" applyFill="1" applyBorder="1" applyAlignment="1">
      <alignment wrapText="1"/>
    </xf>
    <xf numFmtId="0" fontId="264" fillId="5" borderId="51" xfId="0" applyFont="1" applyFill="1" applyBorder="1" applyAlignment="1">
      <alignment horizontal="center" wrapText="1"/>
    </xf>
    <xf numFmtId="14" fontId="264" fillId="5" borderId="51" xfId="0" quotePrefix="1" applyNumberFormat="1" applyFont="1" applyFill="1" applyBorder="1" applyAlignment="1">
      <alignment horizontal="center" vertical="center" wrapText="1"/>
    </xf>
    <xf numFmtId="0" fontId="264" fillId="5" borderId="0" xfId="0" applyFont="1" applyFill="1" applyAlignment="1">
      <alignment wrapText="1"/>
    </xf>
    <xf numFmtId="0" fontId="257" fillId="5" borderId="0" xfId="0" applyFont="1" applyFill="1" applyAlignment="1">
      <alignment horizontal="center" wrapText="1"/>
    </xf>
    <xf numFmtId="175" fontId="264" fillId="5" borderId="0" xfId="0" applyNumberFormat="1" applyFont="1" applyFill="1" applyAlignment="1">
      <alignment wrapText="1"/>
    </xf>
    <xf numFmtId="0" fontId="257" fillId="5" borderId="0" xfId="0" applyFont="1" applyFill="1" applyAlignment="1">
      <alignment wrapText="1"/>
    </xf>
    <xf numFmtId="175" fontId="257" fillId="5" borderId="0" xfId="0" applyNumberFormat="1" applyFont="1" applyFill="1" applyAlignment="1">
      <alignment wrapText="1"/>
    </xf>
    <xf numFmtId="0" fontId="264" fillId="5" borderId="53" xfId="0" applyFont="1" applyFill="1" applyBorder="1" applyAlignment="1">
      <alignment horizontal="left" wrapText="1"/>
    </xf>
    <xf numFmtId="0" fontId="264" fillId="5" borderId="53" xfId="0" applyFont="1" applyFill="1" applyBorder="1" applyAlignment="1">
      <alignment horizontal="center" wrapText="1"/>
    </xf>
    <xf numFmtId="175" fontId="264" fillId="5" borderId="53" xfId="0" applyNumberFormat="1" applyFont="1" applyFill="1" applyBorder="1" applyAlignment="1">
      <alignment vertical="top" wrapText="1"/>
    </xf>
    <xf numFmtId="0" fontId="264" fillId="69" borderId="53" xfId="0" applyFont="1" applyFill="1" applyBorder="1" applyAlignment="1">
      <alignment vertical="center" wrapText="1"/>
    </xf>
    <xf numFmtId="0" fontId="264" fillId="69" borderId="53" xfId="0" applyFont="1" applyFill="1" applyBorder="1" applyAlignment="1">
      <alignment horizontal="center" wrapText="1"/>
    </xf>
    <xf numFmtId="175" fontId="264" fillId="69" borderId="53" xfId="0" applyNumberFormat="1" applyFont="1" applyFill="1" applyBorder="1" applyAlignment="1">
      <alignment vertical="top" wrapText="1"/>
    </xf>
    <xf numFmtId="0" fontId="265" fillId="5" borderId="0" xfId="0" applyFont="1" applyFill="1" applyAlignment="1">
      <alignment wrapText="1"/>
    </xf>
    <xf numFmtId="0" fontId="265" fillId="5" borderId="51" xfId="0" applyFont="1" applyFill="1" applyBorder="1" applyAlignment="1">
      <alignment horizontal="center" wrapText="1"/>
    </xf>
    <xf numFmtId="175" fontId="264" fillId="5" borderId="0" xfId="0" applyNumberFormat="1" applyFont="1" applyFill="1" applyAlignment="1">
      <alignment vertical="top" wrapText="1"/>
    </xf>
    <xf numFmtId="0" fontId="266" fillId="5" borderId="0" xfId="0" applyFont="1" applyFill="1" applyAlignment="1">
      <alignment horizontal="center" wrapText="1"/>
    </xf>
    <xf numFmtId="175" fontId="257" fillId="5" borderId="0" xfId="0" applyNumberFormat="1" applyFont="1" applyFill="1" applyAlignment="1">
      <alignment vertical="top" wrapText="1"/>
    </xf>
    <xf numFmtId="0" fontId="265" fillId="5" borderId="53" xfId="0" applyFont="1" applyFill="1" applyBorder="1" applyAlignment="1">
      <alignment wrapText="1"/>
    </xf>
    <xf numFmtId="0" fontId="265" fillId="5" borderId="52" xfId="0" applyFont="1" applyFill="1" applyBorder="1" applyAlignment="1">
      <alignment horizontal="center" wrapText="1"/>
    </xf>
    <xf numFmtId="0" fontId="265" fillId="5" borderId="0" xfId="0" applyFont="1" applyFill="1" applyAlignment="1">
      <alignment horizontal="center" wrapText="1"/>
    </xf>
    <xf numFmtId="0" fontId="264" fillId="5" borderId="0" xfId="0" applyFont="1" applyFill="1" applyAlignment="1">
      <alignment horizontal="center" wrapText="1"/>
    </xf>
    <xf numFmtId="0" fontId="265" fillId="69" borderId="52" xfId="0" applyFont="1" applyFill="1" applyBorder="1" applyAlignment="1">
      <alignment wrapText="1"/>
    </xf>
    <xf numFmtId="0" fontId="264" fillId="69" borderId="52" xfId="0" applyFont="1" applyFill="1" applyBorder="1" applyAlignment="1">
      <alignment horizontal="center" wrapText="1"/>
    </xf>
    <xf numFmtId="175" fontId="264" fillId="69" borderId="52" xfId="0" applyNumberFormat="1" applyFont="1" applyFill="1" applyBorder="1" applyAlignment="1">
      <alignment vertical="top" wrapText="1"/>
    </xf>
    <xf numFmtId="37" fontId="257" fillId="69" borderId="0" xfId="5178" applyNumberFormat="1" applyFont="1" applyFill="1"/>
    <xf numFmtId="175" fontId="264" fillId="69" borderId="0" xfId="0" applyNumberFormat="1" applyFont="1" applyFill="1" applyAlignment="1">
      <alignment wrapText="1"/>
    </xf>
    <xf numFmtId="175" fontId="264" fillId="5" borderId="0" xfId="0" applyNumberFormat="1" applyFont="1" applyFill="1"/>
    <xf numFmtId="0" fontId="267" fillId="5" borderId="0" xfId="0" applyFont="1" applyFill="1"/>
    <xf numFmtId="175" fontId="257" fillId="5" borderId="0" xfId="0" applyNumberFormat="1" applyFont="1" applyFill="1"/>
    <xf numFmtId="0" fontId="38" fillId="5" borderId="53" xfId="0" applyFont="1" applyFill="1" applyBorder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0" fontId="264" fillId="5" borderId="52" xfId="0" applyFont="1" applyFill="1" applyBorder="1" applyAlignment="1">
      <alignment horizontal="center" wrapText="1"/>
    </xf>
    <xf numFmtId="0" fontId="257" fillId="5" borderId="52" xfId="0" applyFont="1" applyFill="1" applyBorder="1" applyAlignment="1">
      <alignment horizontal="center" wrapText="1"/>
    </xf>
    <xf numFmtId="0" fontId="265" fillId="5" borderId="52" xfId="0" applyFont="1" applyFill="1" applyBorder="1" applyAlignment="1">
      <alignment horizontal="center" wrapText="1"/>
    </xf>
    <xf numFmtId="0" fontId="257" fillId="0" borderId="52" xfId="0" applyFont="1" applyBorder="1" applyAlignment="1">
      <alignment horizontal="center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tabSelected="1" zoomScaleNormal="100" workbookViewId="0">
      <selection activeCell="B1" sqref="B1:E29"/>
    </sheetView>
  </sheetViews>
  <sheetFormatPr defaultColWidth="8.85546875" defaultRowHeight="12.75"/>
  <cols>
    <col min="1" max="1" width="4.7109375" style="54" customWidth="1"/>
    <col min="2" max="2" width="52.140625" style="54" customWidth="1"/>
    <col min="3" max="3" width="11.7109375" style="54" customWidth="1"/>
    <col min="4" max="5" width="10.7109375" style="54" customWidth="1"/>
    <col min="6" max="16384" width="8.85546875" style="54"/>
  </cols>
  <sheetData>
    <row r="1" spans="2:6" ht="15" customHeight="1">
      <c r="B1" s="1" t="s">
        <v>105</v>
      </c>
      <c r="C1" s="2"/>
      <c r="D1" s="2"/>
      <c r="E1" s="2"/>
    </row>
    <row r="2" spans="2:6" ht="15" customHeight="1">
      <c r="B2" s="1" t="s">
        <v>106</v>
      </c>
      <c r="C2" s="2"/>
      <c r="D2" s="2"/>
      <c r="E2" s="2"/>
    </row>
    <row r="3" spans="2:6" ht="15" customHeight="1">
      <c r="B3" s="3" t="s">
        <v>45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0</v>
      </c>
      <c r="C6" s="9" t="s">
        <v>41</v>
      </c>
      <c r="D6" s="10" t="s">
        <v>43</v>
      </c>
      <c r="E6" s="10" t="s">
        <v>46</v>
      </c>
    </row>
    <row r="7" spans="2:6" ht="15" customHeight="1">
      <c r="B7" s="11" t="s">
        <v>28</v>
      </c>
      <c r="C7" s="12"/>
      <c r="D7" s="13"/>
      <c r="E7" s="13"/>
      <c r="F7" s="55"/>
    </row>
    <row r="8" spans="2:6" ht="15" customHeight="1">
      <c r="B8" s="11" t="s">
        <v>35</v>
      </c>
      <c r="C8" s="12"/>
      <c r="D8" s="13"/>
      <c r="E8" s="13"/>
      <c r="F8" s="55"/>
    </row>
    <row r="9" spans="2:6" ht="15" customHeight="1">
      <c r="B9" s="11" t="s">
        <v>16</v>
      </c>
      <c r="C9" s="12">
        <v>7</v>
      </c>
      <c r="D9" s="13">
        <v>-145121</v>
      </c>
      <c r="E9" s="13"/>
      <c r="F9" s="55"/>
    </row>
    <row r="10" spans="2:6" ht="15" customHeight="1">
      <c r="B10" s="8" t="s">
        <v>37</v>
      </c>
      <c r="C10" s="14"/>
      <c r="D10" s="15"/>
      <c r="E10" s="15"/>
      <c r="F10" s="55"/>
    </row>
    <row r="11" spans="2:6" s="53" customFormat="1" ht="15" customHeight="1">
      <c r="B11" s="16" t="s">
        <v>17</v>
      </c>
      <c r="C11" s="17"/>
      <c r="D11" s="18">
        <f>D7+D9+D10</f>
        <v>-145121</v>
      </c>
      <c r="E11" s="18"/>
      <c r="F11" s="56"/>
    </row>
    <row r="12" spans="2:6" ht="15" customHeight="1">
      <c r="B12" s="11" t="s">
        <v>26</v>
      </c>
      <c r="C12" s="17"/>
      <c r="D12" s="13">
        <v>2227881</v>
      </c>
      <c r="E12" s="13"/>
      <c r="F12" s="55"/>
    </row>
    <row r="13" spans="2:6" ht="15" customHeight="1">
      <c r="B13" s="11" t="s">
        <v>27</v>
      </c>
      <c r="C13" s="17"/>
      <c r="D13" s="13">
        <v>-1225230</v>
      </c>
      <c r="E13" s="13"/>
      <c r="F13" s="55"/>
    </row>
    <row r="14" spans="2:6" ht="15" customHeight="1">
      <c r="B14" s="11" t="s">
        <v>36</v>
      </c>
      <c r="C14" s="12"/>
      <c r="D14" s="13">
        <v>14929940</v>
      </c>
      <c r="E14" s="13"/>
      <c r="F14" s="55"/>
    </row>
    <row r="15" spans="2:6" ht="15" customHeight="1">
      <c r="B15" s="11" t="s">
        <v>19</v>
      </c>
      <c r="C15" s="12"/>
      <c r="D15" s="13">
        <v>-14941308</v>
      </c>
      <c r="E15" s="13"/>
      <c r="F15" s="55"/>
    </row>
    <row r="16" spans="2:6" ht="15" customHeight="1">
      <c r="B16" s="8" t="s">
        <v>18</v>
      </c>
      <c r="C16" s="14"/>
      <c r="D16" s="15"/>
      <c r="E16" s="15"/>
      <c r="F16" s="55"/>
    </row>
    <row r="17" spans="2:6" s="53" customFormat="1" ht="15" customHeight="1">
      <c r="B17" s="16" t="s">
        <v>29</v>
      </c>
      <c r="C17" s="17"/>
      <c r="D17" s="18">
        <f>SUM(D11:D16)</f>
        <v>846162</v>
      </c>
      <c r="E17" s="18">
        <f>SUM(E11:E16)</f>
        <v>0</v>
      </c>
      <c r="F17" s="56"/>
    </row>
    <row r="18" spans="2:6" ht="15" customHeight="1">
      <c r="B18" s="11" t="s">
        <v>25</v>
      </c>
      <c r="C18" s="12"/>
      <c r="D18" s="13"/>
      <c r="E18" s="13"/>
      <c r="F18" s="55"/>
    </row>
    <row r="19" spans="2:6" s="53" customFormat="1" ht="15" customHeight="1">
      <c r="B19" s="19" t="s">
        <v>30</v>
      </c>
      <c r="C19" s="20"/>
      <c r="D19" s="21">
        <f>D17+D18</f>
        <v>846162</v>
      </c>
      <c r="E19" s="21">
        <f>E17+E18</f>
        <v>0</v>
      </c>
      <c r="F19" s="56"/>
    </row>
    <row r="20" spans="2:6" ht="15" customHeight="1">
      <c r="B20" s="22" t="s">
        <v>31</v>
      </c>
      <c r="C20" s="12"/>
      <c r="D20" s="13">
        <v>0</v>
      </c>
      <c r="E20" s="13">
        <v>0</v>
      </c>
      <c r="F20" s="55"/>
    </row>
    <row r="21" spans="2:6" s="53" customFormat="1" ht="30" customHeight="1">
      <c r="B21" s="19" t="s">
        <v>32</v>
      </c>
      <c r="C21" s="20"/>
      <c r="D21" s="23">
        <f>D19</f>
        <v>846162</v>
      </c>
      <c r="E21" s="23">
        <f>E19</f>
        <v>0</v>
      </c>
      <c r="F21" s="56"/>
    </row>
    <row r="22" spans="2:6" ht="15" customHeight="1">
      <c r="B22" s="2"/>
      <c r="C22" s="2"/>
      <c r="D22" s="24"/>
      <c r="E22" s="24"/>
      <c r="F22" s="55"/>
    </row>
    <row r="23" spans="2:6" ht="15" customHeight="1">
      <c r="B23" s="25" t="s">
        <v>33</v>
      </c>
      <c r="C23" s="57" t="s">
        <v>130</v>
      </c>
      <c r="D23" s="26">
        <v>51270</v>
      </c>
      <c r="E23" s="26">
        <f>E21/26220170*1000</f>
        <v>0</v>
      </c>
      <c r="F23" s="55"/>
    </row>
    <row r="24" spans="2:6" ht="15" customHeight="1">
      <c r="B24" s="2"/>
      <c r="C24" s="2"/>
      <c r="D24" s="2"/>
      <c r="E24" s="2"/>
    </row>
    <row r="25" spans="2:6" ht="15" customHeight="1">
      <c r="B25" s="27"/>
      <c r="C25" s="2"/>
      <c r="D25" s="28"/>
      <c r="E25" s="2"/>
    </row>
    <row r="26" spans="2:6" ht="15" customHeight="1">
      <c r="B26" s="2"/>
      <c r="C26" s="2"/>
      <c r="D26" s="2"/>
      <c r="E26" s="2"/>
    </row>
    <row r="27" spans="2:6" ht="15" customHeight="1">
      <c r="B27" s="2"/>
      <c r="C27" s="2"/>
      <c r="D27" s="2"/>
      <c r="E27" s="2"/>
    </row>
    <row r="28" spans="2:6" ht="15" customHeight="1">
      <c r="B28" s="2" t="s">
        <v>107</v>
      </c>
      <c r="C28" s="2"/>
      <c r="D28" s="2" t="s">
        <v>108</v>
      </c>
      <c r="E28" s="2"/>
    </row>
    <row r="31" spans="2:6" ht="15" customHeight="1">
      <c r="B31" s="2"/>
      <c r="C31" s="2"/>
      <c r="D31" s="2"/>
      <c r="E31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G53"/>
  <sheetViews>
    <sheetView zoomScaleNormal="100" workbookViewId="0">
      <selection activeCell="B1" sqref="B1:E51"/>
    </sheetView>
  </sheetViews>
  <sheetFormatPr defaultColWidth="8.85546875" defaultRowHeight="12.75"/>
  <cols>
    <col min="1" max="1" width="0.85546875" style="54" customWidth="1"/>
    <col min="2" max="2" width="38.5703125" style="54" customWidth="1"/>
    <col min="3" max="3" width="6.5703125" style="54" customWidth="1"/>
    <col min="4" max="5" width="10.7109375" style="54" customWidth="1"/>
    <col min="6" max="6" width="8.85546875" style="54"/>
    <col min="7" max="7" width="10.42578125" style="54" bestFit="1" customWidth="1"/>
    <col min="8" max="16384" width="8.85546875" style="54"/>
  </cols>
  <sheetData>
    <row r="1" spans="2:7" ht="15" customHeight="1">
      <c r="B1" s="1" t="s">
        <v>105</v>
      </c>
      <c r="C1" s="2"/>
      <c r="D1" s="2"/>
      <c r="E1" s="2"/>
    </row>
    <row r="2" spans="2:7" ht="15" customHeight="1">
      <c r="B2" s="1" t="s">
        <v>109</v>
      </c>
      <c r="C2" s="2"/>
      <c r="D2" s="2"/>
      <c r="E2" s="2"/>
    </row>
    <row r="3" spans="2:7" ht="15" customHeight="1">
      <c r="B3" s="3" t="s">
        <v>42</v>
      </c>
      <c r="C3" s="4"/>
      <c r="D3" s="4"/>
      <c r="E3" s="4"/>
    </row>
    <row r="4" spans="2:7" ht="4.9000000000000004" customHeight="1" thickBot="1">
      <c r="B4" s="29"/>
      <c r="C4" s="30"/>
      <c r="D4" s="30"/>
      <c r="E4" s="30"/>
    </row>
    <row r="5" spans="2:7" ht="15" customHeight="1">
      <c r="B5" s="27"/>
      <c r="C5" s="2"/>
      <c r="D5" s="2"/>
      <c r="E5" s="2"/>
    </row>
    <row r="6" spans="2:7" ht="25.15" customHeight="1">
      <c r="B6" s="8" t="s">
        <v>0</v>
      </c>
      <c r="C6" s="9" t="s">
        <v>23</v>
      </c>
      <c r="D6" s="31" t="s">
        <v>43</v>
      </c>
      <c r="E6" s="31" t="s">
        <v>44</v>
      </c>
    </row>
    <row r="7" spans="2:7" ht="15" customHeight="1">
      <c r="B7" s="16" t="s">
        <v>1</v>
      </c>
      <c r="C7" s="12"/>
      <c r="D7" s="32"/>
      <c r="E7" s="32"/>
    </row>
    <row r="8" spans="2:7" ht="15" customHeight="1">
      <c r="B8" s="38" t="s">
        <v>3</v>
      </c>
      <c r="C8" s="12"/>
      <c r="D8" s="33"/>
      <c r="E8" s="33"/>
    </row>
    <row r="9" spans="2:7" ht="15" customHeight="1">
      <c r="B9" s="11" t="s">
        <v>7</v>
      </c>
      <c r="C9" s="12"/>
      <c r="D9" s="33">
        <v>1575088</v>
      </c>
      <c r="E9" s="33">
        <v>3390</v>
      </c>
    </row>
    <row r="10" spans="2:7" ht="15" customHeight="1">
      <c r="B10" s="11" t="s">
        <v>4</v>
      </c>
      <c r="C10" s="12"/>
      <c r="D10" s="33">
        <v>3</v>
      </c>
      <c r="E10" s="33">
        <v>3</v>
      </c>
    </row>
    <row r="11" spans="2:7" ht="15" customHeight="1">
      <c r="B11" s="11" t="s">
        <v>5</v>
      </c>
      <c r="C11" s="12"/>
      <c r="D11" s="33">
        <v>7638</v>
      </c>
      <c r="E11" s="33">
        <v>5905</v>
      </c>
    </row>
    <row r="12" spans="2:7" ht="15" customHeight="1">
      <c r="B12" s="11" t="s">
        <v>110</v>
      </c>
      <c r="C12" s="12"/>
      <c r="D12" s="33">
        <v>782510</v>
      </c>
      <c r="E12" s="33"/>
    </row>
    <row r="13" spans="2:7" ht="15" customHeight="1">
      <c r="B13" s="11" t="s">
        <v>6</v>
      </c>
      <c r="C13" s="12"/>
      <c r="D13" s="33"/>
      <c r="E13" s="33"/>
    </row>
    <row r="14" spans="2:7" ht="15" customHeight="1">
      <c r="B14" s="11" t="s">
        <v>117</v>
      </c>
      <c r="C14" s="12"/>
      <c r="D14" s="33">
        <v>1799994</v>
      </c>
      <c r="E14" s="33">
        <v>3963263</v>
      </c>
    </row>
    <row r="15" spans="2:7" ht="15" customHeight="1">
      <c r="B15" s="8" t="s">
        <v>111</v>
      </c>
      <c r="C15" s="14"/>
      <c r="D15" s="34">
        <f>10160</f>
        <v>10160</v>
      </c>
      <c r="E15" s="34"/>
    </row>
    <row r="16" spans="2:7" ht="15" customHeight="1">
      <c r="B16" s="35"/>
      <c r="C16" s="36"/>
      <c r="D16" s="37">
        <f>SUM(D7:D15)</f>
        <v>4175393</v>
      </c>
      <c r="E16" s="37">
        <f>SUM(E7:E15)</f>
        <v>3972561</v>
      </c>
      <c r="G16" s="55"/>
    </row>
    <row r="17" spans="2:7" ht="15" customHeight="1">
      <c r="B17" s="38" t="s">
        <v>2</v>
      </c>
      <c r="C17" s="12"/>
      <c r="D17" s="33"/>
      <c r="E17" s="33"/>
    </row>
    <row r="18" spans="2:7" ht="15" customHeight="1">
      <c r="B18" s="11" t="s">
        <v>128</v>
      </c>
      <c r="C18" s="12">
        <v>5</v>
      </c>
      <c r="D18" s="33">
        <v>53766000</v>
      </c>
      <c r="E18" s="33">
        <v>55518000</v>
      </c>
    </row>
    <row r="19" spans="2:7" ht="15" customHeight="1">
      <c r="B19" s="11" t="s">
        <v>129</v>
      </c>
      <c r="C19" s="12">
        <v>6</v>
      </c>
      <c r="D19" s="33">
        <v>110010885</v>
      </c>
      <c r="E19" s="33"/>
    </row>
    <row r="20" spans="2:7" ht="15" customHeight="1">
      <c r="B20" s="36"/>
      <c r="C20" s="36"/>
      <c r="D20" s="37">
        <f>SUM(D18:D19)</f>
        <v>163776885</v>
      </c>
      <c r="E20" s="37">
        <f>SUM(E18:E19)</f>
        <v>55518000</v>
      </c>
    </row>
    <row r="21" spans="2:7" ht="15" customHeight="1">
      <c r="B21" s="35" t="s">
        <v>8</v>
      </c>
      <c r="C21" s="20"/>
      <c r="D21" s="39">
        <f>D16+D20</f>
        <v>167952278</v>
      </c>
      <c r="E21" s="39">
        <f>E16+E20</f>
        <v>59490561</v>
      </c>
      <c r="G21" s="55"/>
    </row>
    <row r="22" spans="2:7" ht="4.9000000000000004" customHeight="1">
      <c r="B22" s="16"/>
      <c r="C22" s="11"/>
      <c r="D22" s="33"/>
      <c r="E22" s="33"/>
    </row>
    <row r="23" spans="2:7" ht="15" customHeight="1">
      <c r="B23" s="16" t="s">
        <v>9</v>
      </c>
      <c r="C23" s="11"/>
      <c r="D23" s="33"/>
      <c r="E23" s="33"/>
    </row>
    <row r="24" spans="2:7" ht="15" customHeight="1">
      <c r="B24" s="11" t="s">
        <v>112</v>
      </c>
      <c r="C24" s="12"/>
      <c r="D24" s="33">
        <v>9533</v>
      </c>
      <c r="E24" s="33">
        <v>9532</v>
      </c>
    </row>
    <row r="25" spans="2:7" ht="15" customHeight="1">
      <c r="B25" s="11" t="s">
        <v>114</v>
      </c>
      <c r="C25" s="12"/>
      <c r="D25" s="33"/>
      <c r="E25" s="33"/>
      <c r="G25" s="55"/>
    </row>
    <row r="26" spans="2:7" ht="15" customHeight="1">
      <c r="B26" s="11" t="s">
        <v>113</v>
      </c>
      <c r="C26" s="12"/>
      <c r="D26" s="33">
        <v>1025393</v>
      </c>
      <c r="E26" s="33">
        <v>179231</v>
      </c>
      <c r="G26" s="55"/>
    </row>
    <row r="27" spans="2:7" ht="15" customHeight="1">
      <c r="B27" s="19" t="s">
        <v>10</v>
      </c>
      <c r="C27" s="20"/>
      <c r="D27" s="39">
        <f>SUM(D23:D26)</f>
        <v>1034926</v>
      </c>
      <c r="E27" s="39">
        <f>SUM(E23:E26)</f>
        <v>188763</v>
      </c>
    </row>
    <row r="28" spans="2:7" ht="4.9000000000000004" customHeight="1">
      <c r="B28" s="16"/>
      <c r="C28" s="17"/>
      <c r="D28" s="40"/>
      <c r="E28" s="40"/>
    </row>
    <row r="29" spans="2:7" ht="15" customHeight="1">
      <c r="B29" s="16" t="s">
        <v>11</v>
      </c>
      <c r="C29" s="12"/>
      <c r="D29" s="33"/>
      <c r="E29" s="33"/>
    </row>
    <row r="30" spans="2:7">
      <c r="B30" s="11" t="s">
        <v>116</v>
      </c>
      <c r="C30" s="12"/>
      <c r="D30" s="33"/>
      <c r="E30" s="33">
        <v>58851498</v>
      </c>
    </row>
    <row r="31" spans="2:7">
      <c r="B31" s="11" t="s">
        <v>40</v>
      </c>
      <c r="C31" s="12"/>
      <c r="D31" s="33">
        <v>974539</v>
      </c>
      <c r="E31" s="33">
        <v>276961</v>
      </c>
    </row>
    <row r="32" spans="2:7">
      <c r="B32" s="11" t="s">
        <v>121</v>
      </c>
      <c r="C32" s="12"/>
      <c r="D32" s="33">
        <v>27916</v>
      </c>
      <c r="E32" s="33"/>
    </row>
    <row r="33" spans="2:7">
      <c r="B33" s="11" t="s">
        <v>12</v>
      </c>
      <c r="C33" s="12"/>
      <c r="D33" s="33">
        <v>192512</v>
      </c>
      <c r="E33" s="33">
        <v>171054</v>
      </c>
    </row>
    <row r="34" spans="2:7">
      <c r="B34" s="11" t="s">
        <v>13</v>
      </c>
      <c r="C34" s="12"/>
      <c r="D34" s="33">
        <v>33389</v>
      </c>
      <c r="E34" s="33">
        <v>2278</v>
      </c>
    </row>
    <row r="35" spans="2:7">
      <c r="B35" s="8" t="s">
        <v>118</v>
      </c>
      <c r="C35" s="14"/>
      <c r="D35" s="34">
        <v>106</v>
      </c>
      <c r="E35" s="34">
        <v>7</v>
      </c>
    </row>
    <row r="36" spans="2:7" ht="15" customHeight="1">
      <c r="B36" s="19"/>
      <c r="C36" s="36"/>
      <c r="D36" s="37">
        <f>SUM(D31:D35)</f>
        <v>1228462</v>
      </c>
      <c r="E36" s="37">
        <f>SUM(E30:E35)</f>
        <v>59301798</v>
      </c>
    </row>
    <row r="37" spans="2:7" ht="15" customHeight="1">
      <c r="B37" s="16" t="s">
        <v>115</v>
      </c>
      <c r="C37" s="12"/>
      <c r="D37" s="33"/>
      <c r="E37" s="33"/>
    </row>
    <row r="38" spans="2:7">
      <c r="B38" s="11" t="s">
        <v>119</v>
      </c>
      <c r="C38" s="12">
        <v>6</v>
      </c>
      <c r="D38" s="33">
        <v>165688890</v>
      </c>
      <c r="E38" s="33"/>
    </row>
    <row r="39" spans="2:7">
      <c r="B39" s="11" t="s">
        <v>40</v>
      </c>
      <c r="C39" s="12"/>
      <c r="D39" s="33"/>
      <c r="E39" s="33"/>
    </row>
    <row r="40" spans="2:7">
      <c r="B40" s="11" t="s">
        <v>120</v>
      </c>
      <c r="C40" s="12"/>
      <c r="D40" s="33"/>
      <c r="E40" s="33"/>
    </row>
    <row r="41" spans="2:7">
      <c r="B41" s="19"/>
      <c r="C41" s="36"/>
      <c r="D41" s="37">
        <f>D38</f>
        <v>165688890</v>
      </c>
      <c r="E41" s="37">
        <f>E38</f>
        <v>0</v>
      </c>
    </row>
    <row r="42" spans="2:7" s="53" customFormat="1">
      <c r="B42" s="19" t="s">
        <v>14</v>
      </c>
      <c r="C42" s="20"/>
      <c r="D42" s="39">
        <f>D36+D41</f>
        <v>166917352</v>
      </c>
      <c r="E42" s="39">
        <f>E41+E36</f>
        <v>59301798</v>
      </c>
    </row>
    <row r="43" spans="2:7" s="53" customFormat="1">
      <c r="B43" s="19" t="s">
        <v>15</v>
      </c>
      <c r="C43" s="20"/>
      <c r="D43" s="39">
        <f>D27+D36+D41</f>
        <v>167952278</v>
      </c>
      <c r="E43" s="39">
        <f>E42+E27</f>
        <v>59490561</v>
      </c>
    </row>
    <row r="44" spans="2:7">
      <c r="B44" s="2"/>
      <c r="C44" s="2"/>
      <c r="D44" s="24">
        <v>0</v>
      </c>
      <c r="E44" s="24">
        <v>0</v>
      </c>
    </row>
    <row r="45" spans="2:7">
      <c r="B45" s="105" t="s">
        <v>132</v>
      </c>
      <c r="C45" s="106"/>
      <c r="D45" s="107">
        <v>20000</v>
      </c>
      <c r="E45" s="107">
        <v>20000</v>
      </c>
    </row>
    <row r="46" spans="2:7" s="53" customFormat="1">
      <c r="B46" s="108" t="s">
        <v>131</v>
      </c>
      <c r="C46" s="109" t="s">
        <v>133</v>
      </c>
      <c r="D46" s="110">
        <v>51746</v>
      </c>
      <c r="E46" s="110">
        <v>9438</v>
      </c>
      <c r="G46" s="56"/>
    </row>
    <row r="47" spans="2:7">
      <c r="B47" s="2"/>
      <c r="C47" s="2"/>
      <c r="D47" s="24"/>
      <c r="E47" s="24"/>
    </row>
    <row r="48" spans="2:7">
      <c r="B48" s="2"/>
      <c r="C48" s="2"/>
      <c r="D48" s="2"/>
      <c r="E48" s="2"/>
    </row>
    <row r="49" spans="2:5">
      <c r="B49" s="2"/>
      <c r="C49" s="2"/>
      <c r="D49" s="2"/>
      <c r="E49" s="2"/>
    </row>
    <row r="50" spans="2:5">
      <c r="B50" s="2" t="s">
        <v>107</v>
      </c>
      <c r="C50" s="2"/>
      <c r="D50" s="2" t="s">
        <v>108</v>
      </c>
      <c r="E50" s="2"/>
    </row>
    <row r="53" spans="2:5">
      <c r="B53" s="2"/>
      <c r="C53" s="2"/>
      <c r="D53" s="2"/>
      <c r="E53" s="2"/>
    </row>
  </sheetData>
  <pageMargins left="0.74803149606299213" right="0.74803149606299213" top="0.62992125984251968" bottom="0.51181102362204722" header="0.51181102362204722" footer="0.31496062992125984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77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5" style="54" customWidth="1"/>
    <col min="2" max="2" width="60" style="103" customWidth="1"/>
    <col min="3" max="3" width="7.7109375" style="103" hidden="1" customWidth="1"/>
    <col min="4" max="4" width="12.5703125" style="103" customWidth="1"/>
    <col min="5" max="5" width="12.7109375" style="103" customWidth="1"/>
    <col min="6" max="16384" width="8.85546875" style="54"/>
  </cols>
  <sheetData>
    <row r="1" spans="2:5" ht="15" customHeight="1">
      <c r="B1" s="67" t="s">
        <v>105</v>
      </c>
      <c r="C1" s="68"/>
      <c r="D1" s="69"/>
      <c r="E1" s="69"/>
    </row>
    <row r="2" spans="2:5" ht="15" customHeight="1">
      <c r="B2" s="67" t="s">
        <v>122</v>
      </c>
      <c r="C2" s="68"/>
      <c r="D2" s="69"/>
      <c r="E2" s="69"/>
    </row>
    <row r="3" spans="2:5" ht="15" customHeight="1">
      <c r="B3" s="70" t="s">
        <v>45</v>
      </c>
      <c r="C3" s="71"/>
      <c r="D3" s="71"/>
      <c r="E3" s="71"/>
    </row>
    <row r="4" spans="2:5" ht="4.9000000000000004" customHeight="1" thickBot="1">
      <c r="B4" s="72"/>
      <c r="C4" s="73"/>
      <c r="D4" s="73"/>
      <c r="E4" s="73"/>
    </row>
    <row r="5" spans="2:5" ht="9" customHeight="1">
      <c r="B5" s="69"/>
      <c r="C5" s="69"/>
      <c r="D5" s="69"/>
      <c r="E5" s="69"/>
    </row>
    <row r="6" spans="2:5" ht="20.25" customHeight="1">
      <c r="B6" s="74" t="s">
        <v>0</v>
      </c>
      <c r="C6" s="75" t="s">
        <v>23</v>
      </c>
      <c r="D6" s="76" t="s">
        <v>43</v>
      </c>
      <c r="E6" s="76" t="s">
        <v>44</v>
      </c>
    </row>
    <row r="7" spans="2:5" s="53" customFormat="1" ht="13.15" customHeight="1">
      <c r="B7" s="111" t="s">
        <v>47</v>
      </c>
      <c r="C7" s="112"/>
      <c r="D7" s="112"/>
      <c r="E7" s="112"/>
    </row>
    <row r="8" spans="2:5" ht="13.15" customHeight="1">
      <c r="B8" s="77" t="s">
        <v>48</v>
      </c>
      <c r="C8" s="78"/>
      <c r="D8" s="79">
        <f>SUM(D10:D16)</f>
        <v>4058911</v>
      </c>
      <c r="E8" s="79">
        <f>SUM(E10:E16)</f>
        <v>0</v>
      </c>
    </row>
    <row r="9" spans="2:5" ht="13.5" customHeight="1">
      <c r="B9" s="80" t="s">
        <v>49</v>
      </c>
      <c r="C9" s="78"/>
      <c r="D9" s="81"/>
      <c r="E9" s="81"/>
    </row>
    <row r="10" spans="2:5" ht="13.5" customHeight="1">
      <c r="B10" s="80" t="s">
        <v>71</v>
      </c>
      <c r="C10" s="78"/>
      <c r="D10" s="81"/>
      <c r="E10" s="81"/>
    </row>
    <row r="11" spans="2:5" ht="13.5" customHeight="1">
      <c r="B11" s="80" t="s">
        <v>50</v>
      </c>
      <c r="C11" s="78"/>
      <c r="D11" s="81"/>
      <c r="E11" s="81"/>
    </row>
    <row r="12" spans="2:5" ht="13.5" customHeight="1">
      <c r="B12" s="80" t="s">
        <v>57</v>
      </c>
      <c r="C12" s="78"/>
      <c r="D12" s="81"/>
      <c r="E12" s="81"/>
    </row>
    <row r="13" spans="2:5" ht="13.5" customHeight="1">
      <c r="B13" s="80" t="s">
        <v>51</v>
      </c>
      <c r="C13" s="78"/>
      <c r="D13" s="81"/>
      <c r="E13" s="81"/>
    </row>
    <row r="14" spans="2:5" ht="13.5" customHeight="1">
      <c r="B14" s="80" t="s">
        <v>51</v>
      </c>
      <c r="C14" s="78"/>
      <c r="D14" s="81"/>
      <c r="E14" s="81"/>
    </row>
    <row r="15" spans="2:5" ht="13.5" customHeight="1">
      <c r="B15" s="80" t="s">
        <v>52</v>
      </c>
      <c r="C15" s="78"/>
      <c r="D15" s="81">
        <v>4058911</v>
      </c>
      <c r="E15" s="81"/>
    </row>
    <row r="16" spans="2:5" ht="13.5" customHeight="1">
      <c r="B16" s="80" t="s">
        <v>53</v>
      </c>
      <c r="C16" s="78"/>
      <c r="D16" s="81"/>
      <c r="E16" s="81"/>
    </row>
    <row r="17" spans="2:5" ht="13.15" customHeight="1">
      <c r="B17" s="82" t="s">
        <v>54</v>
      </c>
      <c r="C17" s="83"/>
      <c r="D17" s="84">
        <f>SUM(D18:D24)</f>
        <v>115560</v>
      </c>
      <c r="E17" s="84">
        <f>SUM(E18:E24)</f>
        <v>59965223</v>
      </c>
    </row>
    <row r="18" spans="2:5" ht="13.15" customHeight="1">
      <c r="B18" s="59" t="s">
        <v>58</v>
      </c>
      <c r="C18" s="78"/>
      <c r="D18" s="81">
        <v>99705</v>
      </c>
      <c r="E18" s="81">
        <v>2838</v>
      </c>
    </row>
    <row r="19" spans="2:5" ht="13.15" customHeight="1">
      <c r="B19" s="59" t="s">
        <v>59</v>
      </c>
      <c r="C19" s="78"/>
      <c r="D19" s="81">
        <f>14613</f>
        <v>14613</v>
      </c>
      <c r="E19" s="81">
        <f>179700798-119738623</f>
        <v>59962175</v>
      </c>
    </row>
    <row r="20" spans="2:5" ht="13.15" customHeight="1">
      <c r="B20" s="59" t="s">
        <v>60</v>
      </c>
      <c r="C20" s="78"/>
      <c r="D20" s="81">
        <v>1000</v>
      </c>
      <c r="E20" s="81">
        <v>157</v>
      </c>
    </row>
    <row r="21" spans="2:5">
      <c r="B21" s="59" t="s">
        <v>61</v>
      </c>
      <c r="C21" s="78"/>
      <c r="D21" s="81"/>
      <c r="E21" s="81"/>
    </row>
    <row r="22" spans="2:5">
      <c r="B22" s="59" t="s">
        <v>62</v>
      </c>
      <c r="C22" s="78"/>
      <c r="D22" s="81"/>
      <c r="E22" s="81"/>
    </row>
    <row r="23" spans="2:5">
      <c r="B23" s="59" t="s">
        <v>63</v>
      </c>
      <c r="C23" s="78"/>
      <c r="D23" s="81">
        <f>90</f>
        <v>90</v>
      </c>
      <c r="E23" s="81">
        <v>10</v>
      </c>
    </row>
    <row r="24" spans="2:5" ht="13.5" customHeight="1">
      <c r="B24" s="59" t="s">
        <v>64</v>
      </c>
      <c r="C24" s="78"/>
      <c r="D24" s="81">
        <f>26+126</f>
        <v>152</v>
      </c>
      <c r="E24" s="81">
        <f>26+17</f>
        <v>43</v>
      </c>
    </row>
    <row r="25" spans="2:5" ht="24.75" customHeight="1">
      <c r="B25" s="85" t="s">
        <v>65</v>
      </c>
      <c r="C25" s="86"/>
      <c r="D25" s="87">
        <f>D8-D17</f>
        <v>3943351</v>
      </c>
      <c r="E25" s="87">
        <f>E8-E17</f>
        <v>-59965223</v>
      </c>
    </row>
    <row r="26" spans="2:5" ht="15.75" customHeight="1">
      <c r="B26" s="111" t="s">
        <v>66</v>
      </c>
      <c r="C26" s="112"/>
      <c r="D26" s="112">
        <v>0</v>
      </c>
      <c r="E26" s="112">
        <v>0</v>
      </c>
    </row>
    <row r="27" spans="2:5" s="53" customFormat="1">
      <c r="B27" s="88" t="s">
        <v>48</v>
      </c>
      <c r="C27" s="89"/>
      <c r="D27" s="90"/>
      <c r="E27" s="90"/>
    </row>
    <row r="28" spans="2:5" ht="9" customHeight="1">
      <c r="B28" s="59" t="s">
        <v>55</v>
      </c>
      <c r="C28" s="78"/>
      <c r="D28" s="81"/>
      <c r="E28" s="81"/>
    </row>
    <row r="29" spans="2:5" ht="12.75" customHeight="1">
      <c r="B29" s="58" t="s">
        <v>73</v>
      </c>
      <c r="C29" s="91"/>
      <c r="D29" s="81"/>
      <c r="E29" s="81"/>
    </row>
    <row r="30" spans="2:5" ht="12.75" customHeight="1">
      <c r="B30" s="58" t="s">
        <v>74</v>
      </c>
      <c r="C30" s="91"/>
      <c r="D30" s="81"/>
      <c r="E30" s="81"/>
    </row>
    <row r="31" spans="2:5" ht="12.75" customHeight="1">
      <c r="B31" s="59" t="s">
        <v>75</v>
      </c>
      <c r="C31" s="91"/>
      <c r="D31" s="81"/>
      <c r="E31" s="81"/>
    </row>
    <row r="32" spans="2:5" ht="22.5" customHeight="1">
      <c r="B32" s="60" t="s">
        <v>72</v>
      </c>
      <c r="C32" s="91"/>
      <c r="D32" s="81"/>
      <c r="E32" s="81"/>
    </row>
    <row r="33" spans="2:7" ht="12.75" customHeight="1">
      <c r="B33" s="61" t="s">
        <v>67</v>
      </c>
      <c r="C33" s="78"/>
      <c r="D33" s="81"/>
      <c r="E33" s="81"/>
    </row>
    <row r="34" spans="2:7" ht="12.75" customHeight="1">
      <c r="B34" s="61" t="s">
        <v>68</v>
      </c>
      <c r="C34" s="78"/>
      <c r="D34" s="81"/>
      <c r="E34" s="81"/>
      <c r="G34" s="55"/>
    </row>
    <row r="35" spans="2:7" ht="12.75" customHeight="1">
      <c r="B35" s="61" t="s">
        <v>69</v>
      </c>
      <c r="C35" s="78"/>
      <c r="D35" s="92"/>
      <c r="E35" s="92"/>
    </row>
    <row r="36" spans="2:7" ht="12.75" customHeight="1">
      <c r="B36" s="61" t="s">
        <v>70</v>
      </c>
      <c r="C36" s="78"/>
      <c r="D36" s="81"/>
      <c r="E36" s="81"/>
    </row>
    <row r="37" spans="2:7" ht="12.75" customHeight="1">
      <c r="B37" s="61" t="s">
        <v>52</v>
      </c>
      <c r="C37" s="78"/>
      <c r="D37" s="81"/>
      <c r="E37" s="81"/>
    </row>
    <row r="38" spans="2:7" ht="12.75" customHeight="1">
      <c r="B38" s="58" t="s">
        <v>53</v>
      </c>
      <c r="C38" s="78"/>
      <c r="D38" s="81"/>
      <c r="E38" s="81"/>
    </row>
    <row r="39" spans="2:7" s="53" customFormat="1">
      <c r="B39" s="93" t="s">
        <v>54</v>
      </c>
      <c r="C39" s="94"/>
      <c r="D39" s="84">
        <f>SUM(D41:D52)</f>
        <v>114576044</v>
      </c>
      <c r="E39" s="84">
        <f>SUM(E41:E52)</f>
        <v>0</v>
      </c>
    </row>
    <row r="40" spans="2:7" s="53" customFormat="1" ht="8.25" customHeight="1">
      <c r="B40" s="58" t="s">
        <v>55</v>
      </c>
      <c r="C40" s="95"/>
      <c r="D40" s="90"/>
      <c r="E40" s="90"/>
    </row>
    <row r="41" spans="2:7" s="53" customFormat="1">
      <c r="B41" s="61" t="s">
        <v>76</v>
      </c>
      <c r="C41" s="95"/>
      <c r="D41" s="90"/>
      <c r="E41" s="90"/>
    </row>
    <row r="42" spans="2:7" s="53" customFormat="1">
      <c r="B42" s="61" t="s">
        <v>77</v>
      </c>
      <c r="C42" s="95"/>
      <c r="D42" s="90"/>
      <c r="E42" s="90"/>
    </row>
    <row r="43" spans="2:7" s="53" customFormat="1">
      <c r="B43" s="61" t="s">
        <v>78</v>
      </c>
      <c r="C43" s="95"/>
      <c r="D43" s="92">
        <v>113793534</v>
      </c>
      <c r="E43" s="90"/>
    </row>
    <row r="44" spans="2:7" s="53" customFormat="1" ht="24">
      <c r="B44" s="61" t="s">
        <v>79</v>
      </c>
      <c r="C44" s="95"/>
      <c r="D44" s="90"/>
      <c r="E44" s="90"/>
    </row>
    <row r="45" spans="2:7" s="53" customFormat="1">
      <c r="B45" s="61" t="s">
        <v>80</v>
      </c>
      <c r="C45" s="95"/>
      <c r="D45" s="90"/>
      <c r="E45" s="90"/>
    </row>
    <row r="46" spans="2:7" s="53" customFormat="1">
      <c r="B46" s="61" t="s">
        <v>81</v>
      </c>
      <c r="C46" s="95"/>
      <c r="D46" s="90"/>
      <c r="E46" s="90"/>
    </row>
    <row r="47" spans="2:7" s="53" customFormat="1">
      <c r="B47" s="61" t="s">
        <v>82</v>
      </c>
      <c r="C47" s="95"/>
      <c r="D47" s="92"/>
      <c r="E47" s="90"/>
    </row>
    <row r="48" spans="2:7" s="53" customFormat="1">
      <c r="B48" s="61" t="s">
        <v>83</v>
      </c>
      <c r="C48" s="95"/>
      <c r="D48" s="92">
        <v>782510</v>
      </c>
      <c r="E48" s="90"/>
    </row>
    <row r="49" spans="2:5">
      <c r="B49" s="61" t="s">
        <v>69</v>
      </c>
      <c r="C49" s="78"/>
      <c r="D49" s="81"/>
      <c r="E49" s="81"/>
    </row>
    <row r="50" spans="2:5" s="53" customFormat="1">
      <c r="B50" s="61" t="s">
        <v>84</v>
      </c>
      <c r="C50" s="96"/>
      <c r="D50" s="79"/>
      <c r="E50" s="79"/>
    </row>
    <row r="51" spans="2:5" hidden="1">
      <c r="B51" s="58" t="s">
        <v>56</v>
      </c>
      <c r="C51" s="78"/>
      <c r="D51" s="81">
        <v>0</v>
      </c>
      <c r="E51" s="81">
        <v>0</v>
      </c>
    </row>
    <row r="52" spans="2:5">
      <c r="B52" s="80" t="s">
        <v>85</v>
      </c>
      <c r="C52" s="78"/>
      <c r="D52" s="81"/>
      <c r="E52" s="81">
        <v>0</v>
      </c>
    </row>
    <row r="53" spans="2:5" s="53" customFormat="1" ht="25.5" customHeight="1">
      <c r="B53" s="97" t="s">
        <v>86</v>
      </c>
      <c r="C53" s="98"/>
      <c r="D53" s="99">
        <f>D27-D39</f>
        <v>-114576044</v>
      </c>
      <c r="E53" s="99">
        <f>E27-E39</f>
        <v>0</v>
      </c>
    </row>
    <row r="54" spans="2:5" s="53" customFormat="1" ht="18" customHeight="1">
      <c r="B54" s="113" t="s">
        <v>87</v>
      </c>
      <c r="C54" s="114"/>
      <c r="D54" s="114"/>
      <c r="E54" s="114"/>
    </row>
    <row r="55" spans="2:5">
      <c r="B55" s="63" t="s">
        <v>48</v>
      </c>
      <c r="C55" s="69"/>
      <c r="D55" s="79">
        <f>SUM(D57:D60)</f>
        <v>166532104</v>
      </c>
      <c r="E55" s="79">
        <f>SUM(E57:E60)</f>
        <v>60725872</v>
      </c>
    </row>
    <row r="56" spans="2:5">
      <c r="B56" s="58" t="s">
        <v>55</v>
      </c>
      <c r="C56" s="69"/>
      <c r="D56" s="81"/>
      <c r="E56" s="81"/>
    </row>
    <row r="57" spans="2:5">
      <c r="B57" s="58" t="s">
        <v>95</v>
      </c>
      <c r="C57" s="69"/>
      <c r="D57" s="81">
        <f>166501346+30758</f>
        <v>166532104</v>
      </c>
      <c r="E57" s="81"/>
    </row>
    <row r="58" spans="2:5">
      <c r="B58" s="58" t="s">
        <v>92</v>
      </c>
      <c r="C58" s="69"/>
      <c r="D58" s="81"/>
      <c r="E58" s="81">
        <v>60716340</v>
      </c>
    </row>
    <row r="59" spans="2:5">
      <c r="B59" s="58" t="s">
        <v>93</v>
      </c>
      <c r="C59" s="69"/>
      <c r="D59" s="81"/>
      <c r="E59" s="81"/>
    </row>
    <row r="60" spans="2:5">
      <c r="B60" s="58" t="s">
        <v>94</v>
      </c>
      <c r="C60" s="69"/>
      <c r="D60" s="81"/>
      <c r="E60" s="81">
        <v>9532</v>
      </c>
    </row>
    <row r="61" spans="2:5">
      <c r="B61" s="65" t="s">
        <v>104</v>
      </c>
      <c r="C61" s="69"/>
      <c r="D61" s="79">
        <f>D63+D64</f>
        <v>58612799</v>
      </c>
      <c r="E61" s="79">
        <f>E63+E64</f>
        <v>223440</v>
      </c>
    </row>
    <row r="62" spans="2:5">
      <c r="B62" s="58" t="s">
        <v>55</v>
      </c>
      <c r="C62" s="69"/>
      <c r="D62" s="81"/>
      <c r="E62" s="81"/>
    </row>
    <row r="63" spans="2:5">
      <c r="B63" s="58" t="s">
        <v>96</v>
      </c>
      <c r="C63" s="69"/>
      <c r="D63" s="81">
        <v>58163079</v>
      </c>
      <c r="E63" s="81"/>
    </row>
    <row r="64" spans="2:5">
      <c r="B64" s="58" t="s">
        <v>97</v>
      </c>
      <c r="C64" s="69"/>
      <c r="D64" s="81">
        <v>449720</v>
      </c>
      <c r="E64" s="81">
        <v>223440</v>
      </c>
    </row>
    <row r="65" spans="2:7">
      <c r="B65" s="58" t="s">
        <v>98</v>
      </c>
      <c r="C65" s="69"/>
      <c r="D65" s="81"/>
      <c r="E65" s="81"/>
    </row>
    <row r="66" spans="2:7">
      <c r="B66" s="58" t="s">
        <v>88</v>
      </c>
      <c r="C66" s="69"/>
      <c r="D66" s="81"/>
      <c r="E66" s="81"/>
    </row>
    <row r="67" spans="2:7">
      <c r="B67" s="58" t="s">
        <v>56</v>
      </c>
      <c r="C67" s="69"/>
      <c r="D67" s="81"/>
      <c r="E67" s="81"/>
    </row>
    <row r="68" spans="2:7">
      <c r="B68" s="97" t="s">
        <v>99</v>
      </c>
      <c r="C68" s="100"/>
      <c r="D68" s="101">
        <f>D55-D61</f>
        <v>107919305</v>
      </c>
      <c r="E68" s="101">
        <f>E55-E61</f>
        <v>60502432</v>
      </c>
    </row>
    <row r="69" spans="2:7">
      <c r="B69" s="64" t="s">
        <v>89</v>
      </c>
      <c r="C69" s="69"/>
      <c r="D69" s="81">
        <f>4995647-710561</f>
        <v>4285086</v>
      </c>
      <c r="E69" s="81">
        <f>146-533965</f>
        <v>-533819</v>
      </c>
    </row>
    <row r="70" spans="2:7" ht="23.25" customHeight="1">
      <c r="B70" s="66" t="s">
        <v>103</v>
      </c>
      <c r="C70" s="100"/>
      <c r="D70" s="101">
        <f>D25+D53+D68</f>
        <v>-2713388</v>
      </c>
      <c r="E70" s="101">
        <f>E25+E53+E68</f>
        <v>537209</v>
      </c>
      <c r="G70" s="55"/>
    </row>
    <row r="71" spans="2:7" ht="24">
      <c r="B71" s="62" t="s">
        <v>90</v>
      </c>
      <c r="C71" s="68"/>
      <c r="D71" s="68">
        <v>3390</v>
      </c>
      <c r="E71" s="68"/>
    </row>
    <row r="72" spans="2:7" ht="24">
      <c r="B72" s="62" t="s">
        <v>91</v>
      </c>
      <c r="C72" s="68"/>
      <c r="D72" s="102">
        <f>D70+D71+D69</f>
        <v>1575088</v>
      </c>
      <c r="E72" s="102">
        <f>E70+E71+E69</f>
        <v>3390</v>
      </c>
    </row>
    <row r="73" spans="2:7" ht="27" customHeight="1">
      <c r="B73" s="62"/>
      <c r="C73" s="68"/>
      <c r="D73" s="68"/>
      <c r="E73" s="104">
        <f>3390-E72</f>
        <v>0</v>
      </c>
    </row>
    <row r="74" spans="2:7">
      <c r="B74" s="68" t="s">
        <v>107</v>
      </c>
      <c r="C74" s="68"/>
      <c r="D74" s="68" t="s">
        <v>123</v>
      </c>
      <c r="E74" s="68"/>
    </row>
    <row r="77" spans="2:7">
      <c r="B77" s="68"/>
      <c r="C77" s="68"/>
      <c r="D77" s="68"/>
      <c r="E77" s="68"/>
    </row>
  </sheetData>
  <mergeCells count="3">
    <mergeCell ref="B7:E7"/>
    <mergeCell ref="B26:E26"/>
    <mergeCell ref="B54:E54"/>
  </mergeCells>
  <pageMargins left="0.31496062992125984" right="0.27559055118110237" top="0.47244094488188981" bottom="0.31496062992125984" header="0.31496062992125984" footer="0.19685039370078741"/>
  <pageSetup paperSize="9" scale="75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H30"/>
  <sheetViews>
    <sheetView topLeftCell="B1" workbookViewId="0">
      <selection activeCell="B34" sqref="B34"/>
    </sheetView>
  </sheetViews>
  <sheetFormatPr defaultColWidth="8.85546875" defaultRowHeight="12.75"/>
  <cols>
    <col min="1" max="1" width="0.85546875" style="54" customWidth="1"/>
    <col min="2" max="2" width="45.7109375" style="54" customWidth="1"/>
    <col min="3" max="3" width="5.7109375" style="54" customWidth="1"/>
    <col min="4" max="4" width="10.7109375" style="54" customWidth="1"/>
    <col min="5" max="5" width="12.42578125" style="54" customWidth="1"/>
    <col min="6" max="6" width="10.7109375" style="54" customWidth="1"/>
    <col min="7" max="7" width="2.7109375" style="54" customWidth="1"/>
    <col min="8" max="8" width="9.85546875" style="54" bestFit="1" customWidth="1"/>
    <col min="9" max="16384" width="8.85546875" style="54"/>
  </cols>
  <sheetData>
    <row r="1" spans="1:6" ht="15" customHeight="1">
      <c r="B1" s="1" t="s">
        <v>105</v>
      </c>
      <c r="C1" s="44"/>
      <c r="D1" s="44"/>
      <c r="E1" s="44"/>
      <c r="F1" s="44"/>
    </row>
    <row r="2" spans="1:6" ht="15" customHeight="1">
      <c r="B2" s="1" t="s">
        <v>124</v>
      </c>
      <c r="C2" s="44"/>
      <c r="D2" s="44"/>
      <c r="E2" s="44"/>
      <c r="F2" s="44"/>
    </row>
    <row r="3" spans="1:6" ht="15" customHeight="1">
      <c r="B3" s="3" t="s">
        <v>100</v>
      </c>
      <c r="C3" s="41"/>
      <c r="D3" s="41"/>
      <c r="E3" s="4"/>
      <c r="F3" s="4"/>
    </row>
    <row r="4" spans="1:6" ht="4.9000000000000004" customHeight="1" thickBot="1">
      <c r="B4" s="42"/>
      <c r="C4" s="6"/>
      <c r="D4" s="6"/>
      <c r="E4" s="6"/>
      <c r="F4" s="6"/>
    </row>
    <row r="5" spans="1:6" ht="15" customHeight="1">
      <c r="B5" s="45"/>
      <c r="C5" s="45"/>
      <c r="D5" s="45"/>
      <c r="E5" s="45"/>
      <c r="F5" s="45"/>
    </row>
    <row r="6" spans="1:6" ht="25.5">
      <c r="B6" s="8" t="s">
        <v>0</v>
      </c>
      <c r="C6" s="46" t="s">
        <v>23</v>
      </c>
      <c r="D6" s="46" t="s">
        <v>9</v>
      </c>
      <c r="E6" s="46" t="s">
        <v>39</v>
      </c>
      <c r="F6" s="46" t="s">
        <v>34</v>
      </c>
    </row>
    <row r="7" spans="1:6">
      <c r="B7" s="47"/>
      <c r="C7" s="48"/>
      <c r="D7" s="49"/>
      <c r="E7" s="49"/>
      <c r="F7" s="49"/>
    </row>
    <row r="8" spans="1:6" s="56" customFormat="1" hidden="1">
      <c r="A8" s="53"/>
      <c r="B8" s="19" t="s">
        <v>38</v>
      </c>
      <c r="C8" s="19"/>
      <c r="D8" s="26">
        <v>26220170</v>
      </c>
      <c r="E8" s="26">
        <v>-3629157</v>
      </c>
      <c r="F8" s="26">
        <v>23322655</v>
      </c>
    </row>
    <row r="9" spans="1:6" s="56" customFormat="1" hidden="1">
      <c r="A9" s="53"/>
      <c r="B9" s="16"/>
      <c r="C9" s="16"/>
      <c r="D9" s="50"/>
      <c r="E9" s="50"/>
      <c r="F9" s="50"/>
    </row>
    <row r="10" spans="1:6" s="55" customFormat="1" hidden="1">
      <c r="A10" s="54"/>
      <c r="B10" s="11" t="s">
        <v>24</v>
      </c>
      <c r="C10" s="11"/>
      <c r="D10" s="24"/>
      <c r="E10" s="24">
        <v>595349</v>
      </c>
      <c r="F10" s="24">
        <v>595349</v>
      </c>
    </row>
    <row r="11" spans="1:6" s="55" customFormat="1" ht="25.5" hidden="1">
      <c r="A11" s="54"/>
      <c r="B11" s="11" t="s">
        <v>21</v>
      </c>
      <c r="C11" s="11"/>
      <c r="D11" s="51"/>
      <c r="E11" s="51"/>
      <c r="F11" s="51">
        <v>-5355905</v>
      </c>
    </row>
    <row r="12" spans="1:6" s="55" customFormat="1" hidden="1">
      <c r="A12" s="54"/>
      <c r="B12" s="8" t="s">
        <v>20</v>
      </c>
      <c r="C12" s="14"/>
      <c r="D12" s="52"/>
      <c r="E12" s="52"/>
      <c r="F12" s="52">
        <v>0</v>
      </c>
    </row>
    <row r="13" spans="1:6" s="55" customFormat="1" hidden="1">
      <c r="A13" s="54"/>
      <c r="B13" s="11" t="s">
        <v>22</v>
      </c>
      <c r="C13" s="11"/>
      <c r="D13" s="24">
        <v>0</v>
      </c>
      <c r="E13" s="24">
        <v>595349</v>
      </c>
      <c r="F13" s="24">
        <v>-4760556</v>
      </c>
    </row>
    <row r="14" spans="1:6" s="55" customFormat="1" hidden="1">
      <c r="A14" s="54"/>
      <c r="B14" s="11"/>
      <c r="C14" s="11"/>
      <c r="D14" s="24"/>
      <c r="E14" s="24"/>
      <c r="F14" s="24"/>
    </row>
    <row r="15" spans="1:6" s="56" customFormat="1">
      <c r="A15" s="53"/>
      <c r="B15" s="19" t="s">
        <v>101</v>
      </c>
      <c r="C15" s="19"/>
      <c r="D15" s="26">
        <v>9533</v>
      </c>
      <c r="E15" s="26">
        <v>179231</v>
      </c>
      <c r="F15" s="26">
        <f>D15+E15</f>
        <v>188764</v>
      </c>
    </row>
    <row r="16" spans="1:6" s="56" customFormat="1">
      <c r="A16" s="53"/>
      <c r="B16" s="16"/>
      <c r="C16" s="16"/>
      <c r="D16" s="50"/>
      <c r="E16" s="50"/>
      <c r="F16" s="50"/>
    </row>
    <row r="17" spans="1:8" s="55" customFormat="1">
      <c r="A17" s="54"/>
      <c r="B17" s="11" t="s">
        <v>24</v>
      </c>
      <c r="C17" s="11"/>
      <c r="D17" s="24">
        <v>0</v>
      </c>
      <c r="E17" s="24">
        <v>846162</v>
      </c>
      <c r="F17" s="24">
        <f>E17</f>
        <v>846162</v>
      </c>
    </row>
    <row r="18" spans="1:8" s="55" customFormat="1">
      <c r="A18" s="54"/>
      <c r="B18" s="11" t="s">
        <v>125</v>
      </c>
      <c r="C18" s="11"/>
      <c r="D18" s="24">
        <v>0</v>
      </c>
      <c r="E18" s="24"/>
      <c r="F18" s="51">
        <v>0</v>
      </c>
    </row>
    <row r="19" spans="1:8" s="55" customFormat="1">
      <c r="A19" s="54"/>
      <c r="B19" s="11" t="s">
        <v>126</v>
      </c>
      <c r="C19" s="11"/>
      <c r="D19" s="51">
        <v>0</v>
      </c>
      <c r="E19" s="51"/>
      <c r="F19" s="51"/>
    </row>
    <row r="20" spans="1:8" s="55" customFormat="1">
      <c r="A20" s="54"/>
      <c r="B20" s="8" t="s">
        <v>127</v>
      </c>
      <c r="C20" s="14"/>
      <c r="D20" s="52">
        <v>0</v>
      </c>
      <c r="E20" s="52"/>
      <c r="F20" s="52"/>
    </row>
    <row r="21" spans="1:8" s="55" customFormat="1">
      <c r="A21" s="54"/>
      <c r="B21" s="11"/>
      <c r="C21" s="11"/>
      <c r="D21" s="24"/>
      <c r="E21" s="24"/>
      <c r="F21" s="24"/>
    </row>
    <row r="22" spans="1:8" s="56" customFormat="1">
      <c r="A22" s="53"/>
      <c r="B22" s="19" t="s">
        <v>102</v>
      </c>
      <c r="C22" s="19"/>
      <c r="D22" s="26">
        <f>D15</f>
        <v>9533</v>
      </c>
      <c r="E22" s="26">
        <f>E15+E17+E20+E19</f>
        <v>1025393</v>
      </c>
      <c r="F22" s="26">
        <f>D22+E22</f>
        <v>1034926</v>
      </c>
    </row>
    <row r="23" spans="1:8" s="56" customFormat="1">
      <c r="A23" s="53"/>
      <c r="B23" s="16"/>
      <c r="C23" s="16"/>
      <c r="D23" s="50"/>
      <c r="E23" s="50"/>
      <c r="F23" s="50"/>
    </row>
    <row r="24" spans="1:8" s="53" customFormat="1">
      <c r="B24" s="16"/>
      <c r="C24" s="16"/>
      <c r="D24" s="50"/>
      <c r="E24" s="50"/>
      <c r="F24" s="50"/>
    </row>
    <row r="25" spans="1:8" s="53" customFormat="1" ht="19.5" customHeight="1">
      <c r="B25" s="16"/>
      <c r="C25" s="16"/>
      <c r="D25" s="50"/>
      <c r="E25" s="50"/>
      <c r="F25" s="50"/>
      <c r="H25" s="56"/>
    </row>
    <row r="26" spans="1:8" s="53" customFormat="1">
      <c r="B26" s="2"/>
      <c r="C26" s="2"/>
      <c r="D26" s="2"/>
      <c r="E26" s="50"/>
      <c r="F26" s="2"/>
    </row>
    <row r="27" spans="1:8" s="53" customFormat="1" ht="16.5" customHeight="1">
      <c r="B27" s="2"/>
      <c r="C27" s="2"/>
      <c r="D27" s="2"/>
      <c r="E27" s="50"/>
      <c r="F27" s="2"/>
    </row>
    <row r="28" spans="1:8" s="53" customFormat="1">
      <c r="B28" s="2" t="s">
        <v>107</v>
      </c>
      <c r="C28" s="2"/>
      <c r="D28" s="2"/>
      <c r="E28" s="50"/>
      <c r="F28" s="2" t="s">
        <v>108</v>
      </c>
    </row>
    <row r="29" spans="1:8" s="53" customFormat="1" ht="24.75" customHeight="1">
      <c r="B29" s="16"/>
      <c r="C29" s="16"/>
    </row>
    <row r="30" spans="1:8" s="53" customFormat="1">
      <c r="B30" s="2"/>
      <c r="C30" s="2"/>
      <c r="D30" s="43"/>
      <c r="E30" s="50"/>
      <c r="F30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2023-05-18T09:39:53Z</cp:lastPrinted>
  <dcterms:created xsi:type="dcterms:W3CDTF">2014-05-15T07:31:14Z</dcterms:created>
  <dcterms:modified xsi:type="dcterms:W3CDTF">2023-05-18T09:52:14Z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