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\2023\2Q\for KASE\"/>
    </mc:Choice>
  </mc:AlternateContent>
  <xr:revisionPtr revIDLastSave="0" documentId="13_ncr:1_{42845A41-2861-4A44-B463-87AC3B59AB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ФП" sheetId="9" r:id="rId1"/>
    <sheet name="ОПиУ" sheetId="8" r:id="rId2"/>
    <sheet name="OСД" sheetId="12" state="hidden" r:id="rId3"/>
    <sheet name="ДДС" sheetId="10" r:id="rId4"/>
    <sheet name="отчет об изм. в капитале" sheetId="11" r:id="rId5"/>
  </sheets>
  <definedNames>
    <definedName name="BalanceSheet" localSheetId="0">ОФП!$A$9</definedName>
    <definedName name="CashFlows" localSheetId="3">ДДС!$A$8</definedName>
    <definedName name="OLE_LINK11" localSheetId="0">ОФП!$E$12</definedName>
    <definedName name="OLE_LINK7" localSheetId="0">ОФП!$E$14</definedName>
    <definedName name="OLE_LINK8" localSheetId="0">ОФП!$E$20</definedName>
    <definedName name="ReportName1" localSheetId="1">ОПиУ!#REF!</definedName>
    <definedName name="Text" localSheetId="1">ОПиУ!$A$5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1" l="1"/>
  <c r="B36" i="11"/>
  <c r="H19" i="11"/>
  <c r="D19" i="11"/>
  <c r="J15" i="11"/>
  <c r="J14" i="11"/>
  <c r="J13" i="11"/>
  <c r="C37" i="9"/>
  <c r="C36" i="9"/>
  <c r="C29" i="9"/>
  <c r="C16" i="9"/>
  <c r="C12" i="9"/>
  <c r="J23" i="11"/>
  <c r="H17" i="11"/>
  <c r="F16" i="11"/>
  <c r="F17" i="11" s="1"/>
  <c r="F19" i="11" s="1"/>
  <c r="D16" i="11"/>
  <c r="D17" i="11" s="1"/>
  <c r="J9" i="11"/>
  <c r="J6" i="11"/>
  <c r="J19" i="11" l="1"/>
  <c r="J16" i="11"/>
  <c r="J17" i="11"/>
  <c r="D30" i="11"/>
  <c r="J30" i="11" s="1"/>
  <c r="D31" i="11"/>
  <c r="J31" i="11" s="1"/>
  <c r="F32" i="11"/>
  <c r="F33" i="11" s="1"/>
  <c r="F34" i="11" s="1"/>
  <c r="F36" i="11" s="1"/>
  <c r="D33" i="11" l="1"/>
  <c r="D34" i="11" s="1"/>
  <c r="D36" i="11" s="1"/>
  <c r="J32" i="11"/>
  <c r="J33" i="11" s="1"/>
  <c r="C14" i="8" l="1"/>
  <c r="B35" i="10" l="1"/>
  <c r="B44" i="10" l="1"/>
  <c r="C11" i="8" l="1"/>
  <c r="C19" i="8" s="1"/>
  <c r="C22" i="8" s="1"/>
  <c r="C24" i="8" s="1"/>
  <c r="H26" i="11" l="1"/>
  <c r="J26" i="11" s="1"/>
  <c r="J34" i="11" s="1"/>
  <c r="C32" i="8"/>
  <c r="H34" i="11" l="1"/>
  <c r="H36" i="11" s="1"/>
  <c r="B28" i="10" l="1"/>
  <c r="B30" i="10" l="1"/>
  <c r="B45" i="10" s="1"/>
  <c r="B49" i="10" s="1"/>
</calcChain>
</file>

<file path=xl/sharedStrings.xml><?xml version="1.0" encoding="utf-8"?>
<sst xmlns="http://schemas.openxmlformats.org/spreadsheetml/2006/main" count="211" uniqueCount="124">
  <si>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</si>
  <si>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</si>
  <si>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</si>
  <si>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</si>
  <si>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</si>
  <si>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</si>
  <si>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</si>
  <si>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</si>
  <si>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</si>
  <si>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</si>
  <si>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</si>
  <si>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</si>
  <si>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</si>
  <si>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</si>
  <si>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</si>
  <si>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</si>
  <si>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</si>
  <si>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</si>
  <si>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</si>
  <si>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</si>
  <si>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</si>
  <si>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</si>
  <si>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</si>
  <si>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</si>
  <si>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</si>
  <si>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</si>
  <si>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</si>
  <si>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</si>
  <si>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</si>
  <si>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</si>
  <si>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</si>
  <si>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</si>
  <si>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</si>
  <si>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</si>
  <si>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</si>
  <si>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</si>
  <si>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</si>
  <si>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</si>
  <si>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</si>
  <si>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</si>
  <si>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</si>
  <si>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</si>
  <si>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</si>
  <si>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</si>
  <si>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</si>
  <si>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</si>
  <si>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</si>
  <si>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</si>
  <si>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</si>
  <si>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</si>
  <si>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</si>
  <si>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</si>
  <si>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</si>
  <si>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</si>
  <si>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</si>
  <si>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</si>
  <si>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</si>
  <si>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</si>
  <si>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</si>
  <si>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</si>
  <si>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</si>
  <si>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</si>
  <si>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</si>
  <si>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</si>
  <si>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</si>
  <si>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</si>
  <si>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</si>
  <si>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</si>
  <si>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</si>
  <si>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</si>
  <si>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</si>
  <si>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</si>
  <si>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</si>
  <si>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</si>
  <si>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</si>
  <si>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</si>
  <si>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</si>
  <si>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</si>
  <si>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</si>
  <si>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</si>
  <si>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</si>
  <si>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</si>
  <si>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</si>
  <si>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</si>
  <si>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 xml:space="preserve">Процентные расходы </t>
  </si>
  <si>
    <t xml:space="preserve">Чистый процентный доход 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</si>
  <si>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</si>
  <si>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</si>
  <si>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</si>
  <si>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</si>
  <si>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</si>
  <si>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</si>
  <si>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>Объявление и выплата дивидендов (Примечание 16(б)) (не аудировано)</t>
  </si>
  <si>
    <t xml:space="preserve">-Хеджирование денежных потоков – эффективная часть изменений в справедливой стоимости 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</si>
  <si>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</si>
  <si>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Убытки от обесценения</t>
  </si>
  <si>
    <t>Остаток на 1 января 2022 года</t>
  </si>
  <si>
    <t>Примечание</t>
  </si>
  <si>
    <r>
      <t xml:space="preserve">Чистое (использование) </t>
    </r>
    <r>
      <rPr>
        <sz val="10"/>
        <color theme="1"/>
        <rFont val="Times New Roman"/>
        <family val="1"/>
        <charset val="204"/>
      </rPr>
      <t>п</t>
    </r>
    <r>
      <rPr>
        <b/>
        <sz val="10"/>
        <color theme="1"/>
        <rFont val="Times New Roman"/>
        <family val="1"/>
        <charset val="204"/>
      </rPr>
      <t>оступление денежных средств от операционной деятельности до уплаты налога на прибыль</t>
    </r>
  </si>
  <si>
    <t>2022 г.</t>
  </si>
  <si>
    <t>АО "Home Credit Bank"</t>
  </si>
  <si>
    <t>Остаток на 1 января 2023 года</t>
  </si>
  <si>
    <t>И.о. Председателя Правления</t>
  </si>
  <si>
    <t>Гаухар Масангалиева</t>
  </si>
  <si>
    <t>Главный бухгалтер</t>
  </si>
  <si>
    <t>ПРОМЕЖУТОЧНЫЙ СОКРАЩЕННЫЙ ОТЧЕТ О ДВИЖЕНИИ ДЕНЕЖНЫХ СРЕДСТВ ЗА ПЕРИОД, 
ЗАКОНЧИВШИЙСЯ 30 ИЮНЯ 2023 ГОДА</t>
  </si>
  <si>
    <t xml:space="preserve">30 июня
2023 г.  </t>
  </si>
  <si>
    <t>Не аудировано 
Шесть месяцев закончившихся</t>
  </si>
  <si>
    <t xml:space="preserve">30 июня
2022 г.  </t>
  </si>
  <si>
    <t>ПРОМЕЖУТОЧНЫЙ СОКРАЩЕННЫЙ ОТЧЕТ О ПРИБЫЛИ ИЛИ УБЫТКЕ И ПРОЧЕМ СОВОКУПНОМ ДОХОДЕ ЗА ПЕРИОД, ЗАКОНЧИВШИЙСЯ 30 ИЮНЯ 2023 ГОДА</t>
  </si>
  <si>
    <t>Шесть месяцев, закончившиеся</t>
  </si>
  <si>
    <t xml:space="preserve">30 июня 2023 г.  </t>
  </si>
  <si>
    <t xml:space="preserve">30 июня 2022 г.  </t>
  </si>
  <si>
    <t>Виктор Батрак</t>
  </si>
  <si>
    <t>Чистая прибыль (убыток) от операций с иностранной валютой</t>
  </si>
  <si>
    <t>Чистое увеличение/(уменьшение) денежных средств и их эквивалентов</t>
  </si>
  <si>
    <t xml:space="preserve">Чистые поступления (выплаты) от операций с иностранной валютой </t>
  </si>
  <si>
    <t>ПРОМЕЖУТОЧНЫЙ СОКРАЩЕННЫЙ ОТЧЕТ О ФИНАНСОВОМ ПОЛОЖЕНИИ
 ПО СОСТОЯНИЮ НА 30 ИЮНЯ 2023 ГОДА</t>
  </si>
  <si>
    <t>30 июня 2023 г.</t>
  </si>
  <si>
    <t>ПРОМЕЖУТОЧНЫЙ СОКРАЩЕННЫЙ ОТЧЕТ ОБ ИЗМЕНЕНИЯХ В КАПИТАЛЕ ЗА ПЕРИОД, ЗАКОНЧИВШИЙСЯ 30 ИЮНЯ 2023 ГОДА</t>
  </si>
  <si>
    <t>Остаток на 30 июня 2022 года (не аудировано)</t>
  </si>
  <si>
    <t>Остаток на 30 июня 2023 года (не аудировано)</t>
  </si>
  <si>
    <t>Изменения в акционерном капитале</t>
  </si>
  <si>
    <t>Денежные средства и их эквиваленты по состоянию на конец периода (Примечание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</si>
</sst>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0" fontId="188" fillId="76" borderId="0" xfId="0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190" fillId="76" borderId="0" xfId="0" applyFont="1" applyFill="1" applyAlignment="1">
      <alignment horizontal="left" vertical="center" wrapText="1"/>
    </xf>
    <xf numFmtId="0" fontId="0" fillId="76" borderId="0" xfId="0" applyFont="1" applyFill="1"/>
    <xf numFmtId="0" fontId="190" fillId="76" borderId="0" xfId="0" applyFont="1" applyFill="1" applyAlignment="1">
      <alignment vertical="center" wrapText="1"/>
    </xf>
    <xf numFmtId="0" fontId="190" fillId="76" borderId="0" xfId="0" applyFont="1" applyFill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0" fontId="190" fillId="76" borderId="0" xfId="0" applyFont="1" applyFill="1" applyAlignment="1">
      <alignment horizontal="left" vertical="center" wrapText="1"/>
    </xf>
    <xf numFmtId="0" fontId="189" fillId="0" borderId="0" xfId="0" applyFont="1" applyAlignment="1">
      <alignment horizontal="center" vertical="center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186" fillId="0" borderId="0" xfId="0" applyFont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0" xfId="1690" applyNumberFormat="1" applyFont="1" applyFill="1" applyAlignment="1">
      <alignment vertical="center"/>
    </xf>
    <xf numFmtId="271" fontId="25" fillId="76" borderId="15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0" fontId="186" fillId="76" borderId="0" xfId="0" applyFont="1" applyFill="1" applyAlignment="1">
      <alignment horizontal="center" vertical="center"/>
    </xf>
    <xf numFmtId="271" fontId="25" fillId="76" borderId="0" xfId="1690" applyNumberFormat="1" applyFont="1" applyFill="1" applyBorder="1" applyAlignment="1">
      <alignment vertical="center"/>
    </xf>
    <xf numFmtId="271" fontId="25" fillId="76" borderId="0" xfId="1690" applyNumberFormat="1" applyFont="1" applyFill="1" applyBorder="1" applyAlignment="1">
      <alignment vertical="center" wrapText="1"/>
    </xf>
    <xf numFmtId="271" fontId="24" fillId="76" borderId="0" xfId="1690" applyNumberFormat="1" applyFont="1" applyFill="1" applyBorder="1" applyAlignment="1">
      <alignment vertical="center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tabSelected="1" zoomScale="80" zoomScaleNormal="80" workbookViewId="0">
      <selection activeCell="E39" sqref="E39"/>
    </sheetView>
  </sheetViews>
  <sheetFormatPr defaultColWidth="9.1796875" defaultRowHeight="14.5"/>
  <cols>
    <col min="1" max="1" width="39" style="14" customWidth="1"/>
    <col min="2" max="2" width="12.453125" style="14" customWidth="1"/>
    <col min="3" max="3" width="16.54296875" style="14" customWidth="1"/>
    <col min="4" max="4" width="2.453125" style="14" customWidth="1"/>
    <col min="5" max="5" width="16.7265625" style="14" customWidth="1"/>
    <col min="6" max="16384" width="9.1796875" style="14"/>
  </cols>
  <sheetData>
    <row r="1" spans="1:6">
      <c r="A1" s="85" t="s">
        <v>100</v>
      </c>
      <c r="B1" s="85"/>
      <c r="C1" s="85"/>
      <c r="D1" s="85"/>
      <c r="E1" s="85"/>
      <c r="F1" s="85"/>
    </row>
    <row r="2" spans="1:6">
      <c r="A2" s="17"/>
      <c r="B2" s="17"/>
      <c r="C2" s="17"/>
    </row>
    <row r="3" spans="1:6" ht="24" customHeight="1">
      <c r="A3" s="88" t="s">
        <v>117</v>
      </c>
      <c r="B3" s="88"/>
      <c r="C3" s="88"/>
      <c r="D3" s="88"/>
      <c r="E3" s="88"/>
      <c r="F3" s="88"/>
    </row>
    <row r="5" spans="1:6">
      <c r="A5" s="90"/>
      <c r="B5" s="88" t="s">
        <v>97</v>
      </c>
      <c r="C5" s="27" t="s">
        <v>7</v>
      </c>
      <c r="D5" s="91"/>
      <c r="E5" s="27" t="s">
        <v>67</v>
      </c>
    </row>
    <row r="6" spans="1:6" ht="15" customHeight="1">
      <c r="A6" s="90"/>
      <c r="B6" s="88"/>
      <c r="C6" s="27" t="s">
        <v>118</v>
      </c>
      <c r="D6" s="91"/>
      <c r="E6" s="27" t="s">
        <v>99</v>
      </c>
    </row>
    <row r="7" spans="1:6" ht="15" thickBot="1">
      <c r="A7" s="90"/>
      <c r="B7" s="88"/>
      <c r="C7" s="24" t="s">
        <v>0</v>
      </c>
      <c r="D7" s="91"/>
      <c r="E7" s="24" t="s">
        <v>0</v>
      </c>
    </row>
    <row r="8" spans="1:6">
      <c r="A8" s="29" t="s">
        <v>50</v>
      </c>
      <c r="B8" s="88"/>
      <c r="C8" s="28"/>
      <c r="D8" s="12"/>
      <c r="E8" s="12"/>
    </row>
    <row r="9" spans="1:6">
      <c r="A9" s="26" t="s">
        <v>51</v>
      </c>
      <c r="B9" s="9">
        <v>9</v>
      </c>
      <c r="C9" s="19">
        <v>138703956</v>
      </c>
      <c r="D9" s="19"/>
      <c r="E9" s="19">
        <v>105745869</v>
      </c>
    </row>
    <row r="10" spans="1:6">
      <c r="A10" s="26" t="s">
        <v>42</v>
      </c>
      <c r="B10" s="9"/>
      <c r="C10" s="19">
        <v>3684964</v>
      </c>
      <c r="D10" s="19"/>
      <c r="E10" s="19">
        <v>5717144</v>
      </c>
    </row>
    <row r="11" spans="1:6">
      <c r="A11" s="26" t="s">
        <v>41</v>
      </c>
      <c r="B11" s="9">
        <v>10</v>
      </c>
      <c r="C11" s="19">
        <v>459423378</v>
      </c>
      <c r="D11" s="19"/>
      <c r="E11" s="19">
        <v>398817772</v>
      </c>
    </row>
    <row r="12" spans="1:6">
      <c r="A12" s="26" t="s">
        <v>43</v>
      </c>
      <c r="B12" s="9"/>
      <c r="C12" s="19">
        <f>0</f>
        <v>0</v>
      </c>
      <c r="D12" s="19"/>
      <c r="E12" s="19">
        <v>5179043</v>
      </c>
    </row>
    <row r="13" spans="1:6" ht="57.75" customHeight="1">
      <c r="A13" s="26" t="s">
        <v>27</v>
      </c>
      <c r="B13" s="9"/>
      <c r="C13" s="19">
        <v>934009</v>
      </c>
      <c r="D13" s="19"/>
      <c r="E13" s="19">
        <v>1103464</v>
      </c>
    </row>
    <row r="14" spans="1:6">
      <c r="A14" s="26" t="s">
        <v>8</v>
      </c>
      <c r="B14" s="9"/>
      <c r="C14" s="19">
        <v>13907324</v>
      </c>
      <c r="D14" s="19"/>
      <c r="E14" s="19">
        <v>12772452</v>
      </c>
    </row>
    <row r="15" spans="1:6" ht="15" thickBot="1">
      <c r="A15" s="26" t="s">
        <v>9</v>
      </c>
      <c r="B15" s="9"/>
      <c r="C15" s="20">
        <v>11063217</v>
      </c>
      <c r="D15" s="19"/>
      <c r="E15" s="20">
        <v>13353794</v>
      </c>
    </row>
    <row r="16" spans="1:6" ht="15" thickBot="1">
      <c r="A16" s="29" t="s">
        <v>52</v>
      </c>
      <c r="B16" s="71"/>
      <c r="C16" s="76">
        <f>SUM(C9:C15)</f>
        <v>627716848</v>
      </c>
      <c r="D16" s="32"/>
      <c r="E16" s="59">
        <v>542689538</v>
      </c>
    </row>
    <row r="17" spans="1:5" ht="15" thickTop="1">
      <c r="A17" s="29"/>
      <c r="B17" s="71"/>
      <c r="C17" s="19"/>
      <c r="D17" s="19"/>
      <c r="E17" s="19"/>
    </row>
    <row r="18" spans="1:5">
      <c r="A18" s="29" t="s">
        <v>10</v>
      </c>
      <c r="B18" s="71"/>
      <c r="C18" s="19"/>
      <c r="D18" s="19"/>
      <c r="E18" s="19"/>
    </row>
    <row r="19" spans="1:5" ht="52">
      <c r="A19" s="26" t="s">
        <v>53</v>
      </c>
      <c r="B19" s="9"/>
      <c r="C19" s="19">
        <v>485108</v>
      </c>
      <c r="D19" s="19"/>
      <c r="E19" s="19">
        <v>2315257</v>
      </c>
    </row>
    <row r="20" spans="1:5">
      <c r="A20" s="26" t="s">
        <v>11</v>
      </c>
      <c r="B20" s="9">
        <v>11</v>
      </c>
      <c r="C20" s="19">
        <v>6254217</v>
      </c>
      <c r="D20" s="19"/>
      <c r="E20" s="19">
        <v>4874007</v>
      </c>
    </row>
    <row r="21" spans="1:5">
      <c r="A21" s="26" t="s">
        <v>32</v>
      </c>
      <c r="B21" s="9"/>
      <c r="C21" s="19"/>
      <c r="D21" s="19"/>
      <c r="E21" s="19"/>
    </row>
    <row r="22" spans="1:5" ht="26">
      <c r="A22" s="26" t="s">
        <v>54</v>
      </c>
      <c r="B22" s="9">
        <v>12</v>
      </c>
      <c r="C22" s="19">
        <v>267724698</v>
      </c>
      <c r="D22" s="19"/>
      <c r="E22" s="19">
        <v>229177405</v>
      </c>
    </row>
    <row r="23" spans="1:5" ht="26">
      <c r="A23" s="26" t="s">
        <v>55</v>
      </c>
      <c r="B23" s="9">
        <v>12</v>
      </c>
      <c r="C23" s="19">
        <v>34962574</v>
      </c>
      <c r="D23" s="19"/>
      <c r="E23" s="19">
        <v>36826656</v>
      </c>
    </row>
    <row r="24" spans="1:5">
      <c r="A24" s="26" t="s">
        <v>12</v>
      </c>
      <c r="B24" s="9">
        <v>13</v>
      </c>
      <c r="C24" s="19">
        <v>30887885</v>
      </c>
      <c r="D24" s="19"/>
      <c r="E24" s="19">
        <v>16896240</v>
      </c>
    </row>
    <row r="25" spans="1:5">
      <c r="A25" s="26" t="s">
        <v>56</v>
      </c>
      <c r="B25" s="9"/>
      <c r="C25" s="19">
        <v>67647128</v>
      </c>
      <c r="D25" s="19"/>
      <c r="E25" s="19">
        <v>56850929</v>
      </c>
    </row>
    <row r="26" spans="1:5">
      <c r="A26" s="26" t="s">
        <v>19</v>
      </c>
      <c r="B26" s="9"/>
      <c r="C26" s="19">
        <v>57177172</v>
      </c>
      <c r="D26" s="19"/>
      <c r="E26" s="19">
        <v>48654404</v>
      </c>
    </row>
    <row r="27" spans="1:5">
      <c r="A27" s="26" t="s">
        <v>68</v>
      </c>
      <c r="B27" s="9">
        <v>20</v>
      </c>
      <c r="C27" s="19">
        <v>4131306</v>
      </c>
      <c r="D27" s="19"/>
      <c r="E27" s="19">
        <v>3964150</v>
      </c>
    </row>
    <row r="28" spans="1:5" ht="15" thickBot="1">
      <c r="A28" s="26" t="s">
        <v>33</v>
      </c>
      <c r="B28" s="9"/>
      <c r="C28" s="20">
        <v>12976058</v>
      </c>
      <c r="D28" s="19"/>
      <c r="E28" s="20">
        <v>11554850</v>
      </c>
    </row>
    <row r="29" spans="1:5" ht="15" thickBot="1">
      <c r="A29" s="29" t="s">
        <v>13</v>
      </c>
      <c r="B29" s="71"/>
      <c r="C29" s="69">
        <f>SUM(C19:C28)</f>
        <v>482246146</v>
      </c>
      <c r="D29" s="32"/>
      <c r="E29" s="69">
        <v>411113898</v>
      </c>
    </row>
    <row r="30" spans="1:5">
      <c r="A30" s="29"/>
      <c r="B30" s="71"/>
      <c r="C30" s="19"/>
      <c r="D30" s="19"/>
      <c r="E30" s="19"/>
    </row>
    <row r="31" spans="1:5">
      <c r="A31" s="29" t="s">
        <v>57</v>
      </c>
      <c r="B31" s="71"/>
      <c r="C31" s="19"/>
      <c r="D31" s="19"/>
      <c r="E31" s="19"/>
    </row>
    <row r="32" spans="1:5">
      <c r="A32" s="26" t="s">
        <v>46</v>
      </c>
      <c r="B32" s="9">
        <v>14</v>
      </c>
      <c r="C32" s="19">
        <v>5199493</v>
      </c>
      <c r="D32" s="19"/>
      <c r="E32" s="19">
        <v>5199503</v>
      </c>
    </row>
    <row r="33" spans="1:5">
      <c r="A33" s="26" t="s">
        <v>58</v>
      </c>
      <c r="B33" s="9"/>
      <c r="C33" s="19">
        <v>140271209</v>
      </c>
      <c r="D33" s="19"/>
      <c r="E33" s="19">
        <v>126906460</v>
      </c>
    </row>
    <row r="34" spans="1:5">
      <c r="A34" s="26" t="s">
        <v>90</v>
      </c>
      <c r="B34" s="9"/>
      <c r="C34" s="19">
        <v>0</v>
      </c>
      <c r="D34" s="19"/>
      <c r="E34" s="19">
        <v>-508951</v>
      </c>
    </row>
    <row r="35" spans="1:5" ht="15" thickBot="1">
      <c r="A35" s="26" t="s">
        <v>91</v>
      </c>
      <c r="B35" s="9"/>
      <c r="C35" s="20">
        <v>0</v>
      </c>
      <c r="D35" s="19"/>
      <c r="E35" s="20">
        <v>-21372</v>
      </c>
    </row>
    <row r="36" spans="1:5" ht="15" thickBot="1">
      <c r="A36" s="29" t="s">
        <v>38</v>
      </c>
      <c r="B36" s="71"/>
      <c r="C36" s="69">
        <f>SUM(C32:C35)</f>
        <v>145470702</v>
      </c>
      <c r="D36" s="32"/>
      <c r="E36" s="69">
        <v>131575640</v>
      </c>
    </row>
    <row r="37" spans="1:5" ht="27.75" customHeight="1" thickBot="1">
      <c r="A37" s="29" t="s">
        <v>59</v>
      </c>
      <c r="B37" s="71"/>
      <c r="C37" s="76">
        <f>C29+C36</f>
        <v>627716848</v>
      </c>
      <c r="D37" s="32"/>
      <c r="E37" s="68">
        <v>542689538</v>
      </c>
    </row>
    <row r="38" spans="1:5" ht="15" thickTop="1">
      <c r="A38" s="29"/>
      <c r="B38" s="72"/>
      <c r="C38" s="32"/>
      <c r="D38" s="32"/>
      <c r="E38" s="32"/>
    </row>
    <row r="39" spans="1:5">
      <c r="A39" s="26"/>
      <c r="B39" s="70"/>
    </row>
    <row r="41" spans="1:5" ht="14.5" customHeight="1">
      <c r="A41" s="79" t="s">
        <v>102</v>
      </c>
      <c r="C41" s="79" t="s">
        <v>113</v>
      </c>
      <c r="D41" s="79"/>
      <c r="E41" s="79"/>
    </row>
    <row r="42" spans="1:5">
      <c r="A42" s="79"/>
      <c r="B42" s="80"/>
      <c r="C42" s="80"/>
      <c r="D42" s="80"/>
      <c r="E42" s="80"/>
    </row>
    <row r="43" spans="1:5" ht="14.5" customHeight="1">
      <c r="A43" s="79" t="s">
        <v>104</v>
      </c>
      <c r="C43" s="84" t="s">
        <v>103</v>
      </c>
      <c r="D43" s="84"/>
      <c r="E43" s="84"/>
    </row>
    <row r="44" spans="1:5">
      <c r="A44" s="77"/>
      <c r="B44" s="78"/>
      <c r="C44" s="84"/>
      <c r="D44" s="84"/>
      <c r="E44" s="84"/>
    </row>
    <row r="46" spans="1:5">
      <c r="C46" s="36"/>
      <c r="E46" s="36"/>
    </row>
  </sheetData>
  <mergeCells count="7">
    <mergeCell ref="A1:F1"/>
    <mergeCell ref="A3:F3"/>
    <mergeCell ref="C44:E44"/>
    <mergeCell ref="C43:E43"/>
    <mergeCell ref="A5:A7"/>
    <mergeCell ref="D5:D7"/>
    <mergeCell ref="B5:B8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zoomScale="80" zoomScaleNormal="80" workbookViewId="0">
      <selection activeCell="I10" sqref="I10"/>
    </sheetView>
  </sheetViews>
  <sheetFormatPr defaultColWidth="9.1796875" defaultRowHeight="14.5"/>
  <cols>
    <col min="1" max="1" width="60.453125" style="17" customWidth="1"/>
    <col min="2" max="2" width="11.7265625" style="14" hidden="1" customWidth="1"/>
    <col min="3" max="3" width="15.81640625" style="14" customWidth="1"/>
    <col min="4" max="4" width="1.26953125" style="14" customWidth="1"/>
    <col min="5" max="5" width="15" style="14" customWidth="1"/>
    <col min="6" max="6" width="2.7265625" style="14" customWidth="1"/>
    <col min="7" max="16384" width="9.1796875" style="14"/>
  </cols>
  <sheetData>
    <row r="1" spans="1:6">
      <c r="A1" s="85" t="s">
        <v>100</v>
      </c>
      <c r="B1" s="85"/>
      <c r="C1" s="85"/>
      <c r="D1" s="85"/>
      <c r="E1" s="85"/>
      <c r="F1" s="85"/>
    </row>
    <row r="2" spans="1:6">
      <c r="B2" s="17"/>
    </row>
    <row r="3" spans="1:6" ht="22.5" customHeight="1">
      <c r="A3" s="89" t="s">
        <v>109</v>
      </c>
      <c r="B3" s="89"/>
      <c r="C3" s="89"/>
      <c r="D3" s="89"/>
      <c r="E3" s="89"/>
    </row>
    <row r="5" spans="1:6">
      <c r="A5" s="87"/>
      <c r="B5" s="88" t="s">
        <v>97</v>
      </c>
      <c r="C5" s="37" t="s">
        <v>7</v>
      </c>
      <c r="D5" s="86"/>
      <c r="E5" s="37" t="s">
        <v>7</v>
      </c>
      <c r="F5" s="86"/>
    </row>
    <row r="6" spans="1:6" ht="23">
      <c r="A6" s="87"/>
      <c r="B6" s="88"/>
      <c r="C6" s="37" t="s">
        <v>110</v>
      </c>
      <c r="D6" s="86"/>
      <c r="E6" s="57" t="s">
        <v>110</v>
      </c>
      <c r="F6" s="86"/>
    </row>
    <row r="7" spans="1:6">
      <c r="A7" s="87"/>
      <c r="B7" s="88"/>
      <c r="C7" s="37" t="s">
        <v>111</v>
      </c>
      <c r="D7" s="86"/>
      <c r="E7" s="57" t="s">
        <v>112</v>
      </c>
      <c r="F7" s="86"/>
    </row>
    <row r="8" spans="1:6" ht="15" thickBot="1">
      <c r="A8" s="87"/>
      <c r="B8" s="88"/>
      <c r="C8" s="38" t="s">
        <v>0</v>
      </c>
      <c r="D8" s="86"/>
      <c r="E8" s="38" t="s">
        <v>0</v>
      </c>
      <c r="F8" s="86"/>
    </row>
    <row r="9" spans="1:6" ht="23">
      <c r="A9" s="39" t="s">
        <v>47</v>
      </c>
      <c r="B9" s="75">
        <v>4</v>
      </c>
      <c r="C9" s="40">
        <v>74100179</v>
      </c>
      <c r="D9" s="41"/>
      <c r="E9" s="40">
        <v>55614580</v>
      </c>
      <c r="F9" s="41"/>
    </row>
    <row r="10" spans="1:6" ht="15" thickBot="1">
      <c r="A10" s="39" t="s">
        <v>84</v>
      </c>
      <c r="B10" s="75">
        <v>4</v>
      </c>
      <c r="C10" s="42">
        <v>-26812552</v>
      </c>
      <c r="D10" s="41"/>
      <c r="E10" s="42">
        <v>-15856295</v>
      </c>
      <c r="F10" s="41"/>
    </row>
    <row r="11" spans="1:6" ht="15" thickBot="1">
      <c r="A11" s="44" t="s">
        <v>85</v>
      </c>
      <c r="B11" s="55"/>
      <c r="C11" s="45">
        <f>SUM(C9:C10)</f>
        <v>47287627</v>
      </c>
      <c r="D11" s="41"/>
      <c r="E11" s="45">
        <v>39758285</v>
      </c>
      <c r="F11" s="46"/>
    </row>
    <row r="12" spans="1:6">
      <c r="A12" s="39" t="s">
        <v>2</v>
      </c>
      <c r="B12" s="75">
        <v>5</v>
      </c>
      <c r="C12" s="40">
        <v>3052025</v>
      </c>
      <c r="D12" s="41"/>
      <c r="E12" s="40">
        <v>4633445</v>
      </c>
      <c r="F12" s="41"/>
    </row>
    <row r="13" spans="1:6" ht="15" thickBot="1">
      <c r="A13" s="39" t="s">
        <v>3</v>
      </c>
      <c r="B13" s="75">
        <v>5</v>
      </c>
      <c r="C13" s="42">
        <v>-5845580</v>
      </c>
      <c r="D13" s="41"/>
      <c r="E13" s="42">
        <v>-3347447</v>
      </c>
      <c r="F13" s="41"/>
    </row>
    <row r="14" spans="1:6">
      <c r="A14" s="44" t="s">
        <v>4</v>
      </c>
      <c r="B14" s="54"/>
      <c r="C14" s="48">
        <f>SUM(C12:C13)</f>
        <v>-2793555</v>
      </c>
      <c r="D14" s="41"/>
      <c r="E14" s="48">
        <v>1285998</v>
      </c>
      <c r="F14" s="46"/>
    </row>
    <row r="15" spans="1:6" ht="34.5">
      <c r="A15" s="39" t="s">
        <v>94</v>
      </c>
      <c r="B15" s="75">
        <v>6</v>
      </c>
      <c r="C15" s="41">
        <v>-2944116</v>
      </c>
      <c r="D15" s="41"/>
      <c r="E15" s="41">
        <v>2669637</v>
      </c>
      <c r="F15" s="41"/>
    </row>
    <row r="16" spans="1:6">
      <c r="A16" s="39" t="s">
        <v>114</v>
      </c>
      <c r="B16" s="55"/>
      <c r="C16" s="41">
        <v>334467</v>
      </c>
      <c r="D16" s="41"/>
      <c r="E16" s="41">
        <v>-4531018</v>
      </c>
      <c r="F16" s="41"/>
    </row>
    <row r="17" spans="1:6">
      <c r="A17" s="39" t="s">
        <v>86</v>
      </c>
      <c r="B17" s="55"/>
      <c r="C17" s="41">
        <v>882946</v>
      </c>
      <c r="D17" s="41"/>
      <c r="E17" s="41">
        <v>873188</v>
      </c>
      <c r="F17" s="41"/>
    </row>
    <row r="18" spans="1:6" ht="15" thickBot="1">
      <c r="A18" s="39" t="s">
        <v>64</v>
      </c>
      <c r="B18" s="55"/>
      <c r="C18" s="43">
        <v>367089</v>
      </c>
      <c r="D18" s="41"/>
      <c r="E18" s="43">
        <v>138725</v>
      </c>
      <c r="F18" s="41"/>
    </row>
    <row r="19" spans="1:6" ht="15.75" customHeight="1">
      <c r="A19" s="44" t="s">
        <v>5</v>
      </c>
      <c r="B19" s="55"/>
      <c r="C19" s="46">
        <f>SUM(C11,C14,C15:C18)</f>
        <v>43134458</v>
      </c>
      <c r="D19" s="46"/>
      <c r="E19" s="46">
        <v>40194815</v>
      </c>
      <c r="F19" s="46"/>
    </row>
    <row r="20" spans="1:6" ht="14.5" customHeight="1">
      <c r="A20" s="56" t="s">
        <v>95</v>
      </c>
      <c r="B20" s="49"/>
      <c r="C20" s="41">
        <v>-8127221</v>
      </c>
      <c r="D20" s="41"/>
      <c r="E20" s="41">
        <v>-6948012</v>
      </c>
      <c r="F20" s="41"/>
    </row>
    <row r="21" spans="1:6" ht="15" thickBot="1">
      <c r="A21" s="39" t="s">
        <v>87</v>
      </c>
      <c r="B21" s="75">
        <v>7</v>
      </c>
      <c r="C21" s="43">
        <v>-18451294</v>
      </c>
      <c r="D21" s="41"/>
      <c r="E21" s="43">
        <v>-15873400</v>
      </c>
      <c r="F21" s="41"/>
    </row>
    <row r="22" spans="1:6">
      <c r="A22" s="44" t="s">
        <v>6</v>
      </c>
      <c r="B22" s="55"/>
      <c r="C22" s="46">
        <f>SUM(C19:C21)</f>
        <v>16555943</v>
      </c>
      <c r="D22" s="46"/>
      <c r="E22" s="46">
        <v>17373403</v>
      </c>
      <c r="F22" s="46"/>
    </row>
    <row r="23" spans="1:6" ht="15" thickBot="1">
      <c r="A23" s="39" t="s">
        <v>88</v>
      </c>
      <c r="B23" s="75">
        <v>8</v>
      </c>
      <c r="C23" s="43">
        <v>-3191194</v>
      </c>
      <c r="D23" s="41"/>
      <c r="E23" s="43">
        <v>-3497263</v>
      </c>
      <c r="F23" s="41"/>
    </row>
    <row r="24" spans="1:6" ht="15" thickBot="1">
      <c r="A24" s="44" t="s">
        <v>48</v>
      </c>
      <c r="B24" s="54"/>
      <c r="C24" s="50">
        <f>SUM(C22:C23)</f>
        <v>13364749</v>
      </c>
      <c r="D24" s="41"/>
      <c r="E24" s="50">
        <v>13876140</v>
      </c>
      <c r="F24" s="46"/>
    </row>
    <row r="25" spans="1:6" ht="15" thickTop="1">
      <c r="A25" s="44" t="s">
        <v>65</v>
      </c>
      <c r="B25" s="54"/>
      <c r="C25" s="41"/>
      <c r="D25" s="41"/>
      <c r="E25" s="41"/>
      <c r="F25" s="46"/>
    </row>
    <row r="26" spans="1:6" ht="23">
      <c r="A26" s="51" t="s">
        <v>26</v>
      </c>
      <c r="B26" s="54"/>
      <c r="C26" s="41"/>
      <c r="D26" s="41"/>
      <c r="E26" s="41"/>
      <c r="F26" s="46"/>
    </row>
    <row r="27" spans="1:6">
      <c r="A27" s="39" t="s">
        <v>29</v>
      </c>
      <c r="B27" s="54"/>
      <c r="C27" s="41"/>
      <c r="D27" s="41"/>
      <c r="E27" s="41"/>
      <c r="F27" s="46"/>
    </row>
    <row r="28" spans="1:6">
      <c r="A28" s="52" t="s">
        <v>30</v>
      </c>
      <c r="B28" s="54"/>
      <c r="C28" s="41">
        <v>22768</v>
      </c>
      <c r="D28" s="41"/>
      <c r="E28" s="41">
        <v>-108746</v>
      </c>
      <c r="F28" s="46"/>
    </row>
    <row r="29" spans="1:6">
      <c r="A29" s="52" t="s">
        <v>49</v>
      </c>
      <c r="B29" s="54"/>
      <c r="C29" s="41">
        <v>-1396</v>
      </c>
      <c r="D29" s="41"/>
      <c r="E29" s="41">
        <v>-26014</v>
      </c>
      <c r="F29" s="46"/>
    </row>
    <row r="30" spans="1:6" ht="23.5" thickBot="1">
      <c r="A30" s="52" t="s">
        <v>89</v>
      </c>
      <c r="B30" s="54"/>
      <c r="C30" s="43">
        <v>508951</v>
      </c>
      <c r="D30" s="41"/>
      <c r="E30" s="43">
        <v>-359530</v>
      </c>
      <c r="F30" s="46"/>
    </row>
    <row r="31" spans="1:6" ht="15" thickBot="1">
      <c r="A31" s="44" t="s">
        <v>66</v>
      </c>
      <c r="B31" s="54"/>
      <c r="C31" s="47">
        <v>530323</v>
      </c>
      <c r="D31" s="41"/>
      <c r="E31" s="47">
        <v>-494290</v>
      </c>
      <c r="F31" s="46"/>
    </row>
    <row r="32" spans="1:6" ht="15" thickBot="1">
      <c r="A32" s="53" t="s">
        <v>23</v>
      </c>
      <c r="B32" s="54"/>
      <c r="C32" s="47">
        <f>SUM(C24,C31)</f>
        <v>13895072</v>
      </c>
      <c r="D32" s="41"/>
      <c r="E32" s="47">
        <v>13381850</v>
      </c>
      <c r="F32" s="46"/>
    </row>
    <row r="34" spans="1:6">
      <c r="C34" s="36"/>
      <c r="E34" s="36"/>
    </row>
    <row r="36" spans="1:6" ht="14.5" customHeight="1">
      <c r="A36" s="79" t="s">
        <v>102</v>
      </c>
      <c r="B36" s="78"/>
      <c r="C36" s="79" t="s">
        <v>113</v>
      </c>
      <c r="D36" s="79"/>
      <c r="E36" s="79"/>
    </row>
    <row r="37" spans="1:6" ht="42" customHeight="1">
      <c r="A37" s="79" t="s">
        <v>104</v>
      </c>
      <c r="B37" s="78"/>
      <c r="C37" s="84" t="s">
        <v>103</v>
      </c>
      <c r="D37" s="84"/>
      <c r="E37" s="84"/>
      <c r="F37" s="36"/>
    </row>
    <row r="38" spans="1:6">
      <c r="A38" s="77"/>
    </row>
    <row r="39" spans="1:6">
      <c r="A39" s="77"/>
      <c r="C39" s="36"/>
      <c r="E39" s="36"/>
    </row>
  </sheetData>
  <mergeCells count="7">
    <mergeCell ref="C37:E37"/>
    <mergeCell ref="A1:F1"/>
    <mergeCell ref="D5:D8"/>
    <mergeCell ref="F5:F8"/>
    <mergeCell ref="A5:A8"/>
    <mergeCell ref="B5:B8"/>
    <mergeCell ref="A3:E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90"/>
      <c r="B1" s="91"/>
      <c r="C1" s="2" t="s">
        <v>24</v>
      </c>
      <c r="D1" s="92"/>
      <c r="E1" s="2" t="s">
        <v>25</v>
      </c>
      <c r="F1" s="92"/>
    </row>
    <row r="2" spans="1:6" ht="15" thickBot="1">
      <c r="A2" s="90"/>
      <c r="B2" s="91"/>
      <c r="C2" s="3" t="s">
        <v>0</v>
      </c>
      <c r="D2" s="92"/>
      <c r="E2" s="3" t="s">
        <v>0</v>
      </c>
      <c r="F2" s="92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zoomScale="80" zoomScaleNormal="80" workbookViewId="0">
      <selection activeCell="E60" sqref="E60"/>
    </sheetView>
  </sheetViews>
  <sheetFormatPr defaultColWidth="9.1796875" defaultRowHeight="14.5"/>
  <cols>
    <col min="1" max="1" width="64.7265625" style="14" customWidth="1"/>
    <col min="2" max="2" width="18.453125" style="21" customWidth="1"/>
    <col min="3" max="3" width="2.7265625" style="21" customWidth="1"/>
    <col min="4" max="4" width="17.453125" style="21" customWidth="1"/>
    <col min="5" max="16384" width="9.1796875" style="14"/>
  </cols>
  <sheetData>
    <row r="1" spans="1:6">
      <c r="A1" s="85" t="s">
        <v>100</v>
      </c>
      <c r="B1" s="85"/>
      <c r="C1" s="85"/>
      <c r="D1" s="85"/>
      <c r="E1" s="85"/>
      <c r="F1" s="85"/>
    </row>
    <row r="2" spans="1:6">
      <c r="A2" s="17"/>
      <c r="B2" s="17"/>
      <c r="C2" s="17"/>
      <c r="D2" s="14"/>
    </row>
    <row r="3" spans="1:6" ht="27.5" customHeight="1">
      <c r="A3" s="88" t="s">
        <v>105</v>
      </c>
      <c r="B3" s="88"/>
      <c r="C3" s="88"/>
      <c r="D3" s="88"/>
      <c r="E3" s="88"/>
      <c r="F3" s="88"/>
    </row>
    <row r="5" spans="1:6" ht="39">
      <c r="A5" s="93"/>
      <c r="B5" s="30" t="s">
        <v>107</v>
      </c>
      <c r="C5" s="94"/>
      <c r="D5" s="58" t="s">
        <v>107</v>
      </c>
    </row>
    <row r="6" spans="1:6" ht="26">
      <c r="A6" s="93"/>
      <c r="B6" s="30" t="s">
        <v>106</v>
      </c>
      <c r="C6" s="94"/>
      <c r="D6" s="58" t="s">
        <v>108</v>
      </c>
    </row>
    <row r="7" spans="1:6" ht="15" thickBot="1">
      <c r="A7" s="93"/>
      <c r="B7" s="22" t="s">
        <v>0</v>
      </c>
      <c r="C7" s="94"/>
      <c r="D7" s="22" t="s">
        <v>0</v>
      </c>
    </row>
    <row r="8" spans="1:6" ht="25.5" customHeight="1">
      <c r="A8" s="29" t="s">
        <v>31</v>
      </c>
      <c r="B8" s="32"/>
      <c r="C8" s="32"/>
      <c r="D8" s="32"/>
    </row>
    <row r="9" spans="1:6" ht="24" customHeight="1">
      <c r="A9" s="26" t="s">
        <v>1</v>
      </c>
      <c r="B9" s="19">
        <v>69670055</v>
      </c>
      <c r="C9" s="19"/>
      <c r="D9" s="19">
        <v>52655038</v>
      </c>
    </row>
    <row r="10" spans="1:6" ht="14.25" customHeight="1">
      <c r="A10" s="26" t="s">
        <v>14</v>
      </c>
      <c r="B10" s="19">
        <v>-26913427</v>
      </c>
      <c r="C10" s="19"/>
      <c r="D10" s="19">
        <v>-15031477</v>
      </c>
    </row>
    <row r="11" spans="1:6" ht="14.25" customHeight="1">
      <c r="A11" s="26" t="s">
        <v>2</v>
      </c>
      <c r="B11" s="19">
        <v>2944216</v>
      </c>
      <c r="C11" s="19"/>
      <c r="D11" s="19">
        <v>4565261</v>
      </c>
    </row>
    <row r="12" spans="1:6" ht="14.25" customHeight="1">
      <c r="A12" s="26" t="s">
        <v>3</v>
      </c>
      <c r="B12" s="19">
        <v>-6406512</v>
      </c>
      <c r="C12" s="19"/>
      <c r="D12" s="19">
        <v>-3343576</v>
      </c>
    </row>
    <row r="13" spans="1:6" ht="39" customHeight="1">
      <c r="A13" s="26" t="s">
        <v>69</v>
      </c>
      <c r="B13" s="19">
        <v>-2630565</v>
      </c>
      <c r="C13" s="19"/>
      <c r="D13" s="19">
        <v>-2931635</v>
      </c>
    </row>
    <row r="14" spans="1:6">
      <c r="A14" s="26" t="s">
        <v>116</v>
      </c>
      <c r="B14" s="19">
        <v>188505</v>
      </c>
      <c r="C14" s="19"/>
      <c r="D14" s="19">
        <v>-5738436</v>
      </c>
    </row>
    <row r="15" spans="1:6" ht="14.25" customHeight="1">
      <c r="A15" s="26" t="s">
        <v>70</v>
      </c>
      <c r="B15" s="19">
        <v>882946</v>
      </c>
      <c r="C15" s="19"/>
      <c r="D15" s="19">
        <v>873188</v>
      </c>
    </row>
    <row r="16" spans="1:6" ht="14.25" customHeight="1">
      <c r="A16" s="26" t="s">
        <v>39</v>
      </c>
      <c r="B16" s="19">
        <v>367089</v>
      </c>
      <c r="C16" s="19"/>
      <c r="D16" s="19">
        <v>138725</v>
      </c>
    </row>
    <row r="17" spans="1:4" ht="14.25" customHeight="1">
      <c r="A17" s="26" t="s">
        <v>28</v>
      </c>
      <c r="B17" s="19">
        <v>-13875356</v>
      </c>
      <c r="C17" s="19"/>
      <c r="D17" s="19">
        <v>-14477453</v>
      </c>
    </row>
    <row r="18" spans="1:4" ht="14.25" customHeight="1">
      <c r="A18" s="29" t="s">
        <v>40</v>
      </c>
      <c r="B18" s="19"/>
      <c r="C18" s="32"/>
      <c r="D18" s="19"/>
    </row>
    <row r="19" spans="1:4" ht="14.25" customHeight="1">
      <c r="A19" s="26" t="s">
        <v>41</v>
      </c>
      <c r="B19" s="19">
        <v>-63234701</v>
      </c>
      <c r="C19" s="19"/>
      <c r="D19" s="19">
        <v>-18365774</v>
      </c>
    </row>
    <row r="20" spans="1:4" ht="14.25" customHeight="1">
      <c r="A20" s="26" t="s">
        <v>42</v>
      </c>
      <c r="B20" s="19">
        <v>2005571</v>
      </c>
      <c r="C20" s="19"/>
      <c r="D20" s="19">
        <v>248468</v>
      </c>
    </row>
    <row r="21" spans="1:4" ht="14.25" customHeight="1">
      <c r="A21" s="26" t="s">
        <v>43</v>
      </c>
      <c r="B21" s="19">
        <v>4998604</v>
      </c>
      <c r="C21" s="19"/>
      <c r="D21" s="19">
        <v>57343</v>
      </c>
    </row>
    <row r="22" spans="1:4" ht="14.25" customHeight="1">
      <c r="A22" s="26" t="s">
        <v>9</v>
      </c>
      <c r="B22" s="19">
        <v>-456463</v>
      </c>
      <c r="C22" s="19"/>
      <c r="D22" s="19">
        <v>-1277801</v>
      </c>
    </row>
    <row r="23" spans="1:4" ht="14.25" customHeight="1">
      <c r="A23" s="29" t="s">
        <v>71</v>
      </c>
      <c r="B23" s="19"/>
      <c r="C23" s="19"/>
      <c r="D23" s="19"/>
    </row>
    <row r="24" spans="1:4" ht="14.25" customHeight="1">
      <c r="A24" s="26" t="s">
        <v>32</v>
      </c>
      <c r="B24" s="19">
        <v>37142636</v>
      </c>
      <c r="C24" s="19"/>
      <c r="D24" s="19">
        <v>-11324478</v>
      </c>
    </row>
    <row r="25" spans="1:4" ht="14.25" customHeight="1">
      <c r="A25" s="26" t="s">
        <v>11</v>
      </c>
      <c r="B25" s="19">
        <v>1354120</v>
      </c>
      <c r="C25" s="19"/>
      <c r="D25" s="19">
        <v>-17887930</v>
      </c>
    </row>
    <row r="26" spans="1:4" ht="14.25" customHeight="1">
      <c r="A26" s="26" t="s">
        <v>19</v>
      </c>
      <c r="B26" s="19">
        <v>8638908</v>
      </c>
      <c r="C26" s="19"/>
      <c r="D26" s="19">
        <v>1803214</v>
      </c>
    </row>
    <row r="27" spans="1:4" ht="14.25" customHeight="1" thickBot="1">
      <c r="A27" s="26" t="s">
        <v>33</v>
      </c>
      <c r="B27" s="20">
        <v>751389</v>
      </c>
      <c r="C27" s="19"/>
      <c r="D27" s="20">
        <v>867900</v>
      </c>
    </row>
    <row r="28" spans="1:4" ht="27.75" customHeight="1">
      <c r="A28" s="29" t="s">
        <v>98</v>
      </c>
      <c r="B28" s="32">
        <f>SUM(B9:B27)</f>
        <v>15427015</v>
      </c>
      <c r="C28" s="32"/>
      <c r="D28" s="60">
        <v>-29169423</v>
      </c>
    </row>
    <row r="29" spans="1:4" ht="22.5" customHeight="1" thickBot="1">
      <c r="A29" s="26" t="s">
        <v>72</v>
      </c>
      <c r="B29" s="20">
        <v>-2958623</v>
      </c>
      <c r="C29" s="19"/>
      <c r="D29" s="20">
        <v>-4538789</v>
      </c>
    </row>
    <row r="30" spans="1:4" ht="14.25" customHeight="1" thickBot="1">
      <c r="A30" s="29" t="s">
        <v>60</v>
      </c>
      <c r="B30" s="33">
        <f>SUM(B28:B29)</f>
        <v>12468392</v>
      </c>
      <c r="C30" s="32"/>
      <c r="D30" s="61">
        <v>-33708212</v>
      </c>
    </row>
    <row r="31" spans="1:4" ht="14.25" customHeight="1">
      <c r="A31" s="29"/>
      <c r="B31" s="19"/>
      <c r="C31" s="19"/>
      <c r="D31" s="19"/>
    </row>
    <row r="32" spans="1:4" ht="27.75" customHeight="1">
      <c r="A32" s="29" t="s">
        <v>34</v>
      </c>
      <c r="B32" s="19"/>
      <c r="C32" s="32"/>
      <c r="D32" s="19"/>
    </row>
    <row r="33" spans="1:4" ht="23.25" customHeight="1">
      <c r="A33" s="26" t="s">
        <v>15</v>
      </c>
      <c r="B33" s="19">
        <v>-3472394</v>
      </c>
      <c r="C33" s="19"/>
      <c r="D33" s="19">
        <v>-1156789</v>
      </c>
    </row>
    <row r="34" spans="1:4" ht="14.25" customHeight="1" thickBot="1">
      <c r="A34" s="26" t="s">
        <v>18</v>
      </c>
      <c r="B34" s="20">
        <v>46038</v>
      </c>
      <c r="C34" s="19"/>
      <c r="D34" s="20">
        <v>16701</v>
      </c>
    </row>
    <row r="35" spans="1:4" ht="14.25" customHeight="1" thickBot="1">
      <c r="A35" s="29" t="s">
        <v>35</v>
      </c>
      <c r="B35" s="33">
        <f>SUM(B33:B34)</f>
        <v>-3426356</v>
      </c>
      <c r="C35" s="32"/>
      <c r="D35" s="61">
        <v>-1140088</v>
      </c>
    </row>
    <row r="36" spans="1:4" ht="14.25" customHeight="1">
      <c r="A36" s="29"/>
      <c r="B36" s="18"/>
      <c r="C36" s="18"/>
      <c r="D36" s="18"/>
    </row>
    <row r="37" spans="1:4" ht="39" customHeight="1">
      <c r="A37" s="29" t="s">
        <v>16</v>
      </c>
      <c r="B37" s="18"/>
      <c r="C37" s="16"/>
      <c r="D37" s="18"/>
    </row>
    <row r="38" spans="1:4" ht="14.25" customHeight="1">
      <c r="A38" s="26" t="s">
        <v>61</v>
      </c>
      <c r="B38" s="19">
        <v>10000000</v>
      </c>
      <c r="C38" s="19"/>
      <c r="D38" s="19">
        <v>0</v>
      </c>
    </row>
    <row r="39" spans="1:4" ht="14.25" hidden="1" customHeight="1">
      <c r="A39" s="26" t="s">
        <v>62</v>
      </c>
      <c r="B39" s="19"/>
      <c r="C39" s="19"/>
      <c r="D39" s="19">
        <v>0</v>
      </c>
    </row>
    <row r="40" spans="1:4" ht="14.25" customHeight="1">
      <c r="A40" s="26" t="s">
        <v>44</v>
      </c>
      <c r="B40" s="19">
        <v>24397359</v>
      </c>
      <c r="C40" s="19"/>
      <c r="D40" s="19">
        <v>6643294</v>
      </c>
    </row>
    <row r="41" spans="1:4" ht="14.25" customHeight="1">
      <c r="A41" s="26" t="s">
        <v>45</v>
      </c>
      <c r="B41" s="19">
        <v>-9568654</v>
      </c>
      <c r="C41" s="19"/>
      <c r="D41" s="19">
        <v>0</v>
      </c>
    </row>
    <row r="42" spans="1:4" ht="14.25" hidden="1" customHeight="1">
      <c r="A42" s="26" t="s">
        <v>73</v>
      </c>
      <c r="B42" s="18"/>
      <c r="C42" s="19"/>
      <c r="D42" s="19">
        <v>0</v>
      </c>
    </row>
    <row r="43" spans="1:4" ht="14.25" customHeight="1" thickBot="1">
      <c r="A43" s="26" t="s">
        <v>74</v>
      </c>
      <c r="B43" s="20">
        <v>-736667</v>
      </c>
      <c r="C43" s="19"/>
      <c r="D43" s="20">
        <v>-1105358</v>
      </c>
    </row>
    <row r="44" spans="1:4" ht="33" customHeight="1" thickBot="1">
      <c r="A44" s="29" t="s">
        <v>75</v>
      </c>
      <c r="B44" s="33">
        <f>SUM(B38:B43)</f>
        <v>24092038</v>
      </c>
      <c r="C44" s="32"/>
      <c r="D44" s="61">
        <v>5537936</v>
      </c>
    </row>
    <row r="45" spans="1:4" ht="28.5" customHeight="1">
      <c r="A45" s="29" t="s">
        <v>115</v>
      </c>
      <c r="B45" s="32">
        <f>SUM(B30,B35,B44)</f>
        <v>33134074</v>
      </c>
      <c r="C45" s="32"/>
      <c r="D45" s="60">
        <v>-29310364</v>
      </c>
    </row>
    <row r="46" spans="1:4" ht="24" customHeight="1">
      <c r="A46" s="26" t="s">
        <v>17</v>
      </c>
      <c r="B46" s="19">
        <v>-321923</v>
      </c>
      <c r="C46" s="19"/>
      <c r="D46" s="19">
        <v>19381990</v>
      </c>
    </row>
    <row r="47" spans="1:4" ht="23.25" customHeight="1">
      <c r="A47" s="26" t="s">
        <v>76</v>
      </c>
      <c r="B47" s="19">
        <v>145936</v>
      </c>
      <c r="C47" s="19"/>
      <c r="D47" s="19">
        <v>-57974</v>
      </c>
    </row>
    <row r="48" spans="1:4" ht="18.75" customHeight="1" thickBot="1">
      <c r="A48" s="26" t="s">
        <v>36</v>
      </c>
      <c r="B48" s="20">
        <v>105745869</v>
      </c>
      <c r="C48" s="19"/>
      <c r="D48" s="20">
        <v>91626289</v>
      </c>
    </row>
    <row r="49" spans="1:5" ht="26.25" customHeight="1">
      <c r="A49" s="29" t="s">
        <v>123</v>
      </c>
      <c r="B49" s="34">
        <f>SUM(B45:B48)</f>
        <v>138703956</v>
      </c>
      <c r="C49" s="32"/>
      <c r="D49" s="59">
        <v>81639941</v>
      </c>
    </row>
    <row r="50" spans="1:5" ht="15" thickTop="1"/>
    <row r="53" spans="1:5" ht="14.5" customHeight="1">
      <c r="A53" s="79" t="s">
        <v>102</v>
      </c>
      <c r="B53" s="84" t="s">
        <v>113</v>
      </c>
      <c r="C53" s="84"/>
      <c r="D53" s="84"/>
      <c r="E53" s="77"/>
    </row>
    <row r="54" spans="1:5">
      <c r="A54" s="79"/>
      <c r="B54" s="77"/>
      <c r="C54" s="77"/>
      <c r="D54" s="77"/>
      <c r="E54" s="77"/>
    </row>
    <row r="55" spans="1:5" ht="14.5" customHeight="1">
      <c r="A55" s="79" t="s">
        <v>104</v>
      </c>
      <c r="B55" s="84" t="s">
        <v>103</v>
      </c>
      <c r="C55" s="84"/>
      <c r="D55" s="84"/>
      <c r="E55" s="84"/>
    </row>
  </sheetData>
  <mergeCells count="6">
    <mergeCell ref="B53:D53"/>
    <mergeCell ref="B55:E55"/>
    <mergeCell ref="A5:A7"/>
    <mergeCell ref="C5:C7"/>
    <mergeCell ref="A1:F1"/>
    <mergeCell ref="A3:F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zoomScale="80" zoomScaleNormal="80" workbookViewId="0">
      <selection activeCell="L15" sqref="L15"/>
    </sheetView>
  </sheetViews>
  <sheetFormatPr defaultColWidth="9.1796875" defaultRowHeight="14.5"/>
  <cols>
    <col min="1" max="1" width="46.7265625" style="14" customWidth="1"/>
    <col min="2" max="2" width="14" style="14" bestFit="1" customWidth="1"/>
    <col min="3" max="3" width="3.26953125" style="14" customWidth="1"/>
    <col min="4" max="4" width="14.1796875" style="14" customWidth="1"/>
    <col min="5" max="5" width="3.1796875" style="14" customWidth="1"/>
    <col min="6" max="6" width="15.453125" style="14" customWidth="1"/>
    <col min="7" max="7" width="3.1796875" style="14" customWidth="1"/>
    <col min="8" max="8" width="15.54296875" style="14" customWidth="1"/>
    <col min="9" max="9" width="3.54296875" style="14" customWidth="1"/>
    <col min="10" max="10" width="15.26953125" style="14" customWidth="1"/>
    <col min="11" max="16384" width="9.1796875" style="14"/>
  </cols>
  <sheetData>
    <row r="1" spans="1:10">
      <c r="A1" s="85" t="s">
        <v>100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>
      <c r="A2" s="17"/>
      <c r="B2" s="17"/>
      <c r="C2" s="17"/>
    </row>
    <row r="3" spans="1:10">
      <c r="A3" s="101" t="s">
        <v>119</v>
      </c>
      <c r="B3" s="101"/>
      <c r="C3" s="101"/>
      <c r="D3" s="101"/>
      <c r="E3" s="101"/>
      <c r="F3" s="101"/>
      <c r="G3" s="101"/>
      <c r="H3" s="101"/>
      <c r="I3" s="101"/>
      <c r="J3" s="101"/>
    </row>
    <row r="5" spans="1:10" ht="68.25" customHeight="1" thickBot="1">
      <c r="A5" s="31" t="s">
        <v>0</v>
      </c>
      <c r="B5" s="24" t="s">
        <v>46</v>
      </c>
      <c r="C5" s="35"/>
      <c r="D5" s="24" t="s">
        <v>37</v>
      </c>
      <c r="E5" s="71"/>
      <c r="F5" s="24" t="s">
        <v>90</v>
      </c>
      <c r="G5" s="24"/>
      <c r="H5" s="24" t="s">
        <v>63</v>
      </c>
      <c r="I5" s="35"/>
      <c r="J5" s="24" t="s">
        <v>38</v>
      </c>
    </row>
    <row r="6" spans="1:10">
      <c r="A6" s="31" t="s">
        <v>96</v>
      </c>
      <c r="B6" s="96">
        <v>5199503</v>
      </c>
      <c r="C6" s="95"/>
      <c r="D6" s="98">
        <v>85520</v>
      </c>
      <c r="E6" s="100"/>
      <c r="F6" s="98">
        <v>-179421</v>
      </c>
      <c r="G6" s="98"/>
      <c r="H6" s="96">
        <v>109464187</v>
      </c>
      <c r="I6" s="95"/>
      <c r="J6" s="96">
        <f>SUM(B6:H7)</f>
        <v>114569789</v>
      </c>
    </row>
    <row r="7" spans="1:10">
      <c r="A7" s="31"/>
      <c r="B7" s="95"/>
      <c r="C7" s="95"/>
      <c r="D7" s="100"/>
      <c r="E7" s="100"/>
      <c r="F7" s="100"/>
      <c r="G7" s="100"/>
      <c r="H7" s="95"/>
      <c r="I7" s="95"/>
      <c r="J7" s="95"/>
    </row>
    <row r="8" spans="1:10">
      <c r="A8" s="31" t="s">
        <v>77</v>
      </c>
      <c r="B8" s="23"/>
      <c r="C8" s="23"/>
      <c r="D8" s="19"/>
      <c r="E8" s="19"/>
      <c r="F8" s="19"/>
      <c r="G8" s="19"/>
      <c r="H8" s="23"/>
      <c r="I8" s="23"/>
      <c r="J8" s="23"/>
    </row>
    <row r="9" spans="1:10">
      <c r="A9" s="70" t="s">
        <v>78</v>
      </c>
      <c r="B9" s="23" t="s">
        <v>22</v>
      </c>
      <c r="C9" s="23"/>
      <c r="D9" s="19" t="s">
        <v>22</v>
      </c>
      <c r="E9" s="19"/>
      <c r="F9" s="19" t="s">
        <v>22</v>
      </c>
      <c r="G9" s="19"/>
      <c r="H9" s="23">
        <v>13876140</v>
      </c>
      <c r="I9" s="23"/>
      <c r="J9" s="23">
        <f>H9</f>
        <v>13876140</v>
      </c>
    </row>
    <row r="10" spans="1:10" ht="27" customHeight="1">
      <c r="A10" s="72" t="s">
        <v>79</v>
      </c>
      <c r="B10" s="23"/>
      <c r="C10" s="23"/>
      <c r="D10" s="19"/>
      <c r="E10" s="19"/>
      <c r="F10" s="19"/>
      <c r="G10" s="19"/>
      <c r="H10" s="23"/>
      <c r="I10" s="23"/>
      <c r="J10" s="23"/>
    </row>
    <row r="11" spans="1:10" ht="39">
      <c r="A11" s="15" t="s">
        <v>26</v>
      </c>
      <c r="B11" s="23"/>
      <c r="C11" s="23"/>
      <c r="D11" s="19"/>
      <c r="E11" s="19"/>
      <c r="F11" s="19"/>
      <c r="G11" s="19"/>
      <c r="H11" s="23"/>
      <c r="I11" s="23"/>
      <c r="J11" s="23"/>
    </row>
    <row r="12" spans="1:10" ht="26">
      <c r="A12" s="70" t="s">
        <v>80</v>
      </c>
      <c r="B12" s="23"/>
      <c r="C12" s="23"/>
      <c r="D12" s="19"/>
      <c r="E12" s="19"/>
      <c r="F12" s="19" t="s">
        <v>22</v>
      </c>
      <c r="G12" s="19"/>
      <c r="H12" s="23"/>
      <c r="I12" s="23"/>
      <c r="J12" s="23"/>
    </row>
    <row r="13" spans="1:10" ht="26">
      <c r="A13" s="70" t="s">
        <v>81</v>
      </c>
      <c r="B13" s="23"/>
      <c r="C13" s="23"/>
      <c r="D13" s="19">
        <v>-108746</v>
      </c>
      <c r="E13" s="19"/>
      <c r="F13" s="19" t="s">
        <v>22</v>
      </c>
      <c r="G13" s="19"/>
      <c r="H13" s="23" t="s">
        <v>22</v>
      </c>
      <c r="I13" s="23"/>
      <c r="J13" s="23">
        <f>D13</f>
        <v>-108746</v>
      </c>
    </row>
    <row r="14" spans="1:10" ht="26">
      <c r="A14" s="70" t="s">
        <v>82</v>
      </c>
      <c r="B14" s="23"/>
      <c r="C14" s="23"/>
      <c r="D14" s="19">
        <v>-26014</v>
      </c>
      <c r="E14" s="19"/>
      <c r="F14" s="19" t="s">
        <v>22</v>
      </c>
      <c r="G14" s="19"/>
      <c r="H14" s="23" t="s">
        <v>22</v>
      </c>
      <c r="I14" s="23"/>
      <c r="J14" s="23">
        <f>D14</f>
        <v>-26014</v>
      </c>
    </row>
    <row r="15" spans="1:10" ht="26.5" thickBot="1">
      <c r="A15" s="70" t="s">
        <v>93</v>
      </c>
      <c r="B15" s="25"/>
      <c r="C15" s="23"/>
      <c r="D15" s="20">
        <v>0</v>
      </c>
      <c r="E15" s="19"/>
      <c r="F15" s="20">
        <v>-359530</v>
      </c>
      <c r="G15" s="20"/>
      <c r="H15" s="25" t="s">
        <v>22</v>
      </c>
      <c r="I15" s="23"/>
      <c r="J15" s="25">
        <f>F15</f>
        <v>-359530</v>
      </c>
    </row>
    <row r="16" spans="1:10" ht="26.5" thickBot="1">
      <c r="A16" s="72" t="s">
        <v>83</v>
      </c>
      <c r="B16" s="66" t="s">
        <v>22</v>
      </c>
      <c r="C16" s="73"/>
      <c r="D16" s="69">
        <f>SUM(D13:D15)</f>
        <v>-134760</v>
      </c>
      <c r="E16" s="74"/>
      <c r="F16" s="69">
        <f>SUM(F13:F15)</f>
        <v>-359530</v>
      </c>
      <c r="G16" s="69"/>
      <c r="H16" s="66" t="s">
        <v>22</v>
      </c>
      <c r="I16" s="73"/>
      <c r="J16" s="66">
        <f>SUM(J13:J15)</f>
        <v>-494290</v>
      </c>
    </row>
    <row r="17" spans="1:10" ht="26.25" customHeight="1" thickBot="1">
      <c r="A17" s="72" t="s">
        <v>77</v>
      </c>
      <c r="B17" s="66" t="s">
        <v>22</v>
      </c>
      <c r="C17" s="73"/>
      <c r="D17" s="69">
        <f>D16</f>
        <v>-134760</v>
      </c>
      <c r="E17" s="74"/>
      <c r="F17" s="69">
        <f>F16</f>
        <v>-359530</v>
      </c>
      <c r="G17" s="69"/>
      <c r="H17" s="66">
        <f>H9</f>
        <v>13876140</v>
      </c>
      <c r="I17" s="73"/>
      <c r="J17" s="66">
        <f>SUM(D17:H17)</f>
        <v>13381850</v>
      </c>
    </row>
    <row r="18" spans="1:10" ht="26.5" hidden="1" thickBot="1">
      <c r="A18" s="70" t="s">
        <v>92</v>
      </c>
      <c r="B18" s="66" t="s">
        <v>22</v>
      </c>
      <c r="C18" s="73"/>
      <c r="D18" s="69" t="s">
        <v>22</v>
      </c>
      <c r="E18" s="74"/>
      <c r="F18" s="69" t="s">
        <v>22</v>
      </c>
      <c r="G18" s="69"/>
      <c r="H18" s="25"/>
      <c r="I18" s="23"/>
      <c r="J18" s="25"/>
    </row>
    <row r="19" spans="1:10">
      <c r="A19" s="31" t="s">
        <v>120</v>
      </c>
      <c r="B19" s="96">
        <v>5199503</v>
      </c>
      <c r="C19" s="95"/>
      <c r="D19" s="98">
        <f>D6+D17</f>
        <v>-49240</v>
      </c>
      <c r="E19" s="100"/>
      <c r="F19" s="98">
        <f>F6+F17</f>
        <v>-538951</v>
      </c>
      <c r="G19" s="98"/>
      <c r="H19" s="98">
        <f>H6+H17</f>
        <v>123340327</v>
      </c>
      <c r="I19" s="95"/>
      <c r="J19" s="96">
        <f>SUM(B19:H20)</f>
        <v>127951639</v>
      </c>
    </row>
    <row r="20" spans="1:10" ht="15" thickBot="1">
      <c r="A20" s="31"/>
      <c r="B20" s="97"/>
      <c r="C20" s="95"/>
      <c r="D20" s="99"/>
      <c r="E20" s="100"/>
      <c r="F20" s="99"/>
      <c r="G20" s="99"/>
      <c r="H20" s="99"/>
      <c r="I20" s="95"/>
      <c r="J20" s="97"/>
    </row>
    <row r="21" spans="1:10" ht="15" thickTop="1"/>
    <row r="22" spans="1:10" ht="52.5" thickBot="1">
      <c r="A22" s="31" t="s">
        <v>0</v>
      </c>
      <c r="B22" s="24" t="s">
        <v>46</v>
      </c>
      <c r="C22" s="35"/>
      <c r="D22" s="24" t="s">
        <v>37</v>
      </c>
      <c r="E22" s="63"/>
      <c r="F22" s="24" t="s">
        <v>90</v>
      </c>
      <c r="G22" s="24"/>
      <c r="H22" s="24" t="s">
        <v>63</v>
      </c>
      <c r="I22" s="35"/>
      <c r="J22" s="24" t="s">
        <v>38</v>
      </c>
    </row>
    <row r="23" spans="1:10">
      <c r="A23" s="31" t="s">
        <v>101</v>
      </c>
      <c r="B23" s="96">
        <v>5199503</v>
      </c>
      <c r="C23" s="95"/>
      <c r="D23" s="98">
        <v>-21372</v>
      </c>
      <c r="E23" s="100"/>
      <c r="F23" s="98">
        <v>-508951</v>
      </c>
      <c r="G23" s="98"/>
      <c r="H23" s="96">
        <v>126906460</v>
      </c>
      <c r="I23" s="95"/>
      <c r="J23" s="96">
        <f>SUM(B23:H24)</f>
        <v>131575640</v>
      </c>
    </row>
    <row r="24" spans="1:10" ht="13.5" customHeight="1">
      <c r="A24" s="31"/>
      <c r="B24" s="95"/>
      <c r="C24" s="95"/>
      <c r="D24" s="100"/>
      <c r="E24" s="100"/>
      <c r="F24" s="100"/>
      <c r="G24" s="100"/>
      <c r="H24" s="95"/>
      <c r="I24" s="95"/>
      <c r="J24" s="95"/>
    </row>
    <row r="25" spans="1:10">
      <c r="A25" s="31" t="s">
        <v>77</v>
      </c>
      <c r="B25" s="23"/>
      <c r="C25" s="23"/>
      <c r="D25" s="19"/>
      <c r="E25" s="19"/>
      <c r="F25" s="19"/>
      <c r="G25" s="19"/>
      <c r="H25" s="23"/>
      <c r="I25" s="23"/>
      <c r="J25" s="23"/>
    </row>
    <row r="26" spans="1:10">
      <c r="A26" s="62" t="s">
        <v>78</v>
      </c>
      <c r="B26" s="23" t="s">
        <v>22</v>
      </c>
      <c r="C26" s="23"/>
      <c r="D26" s="19" t="s">
        <v>22</v>
      </c>
      <c r="E26" s="19"/>
      <c r="F26" s="19" t="s">
        <v>22</v>
      </c>
      <c r="G26" s="19"/>
      <c r="H26" s="23">
        <f>ОПиУ!C24</f>
        <v>13364749</v>
      </c>
      <c r="I26" s="23"/>
      <c r="J26" s="23">
        <f>H26</f>
        <v>13364749</v>
      </c>
    </row>
    <row r="27" spans="1:10" ht="34.5" customHeight="1">
      <c r="A27" s="64" t="s">
        <v>79</v>
      </c>
      <c r="B27" s="23"/>
      <c r="C27" s="23"/>
      <c r="D27" s="19"/>
      <c r="E27" s="19"/>
      <c r="F27" s="19"/>
      <c r="G27" s="19"/>
      <c r="H27" s="23"/>
      <c r="I27" s="23"/>
      <c r="J27" s="23"/>
    </row>
    <row r="28" spans="1:10" ht="39">
      <c r="A28" s="15" t="s">
        <v>26</v>
      </c>
      <c r="B28" s="23"/>
      <c r="C28" s="23"/>
      <c r="D28" s="19"/>
      <c r="E28" s="19"/>
      <c r="F28" s="19"/>
      <c r="G28" s="19"/>
      <c r="H28" s="23"/>
      <c r="I28" s="23"/>
      <c r="J28" s="23"/>
    </row>
    <row r="29" spans="1:10" ht="26">
      <c r="A29" s="62" t="s">
        <v>80</v>
      </c>
      <c r="B29" s="23"/>
      <c r="C29" s="23"/>
      <c r="D29" s="19"/>
      <c r="E29" s="19"/>
      <c r="F29" s="19" t="s">
        <v>22</v>
      </c>
      <c r="G29" s="19"/>
      <c r="H29" s="23"/>
      <c r="I29" s="23"/>
      <c r="J29" s="23"/>
    </row>
    <row r="30" spans="1:10" ht="26">
      <c r="A30" s="62" t="s">
        <v>81</v>
      </c>
      <c r="B30" s="23"/>
      <c r="C30" s="23"/>
      <c r="D30" s="19">
        <f>ОПиУ!C28</f>
        <v>22768</v>
      </c>
      <c r="E30" s="19"/>
      <c r="F30" s="19" t="s">
        <v>22</v>
      </c>
      <c r="G30" s="19"/>
      <c r="H30" s="23" t="s">
        <v>22</v>
      </c>
      <c r="I30" s="23"/>
      <c r="J30" s="23">
        <f>D30</f>
        <v>22768</v>
      </c>
    </row>
    <row r="31" spans="1:10" ht="26">
      <c r="A31" s="62" t="s">
        <v>82</v>
      </c>
      <c r="B31" s="23"/>
      <c r="C31" s="23"/>
      <c r="D31" s="19">
        <f>ОПиУ!C29</f>
        <v>-1396</v>
      </c>
      <c r="E31" s="19"/>
      <c r="F31" s="19" t="s">
        <v>22</v>
      </c>
      <c r="G31" s="19"/>
      <c r="H31" s="23" t="s">
        <v>22</v>
      </c>
      <c r="I31" s="23"/>
      <c r="J31" s="23">
        <f>D31</f>
        <v>-1396</v>
      </c>
    </row>
    <row r="32" spans="1:10" ht="26.5" thickBot="1">
      <c r="A32" s="62" t="s">
        <v>93</v>
      </c>
      <c r="B32" s="25"/>
      <c r="C32" s="23"/>
      <c r="D32" s="20">
        <v>0</v>
      </c>
      <c r="E32" s="19"/>
      <c r="F32" s="20">
        <f>ОПиУ!C30</f>
        <v>508951</v>
      </c>
      <c r="G32" s="20"/>
      <c r="H32" s="25" t="s">
        <v>22</v>
      </c>
      <c r="I32" s="23"/>
      <c r="J32" s="25">
        <f>F32</f>
        <v>508951</v>
      </c>
    </row>
    <row r="33" spans="1:10" ht="26.25" customHeight="1" thickBot="1">
      <c r="A33" s="64" t="s">
        <v>83</v>
      </c>
      <c r="B33" s="66" t="s">
        <v>22</v>
      </c>
      <c r="C33" s="67"/>
      <c r="D33" s="69">
        <f>SUM(D30:D32)</f>
        <v>21372</v>
      </c>
      <c r="E33" s="65"/>
      <c r="F33" s="69">
        <f>SUM(F30:F32)</f>
        <v>508951</v>
      </c>
      <c r="G33" s="69"/>
      <c r="H33" s="66" t="s">
        <v>22</v>
      </c>
      <c r="I33" s="67"/>
      <c r="J33" s="66">
        <f>SUM(J30:J32)</f>
        <v>530323</v>
      </c>
    </row>
    <row r="34" spans="1:10" ht="30" customHeight="1" thickBot="1">
      <c r="A34" s="64" t="s">
        <v>77</v>
      </c>
      <c r="B34" s="66" t="s">
        <v>22</v>
      </c>
      <c r="C34" s="67"/>
      <c r="D34" s="69">
        <f>D33</f>
        <v>21372</v>
      </c>
      <c r="E34" s="65"/>
      <c r="F34" s="69">
        <f>F33</f>
        <v>508951</v>
      </c>
      <c r="G34" s="69"/>
      <c r="H34" s="66">
        <f>H26</f>
        <v>13364749</v>
      </c>
      <c r="I34" s="67"/>
      <c r="J34" s="66">
        <f>J26+J33</f>
        <v>13895072</v>
      </c>
    </row>
    <row r="35" spans="1:10" ht="18" customHeight="1" thickBot="1">
      <c r="A35" s="81" t="s">
        <v>122</v>
      </c>
      <c r="B35" s="104">
        <v>-10</v>
      </c>
      <c r="C35" s="82"/>
      <c r="D35" s="103"/>
      <c r="E35" s="83"/>
      <c r="F35" s="103"/>
      <c r="G35" s="103"/>
      <c r="H35" s="102"/>
      <c r="I35" s="82"/>
      <c r="J35" s="104">
        <v>-10</v>
      </c>
    </row>
    <row r="36" spans="1:10" ht="16.5" customHeight="1">
      <c r="A36" s="31" t="s">
        <v>121</v>
      </c>
      <c r="B36" s="96">
        <f>B23+B35</f>
        <v>5199493</v>
      </c>
      <c r="C36" s="95"/>
      <c r="D36" s="98">
        <f>D23+D34</f>
        <v>0</v>
      </c>
      <c r="E36" s="100"/>
      <c r="F36" s="98">
        <f>F23+F34</f>
        <v>0</v>
      </c>
      <c r="G36" s="98"/>
      <c r="H36" s="96">
        <f>H23+H34</f>
        <v>140271209</v>
      </c>
      <c r="I36" s="95"/>
      <c r="J36" s="96">
        <f>J23+J34+J35</f>
        <v>145470702</v>
      </c>
    </row>
    <row r="37" spans="1:10" ht="15" thickBot="1">
      <c r="A37" s="31"/>
      <c r="B37" s="97"/>
      <c r="C37" s="95"/>
      <c r="D37" s="99"/>
      <c r="E37" s="100"/>
      <c r="F37" s="99"/>
      <c r="G37" s="99"/>
      <c r="H37" s="97"/>
      <c r="I37" s="95"/>
      <c r="J37" s="97"/>
    </row>
    <row r="38" spans="1:10" ht="15" thickTop="1"/>
    <row r="42" spans="1:10">
      <c r="A42" s="79" t="s">
        <v>102</v>
      </c>
      <c r="B42" s="84" t="s">
        <v>113</v>
      </c>
      <c r="C42" s="84"/>
      <c r="D42" s="84"/>
      <c r="E42" s="77"/>
    </row>
    <row r="43" spans="1:10">
      <c r="A43" s="79"/>
      <c r="B43" s="77"/>
      <c r="C43" s="77"/>
      <c r="D43" s="77"/>
      <c r="E43" s="77"/>
    </row>
    <row r="44" spans="1:10">
      <c r="A44" s="79" t="s">
        <v>104</v>
      </c>
      <c r="B44" s="84" t="s">
        <v>103</v>
      </c>
      <c r="C44" s="84"/>
      <c r="D44" s="84"/>
      <c r="E44" s="84"/>
    </row>
  </sheetData>
  <mergeCells count="40">
    <mergeCell ref="G36:G37"/>
    <mergeCell ref="H36:H37"/>
    <mergeCell ref="I36:I37"/>
    <mergeCell ref="J36:J37"/>
    <mergeCell ref="H23:H24"/>
    <mergeCell ref="G23:G24"/>
    <mergeCell ref="B36:B37"/>
    <mergeCell ref="C36:C37"/>
    <mergeCell ref="D36:D37"/>
    <mergeCell ref="E36:E37"/>
    <mergeCell ref="F36:F37"/>
    <mergeCell ref="H6:H7"/>
    <mergeCell ref="G6:G7"/>
    <mergeCell ref="A1:J1"/>
    <mergeCell ref="A3:J3"/>
    <mergeCell ref="I23:I24"/>
    <mergeCell ref="J23:J24"/>
    <mergeCell ref="B23:B24"/>
    <mergeCell ref="C23:C24"/>
    <mergeCell ref="E6:E7"/>
    <mergeCell ref="F6:F7"/>
    <mergeCell ref="D23:D24"/>
    <mergeCell ref="E23:E24"/>
    <mergeCell ref="F23:F24"/>
    <mergeCell ref="B42:D42"/>
    <mergeCell ref="B44:E44"/>
    <mergeCell ref="I6:I7"/>
    <mergeCell ref="J6:J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6:B7"/>
    <mergeCell ref="C6:C7"/>
    <mergeCell ref="D6:D7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ОФП</vt:lpstr>
      <vt:lpstr>ОПиУ</vt:lpstr>
      <vt:lpstr>OСД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2023-08-14T11:30:05Z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