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OСД" sheetId="12" r:id="rId2"/>
    <sheet name="ОФП" sheetId="9" r:id="rId3"/>
    <sheet name="ДДС" sheetId="10" r:id="rId4"/>
    <sheet name="отчет об изм. в капитале" sheetId="11" r:id="rId5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E13" i="11" l="1"/>
  <c r="D26" i="9"/>
  <c r="D34" i="10" l="1"/>
  <c r="B13" i="11" l="1"/>
  <c r="B21" i="9"/>
  <c r="B27" i="9" l="1"/>
  <c r="D11" i="11"/>
  <c r="B26" i="9"/>
  <c r="H12" i="11"/>
  <c r="H9" i="11"/>
  <c r="H6" i="11"/>
  <c r="B39" i="10"/>
  <c r="D13" i="11" l="1"/>
  <c r="H11" i="11"/>
  <c r="C8" i="8"/>
  <c r="C11" i="8" l="1"/>
  <c r="C15" i="8" s="1"/>
  <c r="C18" i="8" s="1"/>
  <c r="C20" i="8" s="1"/>
  <c r="E11" i="8"/>
  <c r="E8" i="8"/>
  <c r="C22" i="8" l="1"/>
  <c r="F10" i="11"/>
  <c r="E15" i="8"/>
  <c r="E18" i="8" s="1"/>
  <c r="E20" i="8" s="1"/>
  <c r="E22" i="8" s="1"/>
  <c r="F13" i="11" l="1"/>
  <c r="H10" i="11"/>
  <c r="H13" i="11" s="1"/>
  <c r="F7" i="11"/>
  <c r="B7" i="11"/>
  <c r="H5" i="11"/>
  <c r="H4" i="11"/>
  <c r="D39" i="10"/>
  <c r="D26" i="10"/>
  <c r="D28" i="10" s="1"/>
  <c r="D41" i="10" s="1"/>
  <c r="D44" i="10" s="1"/>
  <c r="D21" i="9"/>
  <c r="D27" i="9" s="1"/>
  <c r="H7" i="11" l="1"/>
  <c r="D11" i="9" l="1"/>
  <c r="B11" i="9" l="1"/>
  <c r="B34" i="10" l="1"/>
  <c r="B26" i="10" l="1"/>
  <c r="B28" i="10" s="1"/>
  <c r="B41" i="10" l="1"/>
  <c r="B44" i="10" s="1"/>
</calcChain>
</file>

<file path=xl/sharedStrings.xml><?xml version="1.0" encoding="utf-8"?>
<sst xmlns="http://schemas.openxmlformats.org/spreadsheetml/2006/main" count="122" uniqueCount="88">
  <si>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</si>
  <si>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</si>
  <si>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</si>
  <si>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</si>
  <si>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</si>
  <si>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</si>
  <si>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</si>
  <si>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</si>
  <si>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</si>
  <si>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</si>
  <si>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</si>
  <si>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</si>
  <si>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</si>
  <si>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</si>
  <si>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</si>
  <si>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</si>
  <si>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</si>
  <si>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</si>
  <si>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</si>
  <si>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</si>
  <si>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</si>
  <si>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</si>
  <si>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</si>
  <si>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</si>
  <si>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</si>
  <si>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</si>
  <si>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</si>
  <si>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</si>
  <si>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</si>
  <si>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</si>
  <si>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</si>
  <si>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</si>
  <si>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</si>
  <si>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</si>
  <si>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</si>
  <si>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</si>
  <si>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</si>
  <si>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</si>
  <si>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</si>
  <si>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</si>
  <si>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</si>
  <si>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</si>
  <si>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Нераспре- деленная прибыль</t>
  </si>
  <si>
    <t>Всего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</si>
  <si>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</si>
  <si>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Выплата дивидендов (не аудировано)</t>
  </si>
  <si>
    <t xml:space="preserve">Чистое поступление денежных средств от операционной деятельности до уплаты подоходного налога </t>
  </si>
  <si>
    <t>Выплата дивидендов</t>
  </si>
  <si>
    <t>Поступление от продажи основных средств</t>
  </si>
  <si>
    <t>Остаток на 1 января 2016 года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</si>
  <si>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</si>
  <si>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прочий операционный доход</t>
  </si>
  <si>
    <t xml:space="preserve"> 31 декабря 2016 г.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</si>
  <si>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</si>
  <si>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</si>
  <si>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</si>
  <si>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Приобретение финансовых активов, удерживаемых до погашения</t>
  </si>
  <si>
    <t>Чистые поступления по прочим доходам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</si>
  <si>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</si>
  <si>
    <t>Остаток на 1 января 2017 года</t>
  </si>
  <si>
    <t>Выпуск долговых ценных бумаг</t>
  </si>
  <si>
    <t>Чистые (выплаты) поступления от операций с иностранной валютой</t>
  </si>
  <si>
    <t>закончившихся</t>
  </si>
  <si>
    <t>Кредиты и авансы, выданные банкам</t>
  </si>
  <si>
    <t>Восстановление убытка от обесценения (убыток от обесценения)</t>
  </si>
  <si>
    <t>(Увеличение) уменьшение операционных активов</t>
  </si>
  <si>
    <t>Увеличение (уменьшение) операционных обязательств</t>
  </si>
  <si>
    <t>Девять месяцев,</t>
  </si>
  <si>
    <t>30 сентября 2017 г.</t>
  </si>
  <si>
    <t>30 сентября 2016 г.</t>
  </si>
  <si>
    <t>30 сентября 2017 г. </t>
  </si>
  <si>
    <t>Девять месяцев, закончившихся</t>
  </si>
  <si>
    <t>Прибыль и общий совокупный доход за девятимесячный период (не аудировано)</t>
  </si>
  <si>
    <t>Остаток на 30 сентября 2016 года (не аудировано)</t>
  </si>
  <si>
    <t>Остаток на 30 сентября 2017 года (не аудировано)</t>
  </si>
  <si>
    <t>Финансовые активы, имеющиеся в наличии для продажи</t>
  </si>
  <si>
    <t>Резерв по переоценке финансовых активов, имеющихся в наличии для продажи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</si>
  <si>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</si>
  <si>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 xml:space="preserve">Чистое уменьшение денежных средств и их эквивалентов </t>
  </si>
  <si>
    <t>Поступление (использование) денежных средств от (в) финансовой деятельности</t>
  </si>
  <si>
    <t>Акционерный капитал</t>
  </si>
  <si>
    <t>Чистый (убыток) прибыль от операций с иностранной валютой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</si>
  <si>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</si>
  <si>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</si>
  <si>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</si>
  <si>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Девять месяцев, закончившихся
 30 сентября 2017 г.  </t>
  </si>
  <si>
    <t>Не аудировано 
Девять месяцев, закончившихся 
30 сентября 2016 г.</t>
  </si>
  <si>
    <t xml:space="preserve">(Использование) поступление денежных средств (в) от операционной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</si>
</sst>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_ * #,##0.00_ ;_ * \-#,##0.00_ ;_ * &quot;-&quot;??_ ;_ @_ 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  <numFmt numFmtId="276" formatCode="_-* #,##0.000\ _₽_-;\-* #,##0.000\ _₽_-;_-* &quot;-&quot;??\ _₽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 Cyr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7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2" applyNumberFormat="1" applyFont="1" applyFill="1" applyAlignment="1">
      <alignment horizontal="right" vertical="center"/>
    </xf>
    <xf numFmtId="275" fontId="26" fillId="64" borderId="32" xfId="1692" applyNumberFormat="1" applyFont="1" applyFill="1" applyBorder="1" applyAlignment="1">
      <alignment horizontal="right" vertical="center"/>
    </xf>
    <xf numFmtId="275" fontId="26" fillId="64" borderId="12" xfId="1692" applyNumberFormat="1" applyFont="1" applyFill="1" applyBorder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0" fillId="64" borderId="0" xfId="1692" applyNumberFormat="1" applyFont="1" applyFill="1" applyAlignment="1">
      <alignment horizontal="right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2" xfId="1692" applyNumberFormat="1" applyFont="1" applyFill="1" applyBorder="1" applyAlignment="1">
      <alignment horizontal="right" vertical="center" wrapText="1"/>
    </xf>
    <xf numFmtId="275" fontId="21" fillId="64" borderId="0" xfId="1692" applyNumberFormat="1" applyFont="1" applyFill="1" applyAlignment="1">
      <alignment horizontal="right" vertical="center"/>
    </xf>
    <xf numFmtId="275" fontId="25" fillId="64" borderId="0" xfId="1692" applyNumberFormat="1" applyFont="1" applyFill="1" applyBorder="1" applyAlignment="1">
      <alignment horizontal="right" vertical="center"/>
    </xf>
    <xf numFmtId="274" fontId="185" fillId="64" borderId="24" xfId="0" applyNumberFormat="1" applyFont="1" applyFill="1" applyBorder="1" applyAlignment="1">
      <alignment wrapText="1"/>
    </xf>
    <xf numFmtId="274" fontId="185" fillId="64" borderId="0" xfId="0" applyNumberFormat="1" applyFont="1" applyFill="1" applyAlignment="1">
      <alignment wrapText="1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6" fillId="64" borderId="0" xfId="0" applyFont="1" applyFill="1"/>
    <xf numFmtId="0" fontId="185" fillId="64" borderId="0" xfId="0" applyFont="1" applyFill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3" fontId="185" fillId="77" borderId="12" xfId="0" applyNumberFormat="1" applyFont="1" applyFill="1" applyBorder="1" applyAlignment="1">
      <alignment horizontal="right" vertical="center"/>
    </xf>
    <xf numFmtId="0" fontId="20" fillId="77" borderId="0" xfId="0" applyFont="1" applyFill="1" applyAlignment="1">
      <alignment vertical="center" wrapText="1"/>
    </xf>
    <xf numFmtId="275" fontId="185" fillId="77" borderId="0" xfId="1692" applyNumberFormat="1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5" fontId="26" fillId="64" borderId="0" xfId="1692" applyNumberFormat="1" applyFont="1" applyFill="1" applyAlignment="1">
      <alignment horizontal="right" vertical="center"/>
    </xf>
    <xf numFmtId="276" fontId="0" fillId="64" borderId="0" xfId="0" applyNumberFormat="1" applyFill="1" applyAlignment="1">
      <alignment horizontal="right"/>
    </xf>
    <xf numFmtId="275" fontId="26" fillId="64" borderId="0" xfId="1692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274" fontId="20" fillId="0" borderId="0" xfId="0" quotePrefix="1" applyNumberFormat="1" applyFont="1" applyFill="1" applyAlignment="1">
      <alignment horizontal="right" wrapText="1"/>
    </xf>
    <xf numFmtId="275" fontId="26" fillId="0" borderId="0" xfId="1692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0" xfId="0" applyFont="1" applyFill="1" applyBorder="1" applyAlignment="1">
      <alignment horizontal="right" vertical="center"/>
    </xf>
    <xf numFmtId="0" fontId="26" fillId="64" borderId="0" xfId="0" applyFont="1" applyFill="1" applyBorder="1" applyAlignment="1">
      <alignment horizontal="center" vertical="center"/>
    </xf>
    <xf numFmtId="274" fontId="24" fillId="64" borderId="0" xfId="0" applyNumberFormat="1" applyFont="1" applyFill="1" applyBorder="1" applyAlignment="1">
      <alignment horizontal="right"/>
    </xf>
    <xf numFmtId="275" fontId="26" fillId="64" borderId="0" xfId="1692" applyNumberFormat="1" applyFont="1" applyFill="1" applyBorder="1" applyAlignment="1">
      <alignment horizontal="right" vertical="center"/>
    </xf>
    <xf numFmtId="0" fontId="25" fillId="64" borderId="0" xfId="0" applyFont="1" applyFill="1" applyBorder="1" applyAlignment="1">
      <alignment horizontal="right" vertical="center"/>
    </xf>
    <xf numFmtId="274" fontId="24" fillId="64" borderId="12" xfId="0" applyNumberFormat="1" applyFont="1" applyFill="1" applyBorder="1" applyAlignment="1">
      <alignment horizontal="right"/>
    </xf>
    <xf numFmtId="274" fontId="187" fillId="64" borderId="24" xfId="0" applyNumberFormat="1" applyFont="1" applyFill="1" applyBorder="1" applyAlignment="1">
      <alignment horizontal="right"/>
    </xf>
    <xf numFmtId="274" fontId="187" fillId="64" borderId="32" xfId="0" applyNumberFormat="1" applyFont="1" applyFill="1" applyBorder="1" applyAlignment="1">
      <alignment horizontal="right"/>
    </xf>
    <xf numFmtId="274" fontId="20" fillId="64" borderId="12" xfId="0" applyNumberFormat="1" applyFont="1" applyFill="1" applyBorder="1" applyAlignment="1">
      <alignment wrapText="1"/>
    </xf>
    <xf numFmtId="0" fontId="0" fillId="77" borderId="0" xfId="0" applyFill="1" applyBorder="1"/>
    <xf numFmtId="0" fontId="26" fillId="77" borderId="0" xfId="0" applyFont="1" applyFill="1" applyAlignment="1">
      <alignment horizontal="right" vertical="center" wrapText="1"/>
    </xf>
    <xf numFmtId="0" fontId="26" fillId="77" borderId="12" xfId="0" applyFont="1" applyFill="1" applyBorder="1" applyAlignment="1">
      <alignment horizontal="right" vertical="center" wrapText="1"/>
    </xf>
    <xf numFmtId="0" fontId="26" fillId="77" borderId="0" xfId="0" applyFont="1" applyFill="1" applyAlignment="1">
      <alignment vertical="center" wrapText="1"/>
    </xf>
    <xf numFmtId="0" fontId="26" fillId="77" borderId="0" xfId="0" applyFont="1" applyFill="1" applyAlignment="1">
      <alignment horizontal="center" vertical="center" wrapText="1"/>
    </xf>
    <xf numFmtId="3" fontId="26" fillId="77" borderId="12" xfId="0" applyNumberFormat="1" applyFont="1" applyFill="1" applyBorder="1" applyAlignment="1">
      <alignment vertical="center" wrapText="1"/>
    </xf>
    <xf numFmtId="3" fontId="26" fillId="77" borderId="12" xfId="0" applyNumberFormat="1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3" fontId="25" fillId="77" borderId="12" xfId="0" applyNumberFormat="1" applyFont="1" applyFill="1" applyBorder="1" applyAlignment="1">
      <alignment vertical="center" wrapText="1"/>
    </xf>
    <xf numFmtId="0" fontId="25" fillId="77" borderId="12" xfId="0" applyFont="1" applyFill="1" applyBorder="1" applyAlignment="1">
      <alignment horizontal="right" vertical="center" wrapText="1"/>
    </xf>
    <xf numFmtId="0" fontId="25" fillId="77" borderId="0" xfId="0" applyFont="1" applyFill="1" applyAlignment="1">
      <alignment horizontal="right" vertical="center" wrapText="1"/>
    </xf>
    <xf numFmtId="3" fontId="26" fillId="77" borderId="24" xfId="0" applyNumberFormat="1" applyFont="1" applyFill="1" applyBorder="1" applyAlignment="1">
      <alignment vertical="center" wrapText="1"/>
    </xf>
    <xf numFmtId="274" fontId="26" fillId="64" borderId="32" xfId="1692" applyNumberFormat="1" applyFont="1" applyFill="1" applyBorder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5" fillId="77" borderId="0" xfId="0" applyFont="1" applyFill="1" applyAlignment="1">
      <alignment vertical="center" wrapText="1"/>
    </xf>
    <xf numFmtId="0" fontId="26" fillId="77" borderId="0" xfId="0" applyFont="1" applyFill="1" applyAlignment="1">
      <alignment horizontal="center" vertical="center" wrapText="1"/>
    </xf>
    <xf numFmtId="0" fontId="26" fillId="77" borderId="0" xfId="0" applyFont="1" applyFill="1" applyAlignment="1">
      <alignment horizontal="right" vertical="center" wrapText="1"/>
    </xf>
    <xf numFmtId="0" fontId="26" fillId="64" borderId="0" xfId="0" applyFont="1" applyFill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5" xfId="1692" applyNumberFormat="1" applyFont="1" applyFill="1" applyBorder="1" applyAlignment="1">
      <alignment vertical="center"/>
    </xf>
    <xf numFmtId="275" fontId="26" fillId="64" borderId="16" xfId="1692" applyNumberFormat="1" applyFont="1" applyFill="1" applyBorder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center" vertical="center" wrapText="1"/>
    </xf>
    <xf numFmtId="0" fontId="26" fillId="64" borderId="12" xfId="0" applyFont="1" applyFill="1" applyBorder="1" applyAlignment="1">
      <alignment horizontal="center"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24" sqref="I24"/>
    </sheetView>
  </sheetViews>
  <sheetFormatPr defaultColWidth="9.140625" defaultRowHeight="15"/>
  <cols>
    <col min="1" max="1" width="48.28515625" style="2" customWidth="1"/>
    <col min="2" max="2" width="8.7109375" style="2" customWidth="1"/>
    <col min="3" max="3" width="17.7109375" style="7" bestFit="1" customWidth="1"/>
    <col min="4" max="4" width="1.42578125" style="2" customWidth="1"/>
    <col min="5" max="5" width="17.7109375" style="7" bestFit="1" customWidth="1"/>
    <col min="6" max="6" width="1.5703125" style="4" customWidth="1"/>
    <col min="7" max="16384" width="9.140625" style="4"/>
  </cols>
  <sheetData>
    <row r="1" spans="1:6">
      <c r="A1" s="79"/>
      <c r="B1" s="36"/>
      <c r="C1" s="54" t="s">
        <v>11</v>
      </c>
      <c r="D1" s="53"/>
      <c r="E1" s="54" t="s">
        <v>11</v>
      </c>
      <c r="F1" s="80"/>
    </row>
    <row r="2" spans="1:6" ht="15" customHeight="1">
      <c r="A2" s="79"/>
      <c r="B2" s="36"/>
      <c r="C2" s="55" t="s">
        <v>67</v>
      </c>
      <c r="D2" s="53"/>
      <c r="E2" s="55" t="s">
        <v>67</v>
      </c>
      <c r="F2" s="80"/>
    </row>
    <row r="3" spans="1:6">
      <c r="A3" s="79"/>
      <c r="B3" s="36"/>
      <c r="C3" s="54" t="s">
        <v>62</v>
      </c>
      <c r="D3" s="53"/>
      <c r="E3" s="54" t="s">
        <v>62</v>
      </c>
      <c r="F3" s="80"/>
    </row>
    <row r="4" spans="1:6">
      <c r="A4" s="79"/>
      <c r="B4" s="36"/>
      <c r="C4" s="54" t="s">
        <v>68</v>
      </c>
      <c r="D4" s="53"/>
      <c r="E4" s="54" t="s">
        <v>69</v>
      </c>
      <c r="F4" s="80"/>
    </row>
    <row r="5" spans="1:6" ht="15.75" thickBot="1">
      <c r="A5" s="79"/>
      <c r="B5" s="36"/>
      <c r="C5" s="10" t="s">
        <v>0</v>
      </c>
      <c r="D5" s="53"/>
      <c r="E5" s="10" t="s">
        <v>0</v>
      </c>
      <c r="F5" s="80"/>
    </row>
    <row r="6" spans="1:6">
      <c r="A6" s="1" t="s">
        <v>1</v>
      </c>
      <c r="B6" s="1"/>
      <c r="C6" s="12">
        <v>38373853</v>
      </c>
      <c r="D6" s="1"/>
      <c r="E6" s="12">
        <v>26712414</v>
      </c>
      <c r="F6" s="3"/>
    </row>
    <row r="7" spans="1:6" ht="15.75" thickBot="1">
      <c r="A7" s="1" t="s">
        <v>2</v>
      </c>
      <c r="B7" s="1"/>
      <c r="C7" s="13">
        <v>-10899162</v>
      </c>
      <c r="D7" s="1"/>
      <c r="E7" s="13">
        <v>-7954462</v>
      </c>
      <c r="F7" s="3"/>
    </row>
    <row r="8" spans="1:6" ht="15.75" thickBot="1">
      <c r="A8" s="39" t="s">
        <v>3</v>
      </c>
      <c r="B8" s="39"/>
      <c r="C8" s="14">
        <f>SUM(C6:C7)</f>
        <v>27474691</v>
      </c>
      <c r="D8" s="39"/>
      <c r="E8" s="14">
        <f>SUM(E6:E7)</f>
        <v>18757952</v>
      </c>
      <c r="F8" s="5"/>
    </row>
    <row r="9" spans="1:6">
      <c r="A9" s="1" t="s">
        <v>4</v>
      </c>
      <c r="B9" s="1"/>
      <c r="C9" s="12">
        <v>11070083</v>
      </c>
      <c r="D9" s="1"/>
      <c r="E9" s="12">
        <v>12871111</v>
      </c>
      <c r="F9" s="3"/>
    </row>
    <row r="10" spans="1:6" ht="15.75" thickBot="1">
      <c r="A10" s="1" t="s">
        <v>5</v>
      </c>
      <c r="B10" s="1"/>
      <c r="C10" s="13">
        <v>-1203831</v>
      </c>
      <c r="D10" s="1"/>
      <c r="E10" s="13">
        <v>-881578</v>
      </c>
      <c r="F10" s="3"/>
    </row>
    <row r="11" spans="1:6" ht="15.75" thickBot="1">
      <c r="A11" s="39" t="s">
        <v>6</v>
      </c>
      <c r="B11" s="39"/>
      <c r="C11" s="14">
        <f>SUM(C9:C10)</f>
        <v>9866252</v>
      </c>
      <c r="D11" s="39"/>
      <c r="E11" s="14">
        <f>SUM(E9:E10)</f>
        <v>11989533</v>
      </c>
      <c r="F11" s="5"/>
    </row>
    <row r="12" spans="1:6" ht="51">
      <c r="A12" s="1" t="s">
        <v>50</v>
      </c>
      <c r="B12" s="1"/>
      <c r="C12" s="12">
        <v>-72516</v>
      </c>
      <c r="D12" s="1"/>
      <c r="E12" s="12">
        <v>-633802</v>
      </c>
      <c r="F12" s="3"/>
    </row>
    <row r="13" spans="1:6" ht="25.5">
      <c r="A13" s="51" t="s">
        <v>81</v>
      </c>
      <c r="B13" s="1"/>
      <c r="C13" s="12">
        <v>-362292</v>
      </c>
      <c r="D13" s="1"/>
      <c r="E13" s="12">
        <v>124236</v>
      </c>
      <c r="F13" s="3"/>
    </row>
    <row r="14" spans="1:6" ht="15.75" thickBot="1">
      <c r="A14" s="1" t="s">
        <v>51</v>
      </c>
      <c r="B14" s="1"/>
      <c r="C14" s="12">
        <v>261254</v>
      </c>
      <c r="D14" s="1"/>
      <c r="E14" s="12">
        <v>187444</v>
      </c>
      <c r="F14" s="3"/>
    </row>
    <row r="15" spans="1:6">
      <c r="A15" s="39" t="s">
        <v>7</v>
      </c>
      <c r="B15" s="39"/>
      <c r="C15" s="15">
        <f>C8+C11+C12+C13+C14</f>
        <v>37167389</v>
      </c>
      <c r="D15" s="39"/>
      <c r="E15" s="15">
        <f>E8+E11+E12+E13+E14</f>
        <v>30425363</v>
      </c>
      <c r="F15" s="5"/>
    </row>
    <row r="16" spans="1:6" ht="25.5">
      <c r="A16" s="1" t="s">
        <v>64</v>
      </c>
      <c r="B16" s="1"/>
      <c r="C16" s="12">
        <v>729288</v>
      </c>
      <c r="D16" s="1"/>
      <c r="E16" s="12">
        <v>-1732574</v>
      </c>
      <c r="F16" s="3"/>
    </row>
    <row r="17" spans="1:6" ht="15.75" thickBot="1">
      <c r="A17" s="1" t="s">
        <v>8</v>
      </c>
      <c r="B17" s="1"/>
      <c r="C17" s="12">
        <v>-16982941</v>
      </c>
      <c r="D17" s="1"/>
      <c r="E17" s="12">
        <v>-13928977</v>
      </c>
      <c r="F17" s="3"/>
    </row>
    <row r="18" spans="1:6">
      <c r="A18" s="39" t="s">
        <v>9</v>
      </c>
      <c r="B18" s="39"/>
      <c r="C18" s="15">
        <f>C15+C16+C17</f>
        <v>20913736</v>
      </c>
      <c r="D18" s="39"/>
      <c r="E18" s="15">
        <f>E15+E16+E17</f>
        <v>14763812</v>
      </c>
      <c r="F18" s="5"/>
    </row>
    <row r="19" spans="1:6" ht="15.75" thickBot="1">
      <c r="A19" s="1" t="s">
        <v>10</v>
      </c>
      <c r="B19" s="1"/>
      <c r="C19" s="12">
        <v>-4365031</v>
      </c>
      <c r="D19" s="1"/>
      <c r="E19" s="12">
        <v>-3097955</v>
      </c>
      <c r="F19" s="3"/>
    </row>
    <row r="20" spans="1:6" ht="15.75" thickBot="1">
      <c r="A20" s="39" t="s">
        <v>12</v>
      </c>
      <c r="B20" s="39"/>
      <c r="C20" s="14">
        <f>C18+C19</f>
        <v>16548705</v>
      </c>
      <c r="D20" s="39"/>
      <c r="E20" s="14">
        <f>E18+E19</f>
        <v>11665857</v>
      </c>
      <c r="F20" s="5"/>
    </row>
    <row r="21" spans="1:6">
      <c r="A21" s="39"/>
      <c r="B21" s="39"/>
      <c r="C21" s="8"/>
      <c r="D21" s="39"/>
      <c r="E21" s="8"/>
      <c r="F21" s="5"/>
    </row>
    <row r="22" spans="1:6" s="29" customFormat="1" ht="15.75" thickBot="1">
      <c r="A22" s="27" t="s">
        <v>13</v>
      </c>
      <c r="B22" s="27"/>
      <c r="C22" s="40">
        <f>C20/34890*1000</f>
        <v>474310.83404987102</v>
      </c>
      <c r="D22" s="41"/>
      <c r="E22" s="40">
        <f>E20/34890*1000</f>
        <v>334361.04901117802</v>
      </c>
      <c r="F22" s="28"/>
    </row>
    <row r="24" spans="1:6">
      <c r="C24" s="46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8" sqref="A18"/>
    </sheetView>
  </sheetViews>
  <sheetFormatPr defaultColWidth="9.140625" defaultRowHeight="15"/>
  <cols>
    <col min="1" max="1" width="30" style="65" customWidth="1"/>
    <col min="2" max="2" width="2.7109375" style="65" customWidth="1"/>
    <col min="3" max="3" width="18.140625" style="65" bestFit="1" customWidth="1"/>
    <col min="4" max="4" width="1.28515625" style="65" customWidth="1"/>
    <col min="5" max="5" width="17.7109375" style="65" bestFit="1" customWidth="1"/>
    <col min="6" max="6" width="14" style="65" customWidth="1"/>
    <col min="7" max="16384" width="9.140625" style="65"/>
  </cols>
  <sheetData>
    <row r="1" spans="1:6" ht="51">
      <c r="A1" s="81"/>
      <c r="B1" s="82"/>
      <c r="C1" s="66" t="s">
        <v>85</v>
      </c>
      <c r="D1" s="83"/>
      <c r="E1" s="66" t="s">
        <v>86</v>
      </c>
      <c r="F1" s="83"/>
    </row>
    <row r="2" spans="1:6" ht="15.75" thickBot="1">
      <c r="A2" s="81"/>
      <c r="B2" s="82"/>
      <c r="C2" s="67" t="s">
        <v>0</v>
      </c>
      <c r="D2" s="83"/>
      <c r="E2" s="67" t="s">
        <v>0</v>
      </c>
      <c r="F2" s="83"/>
    </row>
    <row r="3" spans="1:6" ht="39" thickBot="1">
      <c r="A3" s="68" t="s">
        <v>82</v>
      </c>
      <c r="B3" s="69"/>
      <c r="C3" s="70">
        <v>16548705</v>
      </c>
      <c r="D3" s="68"/>
      <c r="E3" s="71">
        <v>11665857</v>
      </c>
      <c r="F3" s="66"/>
    </row>
    <row r="4" spans="1:6" ht="39" thickBot="1">
      <c r="A4" s="72" t="s">
        <v>76</v>
      </c>
      <c r="B4" s="73"/>
      <c r="C4" s="74">
        <v>-4468</v>
      </c>
      <c r="D4" s="72"/>
      <c r="E4" s="75" t="s">
        <v>83</v>
      </c>
      <c r="F4" s="76"/>
    </row>
    <row r="5" spans="1:6" ht="25.15" customHeight="1" thickBot="1">
      <c r="A5" s="68" t="s">
        <v>84</v>
      </c>
      <c r="B5" s="73"/>
      <c r="C5" s="77">
        <v>16544237</v>
      </c>
      <c r="D5" s="68"/>
      <c r="E5" s="77">
        <v>11665857</v>
      </c>
      <c r="F5" s="66"/>
    </row>
  </sheetData>
  <mergeCells count="4">
    <mergeCell ref="A1:A2"/>
    <mergeCell ref="B1:B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H34" sqref="H34"/>
    </sheetView>
  </sheetViews>
  <sheetFormatPr defaultColWidth="9.140625" defaultRowHeight="15"/>
  <cols>
    <col min="1" max="1" width="46.42578125" style="4" customWidth="1"/>
    <col min="2" max="2" width="18.140625" style="7" bestFit="1" customWidth="1"/>
    <col min="3" max="3" width="1.7109375" style="7" customWidth="1"/>
    <col min="4" max="4" width="18.5703125" style="20" bestFit="1" customWidth="1"/>
    <col min="5" max="16384" width="9.140625" style="4"/>
  </cols>
  <sheetData>
    <row r="1" spans="1:4">
      <c r="A1" s="84"/>
      <c r="B1" s="37" t="s">
        <v>11</v>
      </c>
      <c r="C1" s="80"/>
    </row>
    <row r="2" spans="1:4">
      <c r="A2" s="84"/>
      <c r="B2" s="37" t="s">
        <v>70</v>
      </c>
      <c r="C2" s="80"/>
      <c r="D2" s="38" t="s">
        <v>52</v>
      </c>
    </row>
    <row r="3" spans="1:4" ht="15.75" thickBot="1">
      <c r="A3" s="84"/>
      <c r="B3" s="10" t="s">
        <v>0</v>
      </c>
      <c r="C3" s="80"/>
      <c r="D3" s="18" t="s">
        <v>0</v>
      </c>
    </row>
    <row r="4" spans="1:4">
      <c r="A4" s="5" t="s">
        <v>14</v>
      </c>
      <c r="B4" s="37"/>
      <c r="C4" s="9"/>
      <c r="D4" s="16"/>
    </row>
    <row r="5" spans="1:4">
      <c r="A5" s="3" t="s">
        <v>15</v>
      </c>
      <c r="B5" s="32">
        <v>11825840</v>
      </c>
      <c r="C5" s="9"/>
      <c r="D5" s="32">
        <v>16428817</v>
      </c>
    </row>
    <row r="6" spans="1:4">
      <c r="A6" s="3" t="s">
        <v>16</v>
      </c>
      <c r="B6" s="32">
        <v>157830793</v>
      </c>
      <c r="C6" s="9"/>
      <c r="D6" s="32">
        <v>117697312</v>
      </c>
    </row>
    <row r="7" spans="1:4">
      <c r="A7" s="3" t="s">
        <v>75</v>
      </c>
      <c r="B7" s="32">
        <v>6739764</v>
      </c>
      <c r="C7" s="9"/>
      <c r="D7" s="32">
        <v>0</v>
      </c>
    </row>
    <row r="8" spans="1:4" ht="38.25">
      <c r="A8" s="1" t="s">
        <v>44</v>
      </c>
      <c r="B8" s="32">
        <v>473771</v>
      </c>
      <c r="C8" s="9"/>
      <c r="D8" s="32">
        <v>0</v>
      </c>
    </row>
    <row r="9" spans="1:4">
      <c r="A9" s="3" t="s">
        <v>17</v>
      </c>
      <c r="B9" s="32">
        <v>7529942</v>
      </c>
      <c r="C9" s="9"/>
      <c r="D9" s="32">
        <v>6822854</v>
      </c>
    </row>
    <row r="10" spans="1:4" ht="15.75" thickBot="1">
      <c r="A10" s="3" t="s">
        <v>18</v>
      </c>
      <c r="B10" s="32">
        <v>2228815</v>
      </c>
      <c r="C10" s="9"/>
      <c r="D10" s="32">
        <v>2420361</v>
      </c>
    </row>
    <row r="11" spans="1:4" ht="15.75" thickBot="1">
      <c r="A11" s="5" t="s">
        <v>19</v>
      </c>
      <c r="B11" s="63">
        <f>SUM(B5:B10)</f>
        <v>186628925</v>
      </c>
      <c r="C11" s="37"/>
      <c r="D11" s="63">
        <f>SUM(D5:D10)</f>
        <v>143369344</v>
      </c>
    </row>
    <row r="12" spans="1:4" ht="15.75" thickTop="1">
      <c r="A12" s="5" t="s">
        <v>20</v>
      </c>
      <c r="B12" s="9"/>
      <c r="C12" s="9"/>
      <c r="D12" s="16"/>
    </row>
    <row r="13" spans="1:4" ht="38.25">
      <c r="A13" s="1" t="s">
        <v>44</v>
      </c>
      <c r="B13" s="32">
        <v>0</v>
      </c>
      <c r="C13" s="9"/>
      <c r="D13" s="32">
        <v>212431</v>
      </c>
    </row>
    <row r="14" spans="1:4">
      <c r="A14" s="3" t="s">
        <v>21</v>
      </c>
      <c r="B14" s="32">
        <v>30077000</v>
      </c>
      <c r="C14" s="9"/>
      <c r="D14" s="32">
        <v>20276333</v>
      </c>
    </row>
    <row r="15" spans="1:4">
      <c r="A15" s="3" t="s">
        <v>22</v>
      </c>
      <c r="B15" s="32"/>
      <c r="C15" s="9"/>
      <c r="D15" s="32"/>
    </row>
    <row r="16" spans="1:4">
      <c r="A16" s="3" t="s">
        <v>53</v>
      </c>
      <c r="B16" s="32">
        <v>35265459</v>
      </c>
      <c r="C16" s="9"/>
      <c r="D16" s="32">
        <v>34129269</v>
      </c>
    </row>
    <row r="17" spans="1:4">
      <c r="A17" s="3" t="s">
        <v>54</v>
      </c>
      <c r="B17" s="32">
        <v>53565403</v>
      </c>
      <c r="C17" s="9"/>
      <c r="D17" s="32">
        <v>39389258</v>
      </c>
    </row>
    <row r="18" spans="1:4">
      <c r="A18" s="3" t="s">
        <v>23</v>
      </c>
      <c r="B18" s="32">
        <v>17285088</v>
      </c>
      <c r="C18" s="9"/>
      <c r="D18" s="32">
        <v>6920282</v>
      </c>
    </row>
    <row r="19" spans="1:4">
      <c r="A19" s="3" t="s">
        <v>55</v>
      </c>
      <c r="B19" s="32">
        <v>737659</v>
      </c>
      <c r="C19" s="9"/>
      <c r="D19" s="32">
        <v>318616</v>
      </c>
    </row>
    <row r="20" spans="1:4" ht="15.75" thickBot="1">
      <c r="A20" s="3" t="s">
        <v>24</v>
      </c>
      <c r="B20" s="61">
        <v>5968284</v>
      </c>
      <c r="C20" s="9"/>
      <c r="D20" s="61">
        <v>5937345</v>
      </c>
    </row>
    <row r="21" spans="1:4" ht="15.75" thickBot="1">
      <c r="A21" s="5" t="s">
        <v>25</v>
      </c>
      <c r="B21" s="62">
        <f>SUM(B13:B20)</f>
        <v>142898893</v>
      </c>
      <c r="C21" s="37"/>
      <c r="D21" s="62">
        <f>SUM(D13:D20)</f>
        <v>107183534</v>
      </c>
    </row>
    <row r="22" spans="1:4">
      <c r="A22" s="5" t="s">
        <v>26</v>
      </c>
      <c r="B22" s="9"/>
      <c r="C22" s="9"/>
      <c r="D22" s="16"/>
    </row>
    <row r="23" spans="1:4">
      <c r="A23" s="3" t="s">
        <v>27</v>
      </c>
      <c r="B23" s="32">
        <v>5199503</v>
      </c>
      <c r="C23" s="9"/>
      <c r="D23" s="32">
        <v>5199503</v>
      </c>
    </row>
    <row r="24" spans="1:4" ht="25.5">
      <c r="A24" s="1" t="s">
        <v>76</v>
      </c>
      <c r="B24" s="32">
        <v>-4468</v>
      </c>
      <c r="C24" s="9"/>
      <c r="D24" s="32">
        <v>0</v>
      </c>
    </row>
    <row r="25" spans="1:4" ht="15.75" thickBot="1">
      <c r="A25" s="3" t="s">
        <v>28</v>
      </c>
      <c r="B25" s="61">
        <v>38534997</v>
      </c>
      <c r="C25" s="9"/>
      <c r="D25" s="61">
        <v>30986307</v>
      </c>
    </row>
    <row r="26" spans="1:4" ht="15.75" thickBot="1">
      <c r="A26" s="5" t="s">
        <v>29</v>
      </c>
      <c r="B26" s="62">
        <f>SUM(B23:B25)</f>
        <v>43730032</v>
      </c>
      <c r="C26" s="37"/>
      <c r="D26" s="62">
        <f>SUM(D23:D25)</f>
        <v>36185810</v>
      </c>
    </row>
    <row r="27" spans="1:4" ht="15.75" thickBot="1">
      <c r="A27" s="5" t="s">
        <v>30</v>
      </c>
      <c r="B27" s="63">
        <f>B21+B26</f>
        <v>186628925</v>
      </c>
      <c r="C27" s="37"/>
      <c r="D27" s="63">
        <f>D21+D26</f>
        <v>143369344</v>
      </c>
    </row>
    <row r="28" spans="1:4" ht="15.75" thickTop="1">
      <c r="A28" s="5"/>
      <c r="B28" s="37"/>
      <c r="C28" s="37"/>
      <c r="D28" s="52"/>
    </row>
    <row r="29" spans="1:4" s="29" customFormat="1" ht="15.75" thickBot="1">
      <c r="A29" s="30" t="s">
        <v>31</v>
      </c>
      <c r="B29" s="61">
        <v>1127927.2857552308</v>
      </c>
      <c r="C29" s="42"/>
      <c r="D29" s="61">
        <v>916989.39524218976</v>
      </c>
    </row>
    <row r="30" spans="1:4">
      <c r="A30" s="3"/>
      <c r="B30" s="9"/>
      <c r="C30" s="9"/>
      <c r="D30" s="16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A4"/>
    </sheetView>
  </sheetViews>
  <sheetFormatPr defaultColWidth="9.140625" defaultRowHeight="15"/>
  <cols>
    <col min="1" max="1" width="51" style="2" customWidth="1"/>
    <col min="2" max="2" width="16.28515625" style="20" bestFit="1" customWidth="1"/>
    <col min="3" max="3" width="2.140625" style="20" customWidth="1"/>
    <col min="4" max="4" width="16.28515625" style="20" bestFit="1" customWidth="1"/>
    <col min="5" max="16384" width="9.140625" style="4"/>
  </cols>
  <sheetData>
    <row r="1" spans="1:4">
      <c r="A1" s="79"/>
      <c r="B1" s="21" t="s">
        <v>11</v>
      </c>
      <c r="C1" s="85"/>
      <c r="D1" s="21" t="s">
        <v>11</v>
      </c>
    </row>
    <row r="2" spans="1:4" ht="25.5">
      <c r="A2" s="79"/>
      <c r="B2" s="21" t="s">
        <v>71</v>
      </c>
      <c r="C2" s="85"/>
      <c r="D2" s="21" t="s">
        <v>71</v>
      </c>
    </row>
    <row r="3" spans="1:4" ht="25.5">
      <c r="A3" s="79"/>
      <c r="B3" s="21" t="s">
        <v>68</v>
      </c>
      <c r="C3" s="85"/>
      <c r="D3" s="21" t="s">
        <v>69</v>
      </c>
    </row>
    <row r="4" spans="1:4" ht="15.75" thickBot="1">
      <c r="A4" s="79"/>
      <c r="B4" s="22" t="s">
        <v>0</v>
      </c>
      <c r="C4" s="21"/>
      <c r="D4" s="22" t="s">
        <v>0</v>
      </c>
    </row>
    <row r="5" spans="1:4" ht="25.5">
      <c r="A5" s="6" t="s">
        <v>32</v>
      </c>
      <c r="B5" s="47"/>
      <c r="C5" s="19"/>
      <c r="D5" s="19"/>
    </row>
    <row r="6" spans="1:4">
      <c r="A6" s="1" t="s">
        <v>1</v>
      </c>
      <c r="B6" s="12">
        <v>34982357</v>
      </c>
      <c r="C6" s="16"/>
      <c r="D6" s="12">
        <v>25526188</v>
      </c>
    </row>
    <row r="7" spans="1:4">
      <c r="A7" s="1" t="s">
        <v>33</v>
      </c>
      <c r="B7" s="12">
        <v>-10102450</v>
      </c>
      <c r="C7" s="16"/>
      <c r="D7" s="13">
        <v>-5611852</v>
      </c>
    </row>
    <row r="8" spans="1:4">
      <c r="A8" s="1" t="s">
        <v>4</v>
      </c>
      <c r="B8" s="12">
        <v>11907548</v>
      </c>
      <c r="C8" s="16"/>
      <c r="D8" s="12">
        <v>12969506</v>
      </c>
    </row>
    <row r="9" spans="1:4">
      <c r="A9" s="1" t="s">
        <v>5</v>
      </c>
      <c r="B9" s="12">
        <v>-1186280</v>
      </c>
      <c r="C9" s="16"/>
      <c r="D9" s="13">
        <v>-842607</v>
      </c>
    </row>
    <row r="10" spans="1:4" ht="39" customHeight="1">
      <c r="A10" s="1" t="s">
        <v>77</v>
      </c>
      <c r="B10" s="12">
        <v>-758718</v>
      </c>
      <c r="C10" s="16"/>
      <c r="D10" s="12">
        <v>-571899</v>
      </c>
    </row>
    <row r="11" spans="1:4" ht="25.5">
      <c r="A11" s="1" t="s">
        <v>61</v>
      </c>
      <c r="B11" s="12">
        <v>-564027</v>
      </c>
      <c r="C11" s="16"/>
      <c r="D11" s="13">
        <v>343704</v>
      </c>
    </row>
    <row r="12" spans="1:4">
      <c r="A12" s="1" t="s">
        <v>57</v>
      </c>
      <c r="B12" s="12">
        <v>261254</v>
      </c>
      <c r="C12" s="16"/>
      <c r="D12" s="12">
        <v>187444</v>
      </c>
    </row>
    <row r="13" spans="1:4">
      <c r="A13" s="1" t="s">
        <v>8</v>
      </c>
      <c r="B13" s="12">
        <v>-14787723</v>
      </c>
      <c r="C13" s="16"/>
      <c r="D13" s="12">
        <v>-12220344</v>
      </c>
    </row>
    <row r="14" spans="1:4">
      <c r="A14" s="1"/>
      <c r="B14" s="12"/>
      <c r="C14" s="19"/>
      <c r="D14" s="13"/>
    </row>
    <row r="15" spans="1:4">
      <c r="A15" s="6" t="s">
        <v>65</v>
      </c>
      <c r="B15" s="12"/>
      <c r="C15" s="4"/>
      <c r="D15" s="4"/>
    </row>
    <row r="16" spans="1:4">
      <c r="A16" s="48" t="s">
        <v>63</v>
      </c>
      <c r="B16" s="12">
        <v>-1292</v>
      </c>
      <c r="C16" s="50"/>
      <c r="D16" s="49">
        <v>298</v>
      </c>
    </row>
    <row r="17" spans="1:4">
      <c r="A17" s="1" t="s">
        <v>16</v>
      </c>
      <c r="B17" s="12">
        <v>-36573444</v>
      </c>
      <c r="C17" s="16"/>
      <c r="D17" s="34">
        <v>-4125982</v>
      </c>
    </row>
    <row r="18" spans="1:4">
      <c r="A18" s="3" t="s">
        <v>75</v>
      </c>
      <c r="B18" s="12">
        <v>-6828268</v>
      </c>
      <c r="C18" s="16"/>
      <c r="D18" s="34">
        <v>0</v>
      </c>
    </row>
    <row r="19" spans="1:4">
      <c r="A19" s="1" t="s">
        <v>18</v>
      </c>
      <c r="B19" s="12">
        <v>-956101</v>
      </c>
      <c r="C19" s="16"/>
      <c r="D19" s="12">
        <v>-190458</v>
      </c>
    </row>
    <row r="20" spans="1:4">
      <c r="A20" s="4"/>
      <c r="B20" s="12"/>
      <c r="C20" s="16"/>
      <c r="D20" s="12"/>
    </row>
    <row r="21" spans="1:4">
      <c r="A21" s="6" t="s">
        <v>66</v>
      </c>
      <c r="B21" s="12"/>
      <c r="C21" s="19"/>
      <c r="D21" s="13"/>
    </row>
    <row r="22" spans="1:4">
      <c r="A22" s="1" t="s">
        <v>21</v>
      </c>
      <c r="B22" s="12">
        <v>9472599</v>
      </c>
      <c r="C22" s="16"/>
      <c r="D22" s="12">
        <v>-1354908</v>
      </c>
    </row>
    <row r="23" spans="1:4">
      <c r="A23" s="1" t="s">
        <v>22</v>
      </c>
      <c r="B23" s="12">
        <v>15300319</v>
      </c>
      <c r="C23" s="16"/>
      <c r="D23" s="12">
        <v>11945242</v>
      </c>
    </row>
    <row r="24" spans="1:4">
      <c r="A24" s="1" t="s">
        <v>55</v>
      </c>
      <c r="B24" s="12">
        <v>356500</v>
      </c>
      <c r="C24" s="16"/>
      <c r="D24" s="12">
        <v>0</v>
      </c>
    </row>
    <row r="25" spans="1:4" ht="15.75" thickBot="1">
      <c r="A25" s="1" t="s">
        <v>24</v>
      </c>
      <c r="B25" s="12">
        <v>252446</v>
      </c>
      <c r="C25" s="16"/>
      <c r="D25" s="35">
        <v>-4909</v>
      </c>
    </row>
    <row r="26" spans="1:4" ht="26.25" thickBot="1">
      <c r="A26" s="6" t="s">
        <v>46</v>
      </c>
      <c r="B26" s="25">
        <f>SUM(B6:B25)</f>
        <v>774720</v>
      </c>
      <c r="C26" s="19"/>
      <c r="D26" s="25">
        <f>SUM(D6:D25)</f>
        <v>26049423</v>
      </c>
    </row>
    <row r="27" spans="1:4" ht="15.75" thickBot="1">
      <c r="A27" s="1" t="s">
        <v>34</v>
      </c>
      <c r="B27" s="33">
        <v>-4236937</v>
      </c>
      <c r="C27" s="16"/>
      <c r="D27" s="33">
        <v>-2005474</v>
      </c>
    </row>
    <row r="28" spans="1:4" ht="26.25" thickBot="1">
      <c r="A28" s="6" t="s">
        <v>87</v>
      </c>
      <c r="B28" s="25">
        <f>SUM(B26:B27)</f>
        <v>-3462217</v>
      </c>
      <c r="C28" s="19"/>
      <c r="D28" s="25">
        <f>SUM(D26:D27)</f>
        <v>24043949</v>
      </c>
    </row>
    <row r="29" spans="1:4">
      <c r="A29" s="1"/>
      <c r="B29" s="16"/>
      <c r="C29" s="16"/>
      <c r="D29" s="16"/>
    </row>
    <row r="30" spans="1:4" ht="25.5">
      <c r="A30" s="6" t="s">
        <v>35</v>
      </c>
      <c r="B30" s="12"/>
      <c r="C30" s="24"/>
      <c r="D30" s="24"/>
    </row>
    <row r="31" spans="1:4" ht="25.5">
      <c r="A31" s="1" t="s">
        <v>56</v>
      </c>
      <c r="B31" s="12">
        <v>0</v>
      </c>
      <c r="C31" s="16"/>
      <c r="D31" s="12">
        <v>-13179883</v>
      </c>
    </row>
    <row r="32" spans="1:4">
      <c r="A32" s="1" t="s">
        <v>36</v>
      </c>
      <c r="B32" s="12">
        <v>-2325892</v>
      </c>
      <c r="C32" s="16"/>
      <c r="D32" s="12">
        <v>-2296511</v>
      </c>
    </row>
    <row r="33" spans="1:4" ht="15.75" thickBot="1">
      <c r="A33" s="1" t="s">
        <v>48</v>
      </c>
      <c r="B33" s="12">
        <v>8240</v>
      </c>
      <c r="C33" s="16"/>
      <c r="D33" s="12">
        <v>12859</v>
      </c>
    </row>
    <row r="34" spans="1:4" ht="26.25" thickBot="1">
      <c r="A34" s="6" t="s">
        <v>37</v>
      </c>
      <c r="B34" s="25">
        <f>SUM(B32:B33)</f>
        <v>-2317652</v>
      </c>
      <c r="C34" s="19"/>
      <c r="D34" s="25">
        <f>SUM(D31:D33)</f>
        <v>-15463535</v>
      </c>
    </row>
    <row r="35" spans="1:4">
      <c r="A35" s="1"/>
      <c r="B35" s="16"/>
      <c r="C35" s="16"/>
      <c r="D35" s="16"/>
    </row>
    <row r="36" spans="1:4" ht="25.5">
      <c r="A36" s="6" t="s">
        <v>38</v>
      </c>
      <c r="B36" s="16"/>
      <c r="C36" s="19"/>
      <c r="D36" s="16"/>
    </row>
    <row r="37" spans="1:4">
      <c r="A37" s="1" t="s">
        <v>60</v>
      </c>
      <c r="B37" s="12">
        <v>10000000</v>
      </c>
      <c r="C37" s="45"/>
      <c r="D37" s="16">
        <v>0</v>
      </c>
    </row>
    <row r="38" spans="1:4" ht="15.75" thickBot="1">
      <c r="A38" s="1" t="s">
        <v>47</v>
      </c>
      <c r="B38" s="12">
        <v>-9000015</v>
      </c>
      <c r="C38" s="23"/>
      <c r="D38" s="12">
        <v>-9000050</v>
      </c>
    </row>
    <row r="39" spans="1:4" ht="26.25" thickBot="1">
      <c r="A39" s="6" t="s">
        <v>79</v>
      </c>
      <c r="B39" s="25">
        <f>SUM(B37:B38)</f>
        <v>999985</v>
      </c>
      <c r="C39" s="19"/>
      <c r="D39" s="25">
        <f>SUM(D38:D38)</f>
        <v>-9000050</v>
      </c>
    </row>
    <row r="40" spans="1:4">
      <c r="A40" s="6"/>
      <c r="B40" s="19"/>
      <c r="C40" s="19"/>
      <c r="D40" s="43"/>
    </row>
    <row r="41" spans="1:4" ht="17.25" customHeight="1">
      <c r="A41" s="6" t="s">
        <v>78</v>
      </c>
      <c r="B41" s="26">
        <f>B28+B34+B39</f>
        <v>-4779884</v>
      </c>
      <c r="C41" s="19"/>
      <c r="D41" s="26">
        <f>D28+D34+D39</f>
        <v>-419636</v>
      </c>
    </row>
    <row r="42" spans="1:4" ht="25.5">
      <c r="A42" s="1" t="s">
        <v>39</v>
      </c>
      <c r="B42" s="12">
        <v>176907</v>
      </c>
      <c r="C42" s="16"/>
      <c r="D42" s="12">
        <v>-255329</v>
      </c>
    </row>
    <row r="43" spans="1:4" ht="26.25" thickBot="1">
      <c r="A43" s="1" t="s">
        <v>40</v>
      </c>
      <c r="B43" s="64">
        <v>16428817</v>
      </c>
      <c r="C43" s="16"/>
      <c r="D43" s="12">
        <v>13190286</v>
      </c>
    </row>
    <row r="44" spans="1:4">
      <c r="A44" s="6" t="s">
        <v>41</v>
      </c>
      <c r="B44" s="86">
        <f>SUM(B41:B43)</f>
        <v>11825840</v>
      </c>
      <c r="C44" s="88"/>
      <c r="D44" s="86">
        <f>SUM(D41:D43)</f>
        <v>12515321</v>
      </c>
    </row>
    <row r="45" spans="1:4" ht="15.75" thickBot="1">
      <c r="A45" s="6" t="s">
        <v>58</v>
      </c>
      <c r="B45" s="87"/>
      <c r="C45" s="88"/>
      <c r="D45" s="87"/>
    </row>
    <row r="46" spans="1:4" ht="15.75" thickTop="1"/>
  </sheetData>
  <mergeCells count="5">
    <mergeCell ref="A1:A4"/>
    <mergeCell ref="C1:C3"/>
    <mergeCell ref="B44:B45"/>
    <mergeCell ref="C44:C45"/>
    <mergeCell ref="D44:D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A2"/>
    </sheetView>
  </sheetViews>
  <sheetFormatPr defaultColWidth="9.140625" defaultRowHeight="15"/>
  <cols>
    <col min="1" max="1" width="35.28515625" style="2" customWidth="1"/>
    <col min="2" max="2" width="11.85546875" style="7" customWidth="1"/>
    <col min="3" max="3" width="1.28515625" style="7" customWidth="1"/>
    <col min="4" max="4" width="16.7109375" style="7" customWidth="1"/>
    <col min="5" max="5" width="0.85546875" style="7" customWidth="1"/>
    <col min="6" max="6" width="13.42578125" style="7" customWidth="1"/>
    <col min="7" max="7" width="1" style="7" customWidth="1"/>
    <col min="8" max="8" width="14.140625" style="7" customWidth="1"/>
    <col min="9" max="16384" width="9.140625" style="4"/>
  </cols>
  <sheetData>
    <row r="1" spans="1:8" ht="15" customHeight="1">
      <c r="A1" s="90" t="s">
        <v>0</v>
      </c>
      <c r="B1" s="91" t="s">
        <v>80</v>
      </c>
      <c r="C1" s="80"/>
      <c r="D1" s="91" t="s">
        <v>76</v>
      </c>
      <c r="E1" s="56"/>
      <c r="F1" s="93" t="s">
        <v>42</v>
      </c>
      <c r="G1" s="80"/>
      <c r="H1" s="84" t="s">
        <v>43</v>
      </c>
    </row>
    <row r="2" spans="1:8" ht="74.25" customHeight="1" thickBot="1">
      <c r="A2" s="90"/>
      <c r="B2" s="92"/>
      <c r="C2" s="80"/>
      <c r="D2" s="92"/>
      <c r="E2" s="57"/>
      <c r="F2" s="94"/>
      <c r="G2" s="80"/>
      <c r="H2" s="89"/>
    </row>
    <row r="3" spans="1:8">
      <c r="A3" s="1"/>
      <c r="B3" s="16"/>
      <c r="C3" s="16"/>
      <c r="D3" s="16"/>
      <c r="E3" s="24"/>
      <c r="F3" s="16"/>
      <c r="G3" s="16"/>
      <c r="H3" s="16"/>
    </row>
    <row r="4" spans="1:8">
      <c r="A4" s="1" t="s">
        <v>49</v>
      </c>
      <c r="B4" s="32">
        <v>5199503</v>
      </c>
      <c r="C4" s="32"/>
      <c r="D4" s="32">
        <v>0</v>
      </c>
      <c r="E4" s="58"/>
      <c r="F4" s="32">
        <v>26666940</v>
      </c>
      <c r="G4" s="32"/>
      <c r="H4" s="32">
        <f>SUM(B4:F4)</f>
        <v>31866443</v>
      </c>
    </row>
    <row r="5" spans="1:8" ht="25.5">
      <c r="A5" s="1" t="s">
        <v>72</v>
      </c>
      <c r="B5" s="32">
        <v>0</v>
      </c>
      <c r="C5" s="32">
        <v>0</v>
      </c>
      <c r="D5" s="32">
        <v>0</v>
      </c>
      <c r="E5" s="58"/>
      <c r="F5" s="32">
        <v>11665857</v>
      </c>
      <c r="G5" s="32"/>
      <c r="H5" s="32">
        <f>SUM(B5:F5)</f>
        <v>11665857</v>
      </c>
    </row>
    <row r="6" spans="1:8" ht="15.75" thickBot="1">
      <c r="A6" s="1" t="s">
        <v>45</v>
      </c>
      <c r="B6" s="32">
        <v>0</v>
      </c>
      <c r="C6" s="32">
        <v>0</v>
      </c>
      <c r="D6" s="32">
        <v>0</v>
      </c>
      <c r="E6" s="58"/>
      <c r="F6" s="32">
        <v>-9000050</v>
      </c>
      <c r="G6" s="32">
        <v>0</v>
      </c>
      <c r="H6" s="32">
        <f>SUM(B6:F6)</f>
        <v>-9000050</v>
      </c>
    </row>
    <row r="7" spans="1:8" ht="26.25" thickBot="1">
      <c r="A7" s="44" t="s">
        <v>73</v>
      </c>
      <c r="B7" s="17">
        <f>SUM(B4:B6)</f>
        <v>5199503</v>
      </c>
      <c r="C7" s="43"/>
      <c r="D7" s="17">
        <v>0</v>
      </c>
      <c r="E7" s="59"/>
      <c r="F7" s="17">
        <f>SUM(F4:F6)</f>
        <v>29332747</v>
      </c>
      <c r="G7" s="43"/>
      <c r="H7" s="17">
        <f>SUM(H4:H6)</f>
        <v>34532250</v>
      </c>
    </row>
    <row r="8" spans="1:8" ht="15.75" thickTop="1">
      <c r="A8" s="11"/>
      <c r="B8" s="9"/>
      <c r="C8" s="9"/>
      <c r="D8" s="9"/>
      <c r="E8" s="60"/>
      <c r="F8" s="9"/>
      <c r="G8" s="9"/>
      <c r="H8" s="9"/>
    </row>
    <row r="9" spans="1:8">
      <c r="A9" s="1" t="s">
        <v>59</v>
      </c>
      <c r="B9" s="32">
        <v>5199503</v>
      </c>
      <c r="C9" s="32"/>
      <c r="D9" s="32">
        <v>0</v>
      </c>
      <c r="E9" s="58"/>
      <c r="F9" s="32">
        <v>30986307</v>
      </c>
      <c r="G9" s="32"/>
      <c r="H9" s="32">
        <f>SUM(B9:F9)</f>
        <v>36185810</v>
      </c>
    </row>
    <row r="10" spans="1:8" ht="25.5">
      <c r="A10" s="1" t="s">
        <v>72</v>
      </c>
      <c r="B10" s="32">
        <v>0</v>
      </c>
      <c r="C10" s="32">
        <v>0</v>
      </c>
      <c r="D10" s="32">
        <v>0</v>
      </c>
      <c r="E10" s="58"/>
      <c r="F10" s="32">
        <f>ОПиУ!C20</f>
        <v>16548705</v>
      </c>
      <c r="G10" s="32"/>
      <c r="H10" s="32">
        <f>SUM(B10:F10)</f>
        <v>16548705</v>
      </c>
    </row>
    <row r="11" spans="1:8" ht="38.25">
      <c r="A11" s="1" t="s">
        <v>76</v>
      </c>
      <c r="B11" s="32">
        <v>0</v>
      </c>
      <c r="C11" s="32"/>
      <c r="D11" s="32">
        <f>ОФП!B24</f>
        <v>-4468</v>
      </c>
      <c r="E11" s="58"/>
      <c r="F11" s="32">
        <v>0</v>
      </c>
      <c r="G11" s="32"/>
      <c r="H11" s="32">
        <f>SUM(B11:F11)</f>
        <v>-4468</v>
      </c>
    </row>
    <row r="12" spans="1:8" ht="15.75" thickBot="1">
      <c r="A12" s="1" t="s">
        <v>45</v>
      </c>
      <c r="B12" s="32">
        <v>0</v>
      </c>
      <c r="C12" s="32">
        <v>0</v>
      </c>
      <c r="D12" s="32">
        <v>0</v>
      </c>
      <c r="E12" s="58"/>
      <c r="F12" s="32">
        <v>-9000015</v>
      </c>
      <c r="G12" s="32">
        <v>0</v>
      </c>
      <c r="H12" s="32">
        <f>SUM(B12:F12)</f>
        <v>-9000015</v>
      </c>
    </row>
    <row r="13" spans="1:8" ht="26.25" thickBot="1">
      <c r="A13" s="11" t="s">
        <v>74</v>
      </c>
      <c r="B13" s="17">
        <f>SUM(B9:B10)</f>
        <v>5199503</v>
      </c>
      <c r="C13" s="31"/>
      <c r="D13" s="78">
        <f>SUM(D9:D12)</f>
        <v>-4468</v>
      </c>
      <c r="E13" s="59">
        <f t="shared" ref="E13" si="0">SUM(E9:E12)</f>
        <v>0</v>
      </c>
      <c r="F13" s="17">
        <f>SUM(F9:F12)</f>
        <v>38534997</v>
      </c>
      <c r="G13" s="31"/>
      <c r="H13" s="17">
        <f>SUM(H9:H12)</f>
        <v>43730032</v>
      </c>
    </row>
    <row r="14" spans="1:8" ht="15.75" thickTop="1"/>
  </sheetData>
  <mergeCells count="7">
    <mergeCell ref="H1:H2"/>
    <mergeCell ref="A1:A2"/>
    <mergeCell ref="C1:C2"/>
    <mergeCell ref="D1:D2"/>
    <mergeCell ref="F1:F2"/>
    <mergeCell ref="G1:G2"/>
    <mergeCell ref="B1:B2"/>
  </mergeCells>
  <pageMargins left="0.7" right="0.7" top="0.75" bottom="0.75" header="0.3" footer="0.3"/>
  <pageSetup paperSize="9" orientation="portrait" r:id="rId1"/>
  <ignoredErrors>
    <ignoredError sqref="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ОПиУ</vt:lpstr>
      <vt:lpstr>OСД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ABLYAZOVA Lutfiye</cp:lastModifiedBy>
  <dcterms:created xsi:type="dcterms:W3CDTF">2014-08-15T08:50:47Z</dcterms:created>
  <dcterms:modified xsi:type="dcterms:W3CDTF">2017-11-13T12:42:26Z</dcterms:modified>
</cp:coreProperties>
</file>