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4720" windowHeight="12090"/>
  </bookViews>
  <sheets>
    <sheet name="Ф1" sheetId="4" r:id="rId1"/>
    <sheet name="Ф2" sheetId="5" r:id="rId2"/>
    <sheet name="Ф3" sheetId="2" r:id="rId3"/>
    <sheet name="Ф4" sheetId="3" r:id="rId4"/>
  </sheets>
  <definedNames>
    <definedName name="_xlnm.Print_Area" localSheetId="0">Ф1!$A$1:$E$47</definedName>
    <definedName name="_xlnm.Print_Area" localSheetId="1">Ф2!$A$1:$F$48</definedName>
  </definedNames>
  <calcPr calcId="124519"/>
</workbook>
</file>

<file path=xl/calcChain.xml><?xml version="1.0" encoding="utf-8"?>
<calcChain xmlns="http://schemas.openxmlformats.org/spreadsheetml/2006/main">
  <c r="B10" i="2"/>
  <c r="B19"/>
  <c r="B28"/>
  <c r="B31"/>
  <c r="B44"/>
  <c r="D43"/>
  <c r="B57" l="1"/>
  <c r="B75" s="1"/>
  <c r="B77" s="1"/>
  <c r="A1" i="3" l="1"/>
  <c r="I23"/>
  <c r="G23"/>
  <c r="E23"/>
  <c r="C23"/>
  <c r="C17"/>
  <c r="G21"/>
  <c r="E21"/>
  <c r="I20"/>
  <c r="I19"/>
  <c r="I21" s="1"/>
  <c r="G15"/>
  <c r="G17" s="1"/>
  <c r="E15"/>
  <c r="E17" s="1"/>
  <c r="I14"/>
  <c r="I13"/>
  <c r="I15" s="1"/>
  <c r="I11"/>
  <c r="I17" l="1"/>
  <c r="A1" i="2"/>
  <c r="C66"/>
  <c r="C60"/>
  <c r="C44"/>
  <c r="C31"/>
  <c r="C22"/>
  <c r="C19" s="1"/>
  <c r="C18"/>
  <c r="C10" s="1"/>
  <c r="C73" l="1"/>
  <c r="C57"/>
  <c r="C28"/>
  <c r="C75" l="1"/>
  <c r="C77" s="1"/>
  <c r="E36" i="5"/>
  <c r="C36"/>
  <c r="E24"/>
  <c r="C24"/>
  <c r="C8"/>
  <c r="E8" s="1"/>
  <c r="A1"/>
  <c r="E40" l="1"/>
  <c r="E44" s="1"/>
  <c r="C40"/>
  <c r="C44" s="1"/>
  <c r="E25" i="4"/>
  <c r="E44"/>
  <c r="C44"/>
  <c r="E37"/>
  <c r="E46" s="1"/>
  <c r="C37"/>
  <c r="C46" s="1"/>
  <c r="C25"/>
</calcChain>
</file>

<file path=xl/sharedStrings.xml><?xml version="1.0" encoding="utf-8"?>
<sst xmlns="http://schemas.openxmlformats.org/spreadsheetml/2006/main" count="170" uniqueCount="138">
  <si>
    <t>Приме-</t>
  </si>
  <si>
    <t>чания</t>
  </si>
  <si>
    <t>31 декабря</t>
  </si>
  <si>
    <t>-</t>
  </si>
  <si>
    <t>Прочие активы</t>
  </si>
  <si>
    <t>Уставный капитал</t>
  </si>
  <si>
    <t>Непокрытый убыток</t>
  </si>
  <si>
    <t>31 марта</t>
  </si>
  <si>
    <t>2018 года</t>
  </si>
  <si>
    <t>2017 года</t>
  </si>
  <si>
    <t xml:space="preserve">ОТЧЕТ О ФИНАНСОВОМ ПОЛОЖЕНИИ </t>
  </si>
  <si>
    <t>(в тысячах казахстанских тенге)</t>
  </si>
  <si>
    <t>примечание</t>
  </si>
  <si>
    <t>АКТИВЫ</t>
  </si>
  <si>
    <t>Денежные средства и эквиваленты денежных средств</t>
  </si>
  <si>
    <t>Вклады размещенные (за вычетом резервов на обесценение)</t>
  </si>
  <si>
    <t>Ценные бумаги, оцениваемые по справедливой стоимости,</t>
  </si>
  <si>
    <t xml:space="preserve">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</si>
  <si>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</si>
  <si>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</si>
  <si>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</si>
  <si>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 xml:space="preserve">Дебиторская задолженность                                                                                                </t>
  </si>
  <si>
    <t>Начисленные комиссионные вознаграждения к получению</t>
  </si>
  <si>
    <t>Производные финансовые инструменты</t>
  </si>
  <si>
    <t>Текущее налоговое требование</t>
  </si>
  <si>
    <t>Авансы выданные и предоплата</t>
  </si>
  <si>
    <t>ИТОГО АКТИВОВ</t>
  </si>
  <si>
    <t>ОБЯЗАТЕЛЬСТВА</t>
  </si>
  <si>
    <t>Обязательства по соглашениям «РЕПО»</t>
  </si>
  <si>
    <t>Выпущенные долговые ценные бумаги</t>
  </si>
  <si>
    <t>Резервы</t>
  </si>
  <si>
    <t>Кредиторская задолженность</t>
  </si>
  <si>
    <t>Начисленные комиссионные расходы к оплате</t>
  </si>
  <si>
    <t>Текущее налоговое обязательство</t>
  </si>
  <si>
    <t>Прочие обязательства</t>
  </si>
  <si>
    <t>ИТОГО ОБЯЗАТЕЛЬСТВА</t>
  </si>
  <si>
    <t>КАПИТАЛ</t>
  </si>
  <si>
    <t>Резервный капитал</t>
  </si>
  <si>
    <t>ИТОГО КАПИТАЛ</t>
  </si>
  <si>
    <t>ИТОГО КАПИТАЛ И ОБЯЗАТЕЛЬСТВА</t>
  </si>
  <si>
    <t>АКЦИОНЕРНОЕ ОБЩЕСТВО «ИНВЕСТИЦИОННЫЙ ДОМ  «FINCRAFT»</t>
  </si>
  <si>
    <t>Отложенное налоговое требование</t>
  </si>
  <si>
    <t>Нераспределенная прибыль/(убыток)</t>
  </si>
  <si>
    <t>Доходы, связанные с получением вознаграждения</t>
  </si>
  <si>
    <t>Комиссионные вознаграждения</t>
  </si>
  <si>
    <t>Доходы от купли-продажи финансовых активов (нетто)</t>
  </si>
  <si>
    <t>Доходы/(расходы)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</si>
  <si>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Доходы/ (расходы) от операций с иностранной валютой (нетто)</t>
  </si>
  <si>
    <t>Доходы от переоценки иностранной валюты (нетто)</t>
  </si>
  <si>
    <t>Прочие доходы/(расходы)</t>
  </si>
  <si>
    <t>ИТОГО ДОХОДОВ</t>
  </si>
  <si>
    <t>Расходы, связанные с выплатой вознаграждения</t>
  </si>
  <si>
    <t>Комиссионные расходы</t>
  </si>
  <si>
    <t>Расходы от реализации или безвозмездной передачи активов</t>
  </si>
  <si>
    <t>Расходы от операций с производными финансовыми инструментами</t>
  </si>
  <si>
    <t>Операционные расходы</t>
  </si>
  <si>
    <t>Прочие расходы</t>
  </si>
  <si>
    <t>ИТОГО РАСХОДОВ</t>
  </si>
  <si>
    <t>ЧИСТАЯ ПРИБЫЛЬ ДО УПЛАТЫ КОРПОРАТИВНОГО ПОДОХОДНОГО НАЛОГА</t>
  </si>
  <si>
    <t>Расход по налогу на прибыль</t>
  </si>
  <si>
    <t>ИТОГО ЧИСТАЯ ПРИБЫЛЬ ЗА ПЕРИОД</t>
  </si>
  <si>
    <t>за период, закончившийся</t>
  </si>
  <si>
    <t>Доходы/ (расходы) от реализации активов</t>
  </si>
  <si>
    <t xml:space="preserve">ОТЧЕТ О ДВИЖЕНИИ ДЕНЕЖНЫХ СРЕДСТВ 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</si>
  <si>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</si>
  <si>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</si>
  <si>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</si>
  <si>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</si>
  <si>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</si>
  <si>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</si>
  <si>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</si>
  <si>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дивиденды</t>
  </si>
  <si>
    <t xml:space="preserve">            полученные вознаграждения</t>
  </si>
  <si>
    <t xml:space="preserve">            прочие поступления (продажа/погашение ЦБ)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</si>
  <si>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</si>
  <si>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</si>
  <si>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</si>
  <si>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</si>
  <si>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</si>
  <si>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</si>
  <si>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</si>
  <si>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 (приобретение ЦБ)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</si>
  <si>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</si>
  <si>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</si>
  <si>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</si>
  <si>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</si>
  <si>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</si>
  <si>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</si>
  <si>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</si>
  <si>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</si>
  <si>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</si>
  <si>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</si>
  <si>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</si>
  <si>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</si>
  <si>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</si>
  <si>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</si>
  <si>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</si>
  <si>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</si>
  <si>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</si>
  <si>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</si>
  <si>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</si>
  <si>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</si>
  <si>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</si>
  <si>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</si>
  <si>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</si>
  <si>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</si>
  <si>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прочие поступления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</si>
  <si>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</si>
  <si>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</si>
  <si>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</si>
  <si>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</si>
  <si>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</si>
  <si>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</si>
  <si>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</si>
  <si>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</si>
  <si>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</si>
  <si>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</si>
  <si>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ДВИЖЕНИЕ ДЕНЕЖНЫХ СРЕДСТВ ОТ</t>
  </si>
  <si>
    <t>31 марта 2018 года</t>
  </si>
  <si>
    <t>31 марта 2017 года</t>
  </si>
  <si>
    <t>ЗА ПЕРИОД, ЗАКОНЧИВШИЙСЯ 31 МАРТА 2018 ГОДА</t>
  </si>
  <si>
    <t>Резерв переоценки финансовых активов, имеющихся в наличии для продажи</t>
  </si>
  <si>
    <t>Итого</t>
  </si>
  <si>
    <t>капитал</t>
  </si>
  <si>
    <t>Итого совокупный убыток за год</t>
  </si>
  <si>
    <t>На 31 декабря 2016 года</t>
  </si>
  <si>
    <t>На 31 декабря 2017 года</t>
  </si>
  <si>
    <t>На 31 марта 2018 года</t>
  </si>
  <si>
    <t>Чистая прибыль</t>
  </si>
  <si>
    <t>Прочий совокупный доход</t>
  </si>
  <si>
    <t>Чистый убыток</t>
  </si>
  <si>
    <t>Прочий совокупный убыток</t>
  </si>
  <si>
    <t>Итого совокупный доход</t>
  </si>
  <si>
    <t>ОТЧЕТ ОБ ИЗМЕНЕНИЯХ В КАПИТАЛЕ</t>
  </si>
  <si>
    <t xml:space="preserve">            приобретение долговых инструментов</t>
  </si>
  <si>
    <t xml:space="preserve">            прочие выплаты</t>
  </si>
  <si>
    <t>ОТЧЕТ О ПРИБЫЛЯХ И УБЫТКАХ и ПРОЧЕМ СОВОКУПНОМ ДОХОДЕ</t>
  </si>
  <si>
    <t>ПО СОСТОЯНИЮ на 31 марта 2018 года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</si>
</sst>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8" formatCode="_-* #,##0_р_._-;\-* #,##0_р_._-;_-* &quot;-&quot;??_р_._-;_-@_-"/>
    <numFmt numFmtId="169" formatCode="_(* #,##0.00_);_(* \(#,##0.00\);_(* &quot;-&quot;??_);_(@_)"/>
    <numFmt numFmtId="170" formatCode="_([$€]* #,##0.00_);_([$€]* \(#,##0.00\);_([$€]* &quot;-&quot;??_);_(@_)"/>
    <numFmt numFmtId="171" formatCode="_-* #,##0.00[$€]_-;\-* #,##0.00[$€]_-;_-* &quot;-&quot;??[$€]_-;_-@_-"/>
    <numFmt numFmtId="172" formatCode="_-* #&quot;,&quot;##0\ _р_._-;\-* #&quot;,&quot;##0\ _р_._-;_-* &quot;-&quot;\ _р_._-;_-@_-"/>
    <numFmt numFmtId="173" formatCode="_-* #&quot;,&quot;##0.00\ _р_._-;\-* #&quot;,&quot;##0.00\ _р_._-;_-* &quot;-&quot;??\ _р_._-;_-@_-"/>
    <numFmt numFmtId="174" formatCode="_-* #,##0.00_K_Z_T_-;\-* #,##0.00_K_Z_T_-;_-* &quot;-&quot;??_K_Z_T_-;_-@_-"/>
    <numFmt numFmtId="175" formatCode="_(&quot;$&quot;* #,##0_);_(&quot;$&quot;* \(#,##0\);_(&quot;$&quot;* &quot;-&quot;_);_(@_)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Antiqua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7" fillId="0" borderId="0">
      <alignment horizontal="right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7" fillId="0" borderId="0">
      <alignment horizontal="left" vertical="top"/>
    </xf>
    <xf numFmtId="0" fontId="18" fillId="0" borderId="0">
      <alignment horizontal="center" vertical="top"/>
    </xf>
    <xf numFmtId="0" fontId="19" fillId="0" borderId="0">
      <alignment horizontal="center" vertical="top"/>
    </xf>
    <xf numFmtId="0" fontId="18" fillId="0" borderId="0">
      <alignment horizontal="center" vertical="top"/>
    </xf>
    <xf numFmtId="0" fontId="18" fillId="0" borderId="0">
      <alignment horizontal="center" vertical="top"/>
    </xf>
    <xf numFmtId="0" fontId="17" fillId="0" borderId="0">
      <alignment horizontal="left" vertical="top"/>
    </xf>
    <xf numFmtId="0" fontId="17" fillId="0" borderId="0">
      <alignment horizontal="right" vertical="top"/>
    </xf>
    <xf numFmtId="0" fontId="17" fillId="0" borderId="0">
      <alignment horizontal="right" vertical="top"/>
    </xf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20" fillId="8" borderId="3" applyNumberFormat="0" applyAlignment="0" applyProtection="0"/>
    <xf numFmtId="0" fontId="21" fillId="21" borderId="4" applyNumberFormat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2" borderId="9" applyNumberFormat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5" fillId="0" borderId="0"/>
    <xf numFmtId="0" fontId="3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2" fillId="0" borderId="0"/>
    <xf numFmtId="0" fontId="5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5" fillId="24" borderId="10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72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0" borderId="0">
      <alignment vertical="center"/>
    </xf>
  </cellStyleXfs>
  <cellXfs count="11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6" fillId="2" borderId="0" xfId="1" applyFont="1" applyFill="1" applyAlignment="1">
      <alignment horizontal="left" vertical="center"/>
    </xf>
    <xf numFmtId="0" fontId="5" fillId="2" borderId="0" xfId="1" applyFill="1"/>
    <xf numFmtId="0" fontId="6" fillId="2" borderId="0" xfId="1" applyFont="1" applyFill="1" applyAlignment="1">
      <alignment horizontal="justify"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9" fillId="2" borderId="0" xfId="1" applyFont="1" applyFill="1" applyAlignment="1">
      <alignment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center" wrapText="1"/>
    </xf>
    <xf numFmtId="0" fontId="11" fillId="2" borderId="0" xfId="1" applyFont="1" applyFill="1" applyAlignment="1">
      <alignment vertical="center" wrapText="1"/>
    </xf>
    <xf numFmtId="0" fontId="11" fillId="2" borderId="0" xfId="1" applyFont="1" applyFill="1" applyAlignment="1">
      <alignment horizontal="center" vertical="center" wrapText="1"/>
    </xf>
    <xf numFmtId="168" fontId="11" fillId="2" borderId="0" xfId="2" applyNumberFormat="1" applyFont="1" applyFill="1" applyAlignment="1">
      <alignment horizontal="right" vertical="center" wrapText="1"/>
    </xf>
    <xf numFmtId="0" fontId="11" fillId="2" borderId="0" xfId="1" applyFont="1" applyFill="1" applyAlignment="1">
      <alignment horizontal="right" vertical="center" wrapText="1"/>
    </xf>
    <xf numFmtId="168" fontId="5" fillId="2" borderId="0" xfId="1" applyNumberFormat="1" applyFill="1"/>
    <xf numFmtId="0" fontId="11" fillId="2" borderId="0" xfId="1" applyFont="1" applyFill="1" applyAlignment="1">
      <alignment horizontal="right" vertical="center" wrapText="1"/>
    </xf>
    <xf numFmtId="168" fontId="11" fillId="2" borderId="1" xfId="2" applyNumberFormat="1" applyFont="1" applyFill="1" applyBorder="1" applyAlignment="1">
      <alignment horizontal="right" vertical="center" wrapText="1"/>
    </xf>
    <xf numFmtId="168" fontId="10" fillId="2" borderId="1" xfId="2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vertical="center" wrapText="1"/>
    </xf>
    <xf numFmtId="168" fontId="9" fillId="2" borderId="1" xfId="2" applyNumberFormat="1" applyFont="1" applyFill="1" applyBorder="1" applyAlignment="1">
      <alignment horizontal="right" vertical="center" wrapText="1"/>
    </xf>
    <xf numFmtId="0" fontId="9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0" fontId="5" fillId="2" borderId="0" xfId="1" applyFill="1" applyAlignment="1">
      <alignment horizontal="center"/>
    </xf>
    <xf numFmtId="3" fontId="9" fillId="2" borderId="2" xfId="1" applyNumberFormat="1" applyFont="1" applyFill="1" applyBorder="1" applyAlignment="1">
      <alignment horizontal="right" vertical="center" wrapText="1"/>
    </xf>
    <xf numFmtId="0" fontId="41" fillId="2" borderId="0" xfId="28" applyFont="1" applyFill="1" applyBorder="1" applyAlignment="1"/>
    <xf numFmtId="0" fontId="41" fillId="2" borderId="0" xfId="28" applyFont="1" applyFill="1" applyBorder="1" applyAlignment="1">
      <alignment horizontal="center"/>
    </xf>
    <xf numFmtId="0" fontId="42" fillId="2" borderId="0" xfId="28" applyFont="1" applyFill="1" applyBorder="1" applyAlignment="1"/>
    <xf numFmtId="0" fontId="42" fillId="2" borderId="0" xfId="28" applyFont="1" applyFill="1" applyBorder="1" applyAlignment="1">
      <alignment horizontal="center"/>
    </xf>
    <xf numFmtId="0" fontId="43" fillId="2" borderId="0" xfId="1" applyFont="1" applyFill="1" applyBorder="1" applyAlignment="1"/>
    <xf numFmtId="0" fontId="7" fillId="2" borderId="0" xfId="1" applyFont="1" applyFill="1" applyAlignment="1">
      <alignment horizontal="justify" vertical="center"/>
    </xf>
    <xf numFmtId="0" fontId="44" fillId="2" borderId="0" xfId="28" applyFont="1" applyFill="1" applyBorder="1" applyAlignment="1">
      <alignment horizontal="left"/>
    </xf>
    <xf numFmtId="0" fontId="44" fillId="2" borderId="0" xfId="28" applyFont="1" applyFill="1" applyBorder="1" applyAlignment="1">
      <alignment horizontal="center"/>
    </xf>
    <xf numFmtId="0" fontId="43" fillId="2" borderId="0" xfId="28" applyFont="1" applyFill="1" applyBorder="1" applyAlignment="1">
      <alignment horizontal="left"/>
    </xf>
    <xf numFmtId="0" fontId="43" fillId="2" borderId="0" xfId="28" applyFont="1" applyFill="1" applyBorder="1" applyAlignment="1">
      <alignment horizontal="center"/>
    </xf>
    <xf numFmtId="0" fontId="41" fillId="2" borderId="0" xfId="28" applyFont="1" applyFill="1" applyBorder="1" applyAlignment="1">
      <alignment vertical="center"/>
    </xf>
    <xf numFmtId="0" fontId="41" fillId="2" borderId="0" xfId="28" applyFont="1" applyFill="1" applyBorder="1" applyAlignment="1">
      <alignment horizontal="center" vertical="center"/>
    </xf>
    <xf numFmtId="0" fontId="42" fillId="2" borderId="0" xfId="28" applyFont="1" applyFill="1" applyBorder="1" applyAlignment="1">
      <alignment vertical="center"/>
    </xf>
    <xf numFmtId="0" fontId="42" fillId="2" borderId="0" xfId="28" applyFont="1" applyFill="1" applyBorder="1" applyAlignment="1">
      <alignment horizontal="center" vertical="center"/>
    </xf>
    <xf numFmtId="0" fontId="42" fillId="2" borderId="0" xfId="28" applyFont="1" applyFill="1" applyBorder="1" applyAlignment="1">
      <alignment horizontal="center" vertical="top" wrapText="1"/>
    </xf>
    <xf numFmtId="1" fontId="43" fillId="2" borderId="0" xfId="28" applyNumberFormat="1" applyFont="1" applyFill="1" applyBorder="1" applyAlignment="1">
      <alignment horizontal="center" vertical="center"/>
    </xf>
    <xf numFmtId="1" fontId="43" fillId="2" borderId="0" xfId="28" applyNumberFormat="1" applyFont="1" applyFill="1" applyBorder="1" applyAlignment="1">
      <alignment vertical="center"/>
    </xf>
    <xf numFmtId="3" fontId="42" fillId="2" borderId="0" xfId="28" applyNumberFormat="1" applyFont="1" applyFill="1" applyBorder="1" applyAlignment="1">
      <alignment horizontal="right" vertical="center"/>
    </xf>
    <xf numFmtId="0" fontId="43" fillId="2" borderId="0" xfId="28" applyFont="1" applyFill="1" applyBorder="1" applyAlignment="1">
      <alignment vertical="center"/>
    </xf>
    <xf numFmtId="3" fontId="43" fillId="2" borderId="0" xfId="28" applyNumberFormat="1" applyFont="1" applyFill="1" applyBorder="1" applyAlignment="1">
      <alignment horizontal="right" vertical="center"/>
    </xf>
    <xf numFmtId="3" fontId="43" fillId="2" borderId="0" xfId="1" applyNumberFormat="1" applyFont="1" applyFill="1" applyBorder="1" applyAlignment="1"/>
    <xf numFmtId="0" fontId="5" fillId="2" borderId="0" xfId="1" applyFill="1" applyAlignment="1">
      <alignment vertical="top" wrapText="1"/>
    </xf>
    <xf numFmtId="0" fontId="9" fillId="2" borderId="0" xfId="1" applyFont="1" applyFill="1" applyAlignment="1">
      <alignment vertical="center" wrapText="1"/>
    </xf>
    <xf numFmtId="0" fontId="43" fillId="2" borderId="0" xfId="28" applyFont="1" applyFill="1" applyBorder="1" applyAlignment="1">
      <alignment vertical="center" wrapText="1"/>
    </xf>
    <xf numFmtId="3" fontId="11" fillId="2" borderId="0" xfId="1" applyNumberFormat="1" applyFont="1" applyFill="1" applyAlignment="1">
      <alignment horizontal="right" vertical="center" wrapText="1"/>
    </xf>
    <xf numFmtId="0" fontId="10" fillId="2" borderId="0" xfId="1" applyFont="1" applyFill="1" applyAlignment="1">
      <alignment horizontal="right" vertical="center" wrapText="1"/>
    </xf>
    <xf numFmtId="0" fontId="10" fillId="2" borderId="0" xfId="1" applyFont="1" applyFill="1" applyAlignment="1">
      <alignment horizontal="right" vertical="center" wrapText="1"/>
    </xf>
    <xf numFmtId="4" fontId="43" fillId="2" borderId="0" xfId="1" applyNumberFormat="1" applyFont="1" applyFill="1" applyBorder="1" applyAlignment="1"/>
    <xf numFmtId="0" fontId="12" fillId="2" borderId="0" xfId="1" applyFont="1" applyFill="1" applyAlignment="1">
      <alignment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0" fontId="42" fillId="2" borderId="0" xfId="28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right" vertical="center" wrapText="1"/>
    </xf>
    <xf numFmtId="0" fontId="43" fillId="2" borderId="0" xfId="28" applyFont="1" applyFill="1" applyBorder="1" applyAlignment="1">
      <alignment horizontal="right"/>
    </xf>
    <xf numFmtId="168" fontId="43" fillId="2" borderId="0" xfId="22" applyNumberFormat="1" applyFont="1" applyFill="1" applyBorder="1" applyAlignment="1">
      <alignment horizontal="right"/>
    </xf>
    <xf numFmtId="3" fontId="43" fillId="2" borderId="0" xfId="28" applyNumberFormat="1" applyFont="1" applyFill="1" applyBorder="1" applyAlignment="1">
      <alignment horizontal="right"/>
    </xf>
    <xf numFmtId="3" fontId="43" fillId="2" borderId="0" xfId="28" applyNumberFormat="1" applyFont="1" applyFill="1" applyBorder="1" applyAlignment="1">
      <alignment horizontal="center"/>
    </xf>
    <xf numFmtId="0" fontId="43" fillId="2" borderId="0" xfId="28" applyFont="1" applyFill="1" applyBorder="1" applyAlignment="1"/>
    <xf numFmtId="0" fontId="12" fillId="2" borderId="0" xfId="1" applyFont="1" applyFill="1" applyAlignment="1">
      <alignment vertical="center" wrapText="1"/>
    </xf>
    <xf numFmtId="0" fontId="10" fillId="2" borderId="2" xfId="1" applyFont="1" applyFill="1" applyBorder="1" applyAlignment="1">
      <alignment horizontal="right" vertical="center" wrapText="1"/>
    </xf>
    <xf numFmtId="0" fontId="43" fillId="2" borderId="0" xfId="28" applyFont="1" applyFill="1" applyBorder="1" applyAlignment="1">
      <alignment horizontal="right" vertical="center"/>
    </xf>
    <xf numFmtId="3" fontId="10" fillId="2" borderId="0" xfId="1" applyNumberFormat="1" applyFont="1" applyFill="1" applyAlignment="1">
      <alignment horizontal="right" vertical="center" wrapText="1"/>
    </xf>
    <xf numFmtId="0" fontId="43" fillId="2" borderId="0" xfId="1" applyFont="1" applyFill="1" applyBorder="1" applyAlignment="1">
      <alignment horizontal="right"/>
    </xf>
    <xf numFmtId="3" fontId="10" fillId="2" borderId="13" xfId="1" applyNumberFormat="1" applyFont="1" applyFill="1" applyBorder="1" applyAlignment="1">
      <alignment horizontal="right" vertical="center" wrapText="1"/>
    </xf>
    <xf numFmtId="0" fontId="44" fillId="2" borderId="0" xfId="1" applyFont="1" applyFill="1" applyBorder="1" applyAlignment="1"/>
    <xf numFmtId="0" fontId="44" fillId="2" borderId="0" xfId="1" applyFont="1" applyFill="1" applyBorder="1" applyAlignment="1">
      <alignment horizontal="right"/>
    </xf>
    <xf numFmtId="3" fontId="0" fillId="2" borderId="18" xfId="0" applyNumberFormat="1" applyFill="1" applyBorder="1"/>
    <xf numFmtId="3" fontId="45" fillId="2" borderId="18" xfId="0" applyNumberFormat="1" applyFont="1" applyFill="1" applyBorder="1"/>
    <xf numFmtId="3" fontId="0" fillId="2" borderId="15" xfId="0" applyNumberFormat="1" applyFill="1" applyBorder="1"/>
    <xf numFmtId="3" fontId="46" fillId="2" borderId="18" xfId="0" applyNumberFormat="1" applyFont="1" applyFill="1" applyBorder="1"/>
    <xf numFmtId="0" fontId="6" fillId="2" borderId="0" xfId="0" applyFont="1" applyFill="1" applyAlignment="1">
      <alignment horizontal="left" vertical="center"/>
    </xf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45" fillId="2" borderId="14" xfId="0" applyFont="1" applyFill="1" applyBorder="1"/>
    <xf numFmtId="0" fontId="46" fillId="2" borderId="16" xfId="0" applyFont="1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46" fillId="2" borderId="17" xfId="0" applyFont="1" applyFill="1" applyBorder="1" applyAlignment="1">
      <alignment wrapText="1"/>
    </xf>
    <xf numFmtId="0" fontId="45" fillId="2" borderId="17" xfId="0" applyFont="1" applyFill="1" applyBorder="1" applyAlignment="1">
      <alignment wrapText="1"/>
    </xf>
    <xf numFmtId="0" fontId="0" fillId="2" borderId="17" xfId="0" applyFill="1" applyBorder="1"/>
    <xf numFmtId="0" fontId="45" fillId="2" borderId="19" xfId="0" applyFont="1" applyFill="1" applyBorder="1" applyAlignment="1">
      <alignment wrapText="1"/>
    </xf>
    <xf numFmtId="0" fontId="10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 wrapText="1"/>
    </xf>
    <xf numFmtId="3" fontId="46" fillId="2" borderId="20" xfId="0" applyNumberFormat="1" applyFont="1" applyFill="1" applyBorder="1"/>
    <xf numFmtId="3" fontId="0" fillId="2" borderId="17" xfId="0" applyNumberFormat="1" applyFill="1" applyBorder="1"/>
    <xf numFmtId="3" fontId="46" fillId="2" borderId="16" xfId="0" applyNumberFormat="1" applyFont="1" applyFill="1" applyBorder="1"/>
    <xf numFmtId="3" fontId="45" fillId="2" borderId="17" xfId="0" applyNumberFormat="1" applyFont="1" applyFill="1" applyBorder="1"/>
    <xf numFmtId="3" fontId="0" fillId="2" borderId="19" xfId="0" applyNumberFormat="1" applyFill="1" applyBorder="1"/>
    <xf numFmtId="3" fontId="46" fillId="2" borderId="17" xfId="0" applyNumberFormat="1" applyFont="1" applyFill="1" applyBorder="1"/>
    <xf numFmtId="3" fontId="45" fillId="2" borderId="19" xfId="0" applyNumberFormat="1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0" fillId="2" borderId="0" xfId="0" applyNumberFormat="1" applyFill="1"/>
  </cellXfs>
  <cellStyles count="110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11" xfId="21"/>
    <cellStyle name="Comma 2" xfId="22"/>
    <cellStyle name="Euro" xfId="23"/>
    <cellStyle name="Euro 2" xfId="24"/>
    <cellStyle name="Euro 3" xfId="25"/>
    <cellStyle name="Normal 12" xfId="26"/>
    <cellStyle name="Normal 2" xfId="27"/>
    <cellStyle name="Normal 3" xfId="28"/>
    <cellStyle name="S0" xfId="29"/>
    <cellStyle name="S1" xfId="30"/>
    <cellStyle name="S10" xfId="31"/>
    <cellStyle name="S11" xfId="32"/>
    <cellStyle name="S12" xfId="33"/>
    <cellStyle name="S13" xfId="34"/>
    <cellStyle name="S14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 2" xfId="44"/>
    <cellStyle name="Акцент2 2" xfId="45"/>
    <cellStyle name="Акцент3 2" xfId="46"/>
    <cellStyle name="Акцент4 2" xfId="47"/>
    <cellStyle name="Акцент5 2" xfId="48"/>
    <cellStyle name="Акцент6 2" xfId="49"/>
    <cellStyle name="Ввод  2" xfId="50"/>
    <cellStyle name="Вывод 2" xfId="51"/>
    <cellStyle name="Вычисление 2" xfId="52"/>
    <cellStyle name="Гиперссылка 2" xfId="53"/>
    <cellStyle name="Заголовок 1 2" xfId="54"/>
    <cellStyle name="Заголовок 2 2" xfId="55"/>
    <cellStyle name="Заголовок 3 2" xfId="56"/>
    <cellStyle name="Заголовок 4 2" xfId="57"/>
    <cellStyle name="Итог 2" xfId="58"/>
    <cellStyle name="Контрольная ячейка 2" xfId="59"/>
    <cellStyle name="Название 2" xfId="60"/>
    <cellStyle name="Нейтральный 2" xfId="61"/>
    <cellStyle name="Обычный" xfId="0" builtinId="0"/>
    <cellStyle name="Обычный 2" xfId="1"/>
    <cellStyle name="Обычный 2 2" xfId="62"/>
    <cellStyle name="Обычный 2 3" xfId="63"/>
    <cellStyle name="Обычный 2 4" xfId="64"/>
    <cellStyle name="Обычный 3" xfId="65"/>
    <cellStyle name="Обычный 3 2" xfId="66"/>
    <cellStyle name="Обычный 3 2 2" xfId="67"/>
    <cellStyle name="Обычный 3 2 3" xfId="68"/>
    <cellStyle name="Обычный 3 3" xfId="69"/>
    <cellStyle name="Обычный 4" xfId="70"/>
    <cellStyle name="Обычный 5" xfId="71"/>
    <cellStyle name="Обычный 5 2" xfId="72"/>
    <cellStyle name="Обычный 6" xfId="73"/>
    <cellStyle name="Обычный 7" xfId="74"/>
    <cellStyle name="Плохой 2" xfId="75"/>
    <cellStyle name="Пояснение 2" xfId="76"/>
    <cellStyle name="Примечание 2" xfId="77"/>
    <cellStyle name="Процентный 2" xfId="78"/>
    <cellStyle name="Процентный 2 2" xfId="79"/>
    <cellStyle name="Процентный 3" xfId="80"/>
    <cellStyle name="Связанная ячейка 2" xfId="81"/>
    <cellStyle name="Стиль 1" xfId="82"/>
    <cellStyle name="Текст предупреждения 2" xfId="83"/>
    <cellStyle name="Тысячи [0]_Birga" xfId="84"/>
    <cellStyle name="Тысячи_Birga" xfId="85"/>
    <cellStyle name="Финансовый [0] 2" xfId="86"/>
    <cellStyle name="Финансовый [0] 3" xfId="87"/>
    <cellStyle name="Финансовый 10" xfId="88"/>
    <cellStyle name="Финансовый 11" xfId="89"/>
    <cellStyle name="Финансовый 12" xfId="90"/>
    <cellStyle name="Финансовый 13" xfId="91"/>
    <cellStyle name="Финансовый 2" xfId="2"/>
    <cellStyle name="Финансовый 2 2" xfId="92"/>
    <cellStyle name="Финансовый 2 3" xfId="93"/>
    <cellStyle name="Финансовый 3" xfId="94"/>
    <cellStyle name="Финансовый 3 2" xfId="95"/>
    <cellStyle name="Финансовый 3 3" xfId="96"/>
    <cellStyle name="Финансовый 4" xfId="97"/>
    <cellStyle name="Финансовый 4 2" xfId="98"/>
    <cellStyle name="Финансовый 5" xfId="99"/>
    <cellStyle name="Финансовый 5 2" xfId="100"/>
    <cellStyle name="Финансовый 5 3" xfId="101"/>
    <cellStyle name="Финансовый 6" xfId="102"/>
    <cellStyle name="Финансовый 6 2" xfId="103"/>
    <cellStyle name="Финансовый 7" xfId="104"/>
    <cellStyle name="Финансовый 8" xfId="105"/>
    <cellStyle name="Финансовый 8 2" xfId="106"/>
    <cellStyle name="Финансовый 9" xfId="107"/>
    <cellStyle name="Хороший 2" xfId="108"/>
    <cellStyle name="표준_China Fund Subscription" xfId="1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topLeftCell="A22" zoomScaleSheetLayoutView="100" workbookViewId="0">
      <selection activeCell="A7" sqref="A7:A8"/>
    </sheetView>
  </sheetViews>
  <sheetFormatPr defaultColWidth="8.85546875" defaultRowHeight="15"/>
  <cols>
    <col min="1" max="1" width="50.85546875" style="14" customWidth="1"/>
    <col min="2" max="2" width="11.28515625" style="14" customWidth="1"/>
    <col min="3" max="3" width="12.7109375" style="14" bestFit="1" customWidth="1"/>
    <col min="4" max="4" width="2.85546875" style="14" customWidth="1"/>
    <col min="5" max="5" width="10.85546875" style="14" customWidth="1"/>
    <col min="6" max="16384" width="8.85546875" style="14"/>
  </cols>
  <sheetData>
    <row r="1" spans="1:7" ht="15.75">
      <c r="A1" s="13" t="s">
        <v>40</v>
      </c>
    </row>
    <row r="2" spans="1:7" ht="15.75">
      <c r="A2" s="15"/>
    </row>
    <row r="3" spans="1:7">
      <c r="A3" s="16" t="s">
        <v>10</v>
      </c>
    </row>
    <row r="4" spans="1:7">
      <c r="A4" s="16" t="s">
        <v>137</v>
      </c>
    </row>
    <row r="5" spans="1:7">
      <c r="A5" s="17" t="s">
        <v>11</v>
      </c>
    </row>
    <row r="7" spans="1:7">
      <c r="A7" s="18"/>
      <c r="B7" s="19"/>
      <c r="C7" s="19" t="s">
        <v>7</v>
      </c>
      <c r="D7" s="19"/>
      <c r="E7" s="19" t="s">
        <v>2</v>
      </c>
    </row>
    <row r="8" spans="1:7">
      <c r="A8" s="18"/>
      <c r="B8" s="19" t="s">
        <v>12</v>
      </c>
      <c r="C8" s="19" t="s">
        <v>8</v>
      </c>
      <c r="D8" s="19"/>
      <c r="E8" s="19" t="s">
        <v>9</v>
      </c>
    </row>
    <row r="9" spans="1:7">
      <c r="A9" s="21" t="s">
        <v>13</v>
      </c>
      <c r="B9" s="22"/>
      <c r="C9" s="23"/>
      <c r="D9" s="23"/>
      <c r="E9" s="23"/>
    </row>
    <row r="10" spans="1:7" ht="14.45" customHeight="1">
      <c r="A10" s="24" t="s">
        <v>14</v>
      </c>
      <c r="B10" s="25">
        <v>4</v>
      </c>
      <c r="C10" s="26">
        <v>6206337</v>
      </c>
      <c r="D10" s="26"/>
      <c r="E10" s="26">
        <v>2789647</v>
      </c>
      <c r="F10" s="28"/>
      <c r="G10" s="28"/>
    </row>
    <row r="11" spans="1:7">
      <c r="A11" s="24" t="s">
        <v>15</v>
      </c>
      <c r="B11" s="25">
        <v>4</v>
      </c>
      <c r="C11" s="26">
        <v>55386</v>
      </c>
      <c r="D11" s="26"/>
      <c r="E11" s="26">
        <v>54533</v>
      </c>
    </row>
    <row r="12" spans="1:7">
      <c r="A12" s="24" t="s">
        <v>16</v>
      </c>
      <c r="B12" s="25"/>
      <c r="C12" s="26"/>
      <c r="D12" s="26"/>
      <c r="E12" s="26"/>
    </row>
    <row r="13" spans="1:7">
      <c r="A13" s="24" t="s">
        <v>17</v>
      </c>
      <c r="B13" s="25">
        <v>5</v>
      </c>
      <c r="C13" s="26">
        <v>4931253</v>
      </c>
      <c r="D13" s="26"/>
      <c r="E13" s="26">
        <v>2884863</v>
      </c>
      <c r="F13" s="28"/>
      <c r="G13" s="28"/>
    </row>
    <row r="14" spans="1:7" ht="14.45" customHeight="1">
      <c r="A14" s="24" t="s">
        <v>18</v>
      </c>
      <c r="B14" s="25">
        <v>6</v>
      </c>
      <c r="C14" s="26">
        <v>2454741</v>
      </c>
      <c r="D14" s="27"/>
      <c r="E14" s="26">
        <v>8438987</v>
      </c>
    </row>
    <row r="15" spans="1:7" ht="24" customHeight="1">
      <c r="A15" s="24" t="s">
        <v>19</v>
      </c>
      <c r="B15" s="25"/>
      <c r="C15" s="26">
        <v>9961</v>
      </c>
      <c r="D15" s="26"/>
      <c r="E15" s="26">
        <v>10063</v>
      </c>
      <c r="F15" s="28"/>
      <c r="G15" s="28"/>
    </row>
    <row r="16" spans="1:7" ht="24">
      <c r="A16" s="24" t="s">
        <v>20</v>
      </c>
      <c r="B16" s="25"/>
      <c r="C16" s="26"/>
      <c r="D16" s="26"/>
      <c r="E16" s="26"/>
      <c r="F16" s="28"/>
      <c r="G16" s="28"/>
    </row>
    <row r="17" spans="1:7">
      <c r="A17" s="24" t="s">
        <v>21</v>
      </c>
      <c r="B17" s="25">
        <v>7</v>
      </c>
      <c r="C17" s="26">
        <v>43674</v>
      </c>
      <c r="D17" s="26"/>
      <c r="E17" s="26">
        <v>337633</v>
      </c>
      <c r="F17" s="28"/>
      <c r="G17" s="28"/>
    </row>
    <row r="18" spans="1:7">
      <c r="A18" s="24" t="s">
        <v>22</v>
      </c>
      <c r="B18" s="25">
        <v>7</v>
      </c>
      <c r="C18" s="26">
        <v>9947</v>
      </c>
      <c r="D18" s="26"/>
      <c r="E18" s="26">
        <v>8212</v>
      </c>
      <c r="F18" s="28"/>
      <c r="G18" s="28"/>
    </row>
    <row r="19" spans="1:7">
      <c r="A19" s="24" t="s">
        <v>23</v>
      </c>
      <c r="B19" s="25"/>
      <c r="C19" s="26"/>
      <c r="D19" s="26"/>
      <c r="E19" s="26"/>
      <c r="F19" s="28"/>
      <c r="G19" s="28"/>
    </row>
    <row r="20" spans="1:7">
      <c r="A20" s="24" t="s">
        <v>24</v>
      </c>
      <c r="B20" s="25"/>
      <c r="C20" s="26">
        <v>29488</v>
      </c>
      <c r="D20" s="26"/>
      <c r="E20" s="26">
        <v>24916</v>
      </c>
      <c r="F20" s="28"/>
      <c r="G20" s="28"/>
    </row>
    <row r="21" spans="1:7">
      <c r="A21" s="24" t="s">
        <v>41</v>
      </c>
      <c r="B21" s="25"/>
      <c r="C21" s="26">
        <v>7157</v>
      </c>
      <c r="D21" s="26"/>
      <c r="E21" s="26">
        <v>7157</v>
      </c>
      <c r="F21" s="28"/>
      <c r="G21" s="28"/>
    </row>
    <row r="22" spans="1:7">
      <c r="A22" s="24" t="s">
        <v>25</v>
      </c>
      <c r="B22" s="25"/>
      <c r="C22" s="26">
        <v>56679</v>
      </c>
      <c r="D22" s="26"/>
      <c r="E22" s="26">
        <v>24515</v>
      </c>
      <c r="F22" s="28"/>
      <c r="G22" s="28"/>
    </row>
    <row r="23" spans="1:7" ht="15.75" thickBot="1">
      <c r="A23" s="24" t="s">
        <v>4</v>
      </c>
      <c r="B23" s="25"/>
      <c r="C23" s="30">
        <v>746</v>
      </c>
      <c r="D23" s="30"/>
      <c r="E23" s="30">
        <v>530</v>
      </c>
      <c r="F23" s="28"/>
      <c r="G23" s="28"/>
    </row>
    <row r="24" spans="1:7">
      <c r="A24" s="24"/>
      <c r="B24" s="25"/>
      <c r="C24" s="26"/>
      <c r="D24" s="26"/>
      <c r="E24" s="27"/>
    </row>
    <row r="25" spans="1:7" ht="15.75" thickBot="1">
      <c r="A25" s="21" t="s">
        <v>26</v>
      </c>
      <c r="B25" s="25"/>
      <c r="C25" s="31">
        <f>SUM(C10:C23)</f>
        <v>13805369</v>
      </c>
      <c r="D25" s="31"/>
      <c r="E25" s="31">
        <f>SUM(E10:E23)</f>
        <v>14581056</v>
      </c>
      <c r="F25" s="28"/>
      <c r="G25" s="28"/>
    </row>
    <row r="26" spans="1:7">
      <c r="A26" s="21"/>
      <c r="B26" s="25"/>
      <c r="C26" s="27"/>
      <c r="D26" s="27"/>
      <c r="E26" s="27"/>
    </row>
    <row r="27" spans="1:7" ht="15.75" thickBot="1">
      <c r="A27" s="21" t="s">
        <v>27</v>
      </c>
      <c r="B27" s="25"/>
      <c r="C27" s="32"/>
      <c r="D27" s="32"/>
      <c r="E27" s="31"/>
    </row>
    <row r="28" spans="1:7">
      <c r="A28" s="24" t="s">
        <v>28</v>
      </c>
      <c r="B28" s="25"/>
      <c r="C28" s="26"/>
      <c r="D28" s="26"/>
      <c r="E28" s="26"/>
      <c r="F28" s="28"/>
      <c r="G28" s="28"/>
    </row>
    <row r="29" spans="1:7">
      <c r="A29" s="24" t="s">
        <v>29</v>
      </c>
      <c r="B29" s="25"/>
      <c r="C29" s="26"/>
      <c r="D29" s="26"/>
      <c r="E29" s="26"/>
      <c r="F29" s="28"/>
      <c r="G29" s="28"/>
    </row>
    <row r="30" spans="1:7">
      <c r="A30" s="24" t="s">
        <v>30</v>
      </c>
      <c r="B30" s="25"/>
      <c r="C30" s="26">
        <v>151857</v>
      </c>
      <c r="D30" s="26"/>
      <c r="E30" s="26"/>
      <c r="F30" s="28"/>
      <c r="G30" s="28"/>
    </row>
    <row r="31" spans="1:7">
      <c r="A31" s="24" t="s">
        <v>31</v>
      </c>
      <c r="B31" s="25"/>
      <c r="C31" s="26">
        <v>1613</v>
      </c>
      <c r="D31" s="26"/>
      <c r="E31" s="26">
        <v>564</v>
      </c>
      <c r="F31" s="28"/>
      <c r="G31" s="28"/>
    </row>
    <row r="32" spans="1:7">
      <c r="A32" s="24" t="s">
        <v>32</v>
      </c>
      <c r="B32" s="25"/>
      <c r="C32" s="26">
        <v>741</v>
      </c>
      <c r="D32" s="26"/>
      <c r="E32" s="26">
        <v>793</v>
      </c>
      <c r="F32" s="28"/>
      <c r="G32" s="28"/>
    </row>
    <row r="33" spans="1:7">
      <c r="A33" s="24" t="s">
        <v>23</v>
      </c>
      <c r="B33" s="25"/>
      <c r="C33" s="26"/>
      <c r="D33" s="26"/>
      <c r="E33" s="26"/>
      <c r="F33" s="28"/>
      <c r="G33" s="28"/>
    </row>
    <row r="34" spans="1:7">
      <c r="A34" s="24" t="s">
        <v>33</v>
      </c>
      <c r="B34" s="25"/>
      <c r="C34" s="26">
        <v>8035</v>
      </c>
      <c r="D34" s="26"/>
      <c r="E34" s="26">
        <v>8056</v>
      </c>
      <c r="F34" s="28"/>
      <c r="G34" s="28"/>
    </row>
    <row r="35" spans="1:7">
      <c r="A35" s="24" t="s">
        <v>34</v>
      </c>
      <c r="B35" s="25"/>
      <c r="C35" s="26">
        <v>14815</v>
      </c>
      <c r="D35" s="26"/>
      <c r="E35" s="26">
        <v>12134</v>
      </c>
      <c r="F35" s="28"/>
      <c r="G35" s="28"/>
    </row>
    <row r="36" spans="1:7">
      <c r="A36" s="24"/>
      <c r="B36" s="25"/>
      <c r="C36" s="26"/>
      <c r="D36" s="26"/>
      <c r="E36" s="26"/>
      <c r="F36" s="28"/>
      <c r="G36" s="28"/>
    </row>
    <row r="37" spans="1:7" ht="15.75" thickBot="1">
      <c r="A37" s="21" t="s">
        <v>35</v>
      </c>
      <c r="B37" s="25"/>
      <c r="C37" s="30">
        <f>SUM(C28:C36)</f>
        <v>177061</v>
      </c>
      <c r="D37" s="30"/>
      <c r="E37" s="30">
        <f t="shared" ref="E37" si="0">SUM(E28:E36)</f>
        <v>21547</v>
      </c>
      <c r="F37" s="28"/>
      <c r="G37" s="28"/>
    </row>
    <row r="38" spans="1:7">
      <c r="A38" s="24"/>
      <c r="B38" s="25"/>
      <c r="C38" s="27"/>
      <c r="D38" s="27"/>
      <c r="E38" s="27"/>
    </row>
    <row r="39" spans="1:7" ht="15.75" thickBot="1">
      <c r="A39" s="21" t="s">
        <v>36</v>
      </c>
      <c r="B39" s="25"/>
      <c r="C39" s="32"/>
      <c r="D39" s="32"/>
      <c r="E39" s="32"/>
    </row>
    <row r="40" spans="1:7">
      <c r="A40" s="24" t="s">
        <v>5</v>
      </c>
      <c r="B40" s="25"/>
      <c r="C40" s="26">
        <v>50559902</v>
      </c>
      <c r="D40" s="26"/>
      <c r="E40" s="26">
        <v>50559902</v>
      </c>
      <c r="F40" s="28"/>
      <c r="G40" s="28"/>
    </row>
    <row r="41" spans="1:7">
      <c r="A41" s="24" t="s">
        <v>37</v>
      </c>
      <c r="B41" s="25"/>
      <c r="C41" s="26">
        <v>-49046</v>
      </c>
      <c r="D41" s="26"/>
      <c r="E41" s="26">
        <v>818944</v>
      </c>
      <c r="F41" s="28"/>
      <c r="G41" s="28"/>
    </row>
    <row r="42" spans="1:7">
      <c r="A42" s="24" t="s">
        <v>42</v>
      </c>
      <c r="B42" s="25"/>
      <c r="C42" s="26">
        <v>-36882548</v>
      </c>
      <c r="D42" s="26"/>
      <c r="E42" s="26">
        <v>-36819337</v>
      </c>
      <c r="F42" s="28"/>
      <c r="G42" s="28"/>
    </row>
    <row r="43" spans="1:7">
      <c r="A43" s="24"/>
      <c r="B43" s="25"/>
      <c r="C43" s="26"/>
      <c r="D43" s="26"/>
      <c r="E43" s="26"/>
    </row>
    <row r="44" spans="1:7" ht="15.75" thickBot="1">
      <c r="A44" s="21" t="s">
        <v>38</v>
      </c>
      <c r="B44" s="22"/>
      <c r="C44" s="33">
        <f>SUM(C40:C43)</f>
        <v>13628308</v>
      </c>
      <c r="D44" s="33"/>
      <c r="E44" s="33">
        <f t="shared" ref="E44" si="1">SUM(E40:E43)</f>
        <v>14559509</v>
      </c>
      <c r="F44" s="28"/>
      <c r="G44" s="28"/>
    </row>
    <row r="45" spans="1:7">
      <c r="A45" s="21"/>
      <c r="B45" s="34"/>
      <c r="C45" s="35"/>
      <c r="D45" s="35"/>
      <c r="E45" s="35"/>
    </row>
    <row r="46" spans="1:7" ht="15.75" thickBot="1">
      <c r="A46" s="21" t="s">
        <v>39</v>
      </c>
      <c r="B46" s="34"/>
      <c r="C46" s="36">
        <f>C37+C44</f>
        <v>13805369</v>
      </c>
      <c r="D46" s="36"/>
      <c r="E46" s="36">
        <f>E37+E44</f>
        <v>14581056</v>
      </c>
      <c r="F46" s="28"/>
      <c r="G46" s="28"/>
    </row>
    <row r="47" spans="1:7">
      <c r="B47" s="37"/>
      <c r="C47" s="38"/>
      <c r="D47" s="38"/>
      <c r="E47" s="38"/>
    </row>
  </sheetData>
  <mergeCells count="2">
    <mergeCell ref="B45:B46"/>
    <mergeCell ref="A7:A8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4"/>
  <sheetViews>
    <sheetView view="pageBreakPreview" zoomScaleSheetLayoutView="100" workbookViewId="0">
      <selection activeCell="A22" sqref="A22"/>
    </sheetView>
  </sheetViews>
  <sheetFormatPr defaultColWidth="8.85546875" defaultRowHeight="12"/>
  <cols>
    <col min="1" max="1" width="58.28515625" style="43" customWidth="1"/>
    <col min="2" max="2" width="12.7109375" style="82" customWidth="1"/>
    <col min="3" max="3" width="16.7109375" style="82" customWidth="1"/>
    <col min="4" max="4" width="3.28515625" style="82" customWidth="1"/>
    <col min="5" max="5" width="18.5703125" style="43" customWidth="1"/>
    <col min="6" max="6" width="3.7109375" style="43" customWidth="1"/>
    <col min="7" max="7" width="18.5703125" style="43" hidden="1" customWidth="1"/>
    <col min="8" max="19" width="16.7109375" style="43" hidden="1" customWidth="1"/>
    <col min="20" max="20" width="10.5703125" style="43" hidden="1" customWidth="1"/>
    <col min="21" max="23" width="11.42578125" style="43" hidden="1" customWidth="1"/>
    <col min="24" max="24" width="8.85546875" style="43" collapsed="1"/>
    <col min="25" max="16384" width="8.85546875" style="43"/>
  </cols>
  <sheetData>
    <row r="1" spans="1:23" ht="15.75">
      <c r="A1" s="13" t="str">
        <f>Ф1!A1</f>
        <v>АКЦИОНЕРНОЕ ОБЩЕСТВО «ИНВЕСТИЦИОННЫЙ ДОМ  «FINCRAFT»</v>
      </c>
      <c r="B1" s="39"/>
      <c r="C1" s="40"/>
      <c r="D1" s="40"/>
      <c r="E1" s="41"/>
      <c r="F1" s="42"/>
      <c r="G1" s="41"/>
      <c r="H1" s="42"/>
      <c r="I1" s="42"/>
      <c r="J1" s="42"/>
      <c r="K1" s="42"/>
      <c r="L1" s="42"/>
      <c r="M1" s="42"/>
      <c r="N1" s="42"/>
      <c r="O1" s="42"/>
      <c r="P1" s="42"/>
      <c r="Q1" s="41"/>
      <c r="R1" s="41"/>
      <c r="S1" s="41"/>
      <c r="T1" s="41"/>
    </row>
    <row r="2" spans="1:23" ht="12.75">
      <c r="A2" s="44"/>
      <c r="B2" s="39"/>
      <c r="C2" s="40"/>
      <c r="D2" s="40"/>
      <c r="E2" s="41"/>
      <c r="F2" s="42"/>
      <c r="G2" s="41"/>
      <c r="H2" s="42"/>
      <c r="I2" s="42"/>
      <c r="J2" s="42"/>
      <c r="K2" s="42"/>
      <c r="L2" s="42"/>
      <c r="M2" s="42"/>
      <c r="N2" s="42"/>
      <c r="O2" s="42"/>
      <c r="P2" s="42"/>
      <c r="Q2" s="41"/>
      <c r="R2" s="41"/>
      <c r="S2" s="41"/>
      <c r="T2" s="41"/>
    </row>
    <row r="3" spans="1:23" ht="12.75">
      <c r="A3" s="16" t="s">
        <v>136</v>
      </c>
      <c r="B3" s="45"/>
      <c r="C3" s="46"/>
      <c r="D3" s="46"/>
      <c r="E3" s="47"/>
      <c r="F3" s="48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3" ht="12.75">
      <c r="A4" s="90" t="s">
        <v>120</v>
      </c>
      <c r="B4" s="45"/>
      <c r="C4" s="46"/>
      <c r="D4" s="46"/>
      <c r="E4" s="47"/>
      <c r="F4" s="48"/>
      <c r="G4" s="4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3" ht="12.75">
      <c r="A5" s="17" t="s">
        <v>11</v>
      </c>
      <c r="B5" s="49"/>
      <c r="C5" s="50"/>
      <c r="D5" s="50"/>
      <c r="E5" s="51"/>
      <c r="F5" s="52"/>
      <c r="G5" s="51"/>
      <c r="H5" s="52"/>
      <c r="I5" s="52"/>
      <c r="J5" s="52"/>
      <c r="K5" s="52"/>
      <c r="L5" s="52"/>
      <c r="M5" s="52"/>
      <c r="N5" s="52"/>
      <c r="O5" s="52"/>
      <c r="P5" s="52"/>
      <c r="Q5" s="51"/>
      <c r="R5" s="51"/>
      <c r="S5" s="51"/>
      <c r="T5" s="51"/>
    </row>
    <row r="6" spans="1:23">
      <c r="A6" s="47"/>
      <c r="B6" s="45"/>
      <c r="C6" s="45"/>
      <c r="D6" s="45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48"/>
      <c r="S6" s="48"/>
    </row>
    <row r="7" spans="1:23" ht="24">
      <c r="A7" s="18"/>
      <c r="B7" s="19"/>
      <c r="C7" s="19" t="s">
        <v>61</v>
      </c>
      <c r="D7" s="20"/>
      <c r="E7" s="19" t="s">
        <v>61</v>
      </c>
      <c r="F7" s="53"/>
      <c r="G7" s="51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23">
      <c r="A8" s="18"/>
      <c r="B8" s="19"/>
      <c r="C8" s="19" t="str">
        <f>Ф1!C7</f>
        <v>31 марта</v>
      </c>
      <c r="D8" s="20"/>
      <c r="E8" s="19" t="str">
        <f>C8</f>
        <v>31 марта</v>
      </c>
      <c r="F8" s="54"/>
      <c r="G8" s="55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23">
      <c r="A9" s="18"/>
      <c r="B9" s="19"/>
      <c r="C9" s="19" t="s">
        <v>8</v>
      </c>
      <c r="D9" s="20"/>
      <c r="E9" s="19" t="s">
        <v>9</v>
      </c>
      <c r="F9" s="56"/>
      <c r="G9" s="57"/>
      <c r="H9" s="56"/>
      <c r="I9" s="56"/>
      <c r="J9" s="56"/>
      <c r="K9" s="56"/>
      <c r="L9" s="56"/>
      <c r="M9" s="56"/>
      <c r="N9" s="56"/>
      <c r="O9" s="56"/>
      <c r="P9" s="58"/>
      <c r="Q9" s="58"/>
      <c r="R9" s="58"/>
      <c r="S9" s="58"/>
      <c r="U9" s="59"/>
    </row>
    <row r="10" spans="1:23" ht="15">
      <c r="A10" s="18"/>
      <c r="B10" s="19" t="s">
        <v>12</v>
      </c>
      <c r="C10" s="60"/>
      <c r="D10" s="20"/>
      <c r="E10" s="60"/>
      <c r="F10" s="58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U10" s="59"/>
    </row>
    <row r="11" spans="1:23">
      <c r="A11" s="61"/>
      <c r="B11" s="19"/>
      <c r="C11" s="19"/>
      <c r="D11" s="19"/>
      <c r="E11" s="19"/>
      <c r="F11" s="58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  <c r="U11" s="59"/>
      <c r="V11" s="59"/>
      <c r="W11" s="59"/>
    </row>
    <row r="12" spans="1:23">
      <c r="A12" s="61"/>
      <c r="B12" s="19"/>
      <c r="C12" s="19"/>
      <c r="D12" s="19"/>
      <c r="E12" s="19"/>
      <c r="F12" s="58"/>
      <c r="G12" s="62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59"/>
      <c r="V12" s="59"/>
      <c r="W12" s="59"/>
    </row>
    <row r="13" spans="1:23">
      <c r="A13" s="61" t="s">
        <v>43</v>
      </c>
      <c r="B13" s="25">
        <v>11</v>
      </c>
      <c r="C13" s="63">
        <v>212890</v>
      </c>
      <c r="D13" s="64"/>
      <c r="E13" s="63">
        <v>277577</v>
      </c>
      <c r="F13" s="58"/>
      <c r="G13" s="57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  <c r="U13" s="59"/>
      <c r="V13" s="59"/>
      <c r="W13" s="59"/>
    </row>
    <row r="14" spans="1:23">
      <c r="A14" s="61" t="s">
        <v>44</v>
      </c>
      <c r="B14" s="25"/>
      <c r="C14" s="63">
        <v>4302</v>
      </c>
      <c r="D14" s="64"/>
      <c r="E14" s="63">
        <v>4933</v>
      </c>
      <c r="F14" s="58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59"/>
      <c r="V14" s="59"/>
      <c r="W14" s="59"/>
    </row>
    <row r="15" spans="1:23">
      <c r="A15" s="61" t="s">
        <v>45</v>
      </c>
      <c r="B15" s="27"/>
      <c r="C15" s="63">
        <v>-34142</v>
      </c>
      <c r="D15" s="64"/>
      <c r="E15" s="63">
        <v>136</v>
      </c>
      <c r="F15" s="58"/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3">
      <c r="A16" s="18" t="s">
        <v>46</v>
      </c>
      <c r="B16" s="29"/>
      <c r="C16" s="27"/>
      <c r="D16" s="65"/>
      <c r="E16" s="27"/>
      <c r="F16" s="58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22">
      <c r="A17" s="18"/>
      <c r="B17" s="29"/>
      <c r="C17" s="27"/>
      <c r="D17" s="65"/>
      <c r="E17" s="27"/>
      <c r="F17" s="58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V17" s="59"/>
    </row>
    <row r="18" spans="1:22">
      <c r="A18" s="18"/>
      <c r="B18" s="29"/>
      <c r="C18" s="63">
        <v>356471</v>
      </c>
      <c r="D18" s="65"/>
      <c r="E18" s="63">
        <v>200205</v>
      </c>
      <c r="F18" s="56"/>
      <c r="G18" s="51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22">
      <c r="A19" s="61" t="s">
        <v>47</v>
      </c>
      <c r="B19" s="27"/>
      <c r="C19" s="63">
        <v>-2426</v>
      </c>
      <c r="D19" s="64"/>
      <c r="E19" s="63">
        <v>2</v>
      </c>
      <c r="F19" s="58"/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22">
      <c r="A20" s="61" t="s">
        <v>48</v>
      </c>
      <c r="B20" s="27"/>
      <c r="C20" s="63">
        <v>-165740</v>
      </c>
      <c r="D20" s="64"/>
      <c r="E20" s="63">
        <v>-264401</v>
      </c>
      <c r="F20" s="58"/>
      <c r="G20" s="57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22">
      <c r="A21" s="61" t="s">
        <v>62</v>
      </c>
      <c r="B21" s="27"/>
      <c r="C21" s="27">
        <v>-214</v>
      </c>
      <c r="D21" s="64"/>
      <c r="E21" s="63"/>
      <c r="F21" s="58"/>
      <c r="G21" s="57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</row>
    <row r="22" spans="1:22" ht="12.75" thickBot="1">
      <c r="A22" s="61" t="s">
        <v>49</v>
      </c>
      <c r="B22" s="27"/>
      <c r="C22" s="32">
        <v>36</v>
      </c>
      <c r="D22" s="64"/>
      <c r="E22" s="32">
        <v>94</v>
      </c>
      <c r="F22" s="58"/>
      <c r="G22" s="57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U22" s="66"/>
      <c r="V22" s="66"/>
    </row>
    <row r="23" spans="1:22">
      <c r="A23" s="61"/>
      <c r="B23" s="27"/>
      <c r="C23" s="27"/>
      <c r="D23" s="64"/>
      <c r="E23" s="27"/>
      <c r="F23" s="58"/>
      <c r="G23" s="57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U23" s="66"/>
    </row>
    <row r="24" spans="1:22" ht="12.75" thickBot="1">
      <c r="A24" s="67" t="s">
        <v>50</v>
      </c>
      <c r="B24" s="64"/>
      <c r="C24" s="68">
        <f>SUM(C13:C22)</f>
        <v>371177</v>
      </c>
      <c r="D24" s="64"/>
      <c r="E24" s="68">
        <f>SUM(E13:E22)</f>
        <v>218546</v>
      </c>
      <c r="F24" s="56"/>
      <c r="G24" s="51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22">
      <c r="A25" s="67"/>
      <c r="B25" s="64"/>
      <c r="C25" s="27"/>
      <c r="D25" s="27"/>
      <c r="E25" s="27"/>
      <c r="F25" s="58"/>
      <c r="G25" s="57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</row>
    <row r="26" spans="1:22">
      <c r="A26" s="61"/>
      <c r="B26" s="27"/>
      <c r="C26" s="27"/>
      <c r="D26" s="64"/>
      <c r="E26" s="27"/>
      <c r="F26" s="56"/>
      <c r="G26" s="69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22">
      <c r="A27" s="61"/>
      <c r="B27" s="25"/>
      <c r="C27" s="27"/>
      <c r="D27" s="64"/>
      <c r="E27" s="27"/>
      <c r="F27" s="58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22">
      <c r="A28" s="61"/>
      <c r="B28" s="25"/>
      <c r="C28" s="27"/>
      <c r="D28" s="64"/>
      <c r="E28" s="27"/>
      <c r="F28" s="58"/>
      <c r="G28" s="57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</row>
    <row r="29" spans="1:22">
      <c r="A29" s="61" t="s">
        <v>51</v>
      </c>
      <c r="B29" s="25"/>
      <c r="C29" s="63">
        <v>2460</v>
      </c>
      <c r="D29" s="64"/>
      <c r="E29" s="63">
        <v>0</v>
      </c>
      <c r="F29" s="58"/>
      <c r="G29" s="57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22">
      <c r="A30" s="61" t="s">
        <v>52</v>
      </c>
      <c r="B30" s="25"/>
      <c r="C30" s="63">
        <v>16509</v>
      </c>
      <c r="D30" s="64"/>
      <c r="E30" s="63">
        <v>7528</v>
      </c>
      <c r="F30" s="56"/>
      <c r="G30" s="69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2">
      <c r="A31" s="61" t="s">
        <v>53</v>
      </c>
      <c r="B31" s="25"/>
      <c r="C31" s="63"/>
      <c r="D31" s="64"/>
      <c r="E31" s="63"/>
      <c r="F31" s="58"/>
      <c r="G31" s="57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</row>
    <row r="32" spans="1:22">
      <c r="A32" s="61" t="s">
        <v>54</v>
      </c>
      <c r="B32" s="25"/>
      <c r="C32" s="63"/>
      <c r="D32" s="64"/>
      <c r="E32" s="27"/>
      <c r="F32" s="58"/>
      <c r="G32" s="57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</row>
    <row r="33" spans="1:20">
      <c r="A33" s="61" t="s">
        <v>55</v>
      </c>
      <c r="B33" s="25">
        <v>12</v>
      </c>
      <c r="C33" s="63">
        <v>415418</v>
      </c>
      <c r="D33" s="64"/>
      <c r="E33" s="63">
        <v>43088</v>
      </c>
      <c r="F33" s="56"/>
      <c r="G33" s="51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20" ht="12.75" thickBot="1">
      <c r="A34" s="61" t="s">
        <v>56</v>
      </c>
      <c r="B34" s="25"/>
      <c r="C34" s="70"/>
      <c r="D34" s="64"/>
      <c r="E34" s="32"/>
      <c r="F34" s="71"/>
      <c r="G34" s="47"/>
      <c r="H34" s="71"/>
      <c r="I34" s="71"/>
      <c r="J34" s="71"/>
      <c r="K34" s="71"/>
      <c r="L34" s="71"/>
      <c r="M34" s="71"/>
      <c r="N34" s="71"/>
      <c r="O34" s="71"/>
      <c r="P34" s="71"/>
      <c r="Q34" s="72"/>
      <c r="R34" s="72"/>
      <c r="S34" s="72"/>
    </row>
    <row r="35" spans="1:20">
      <c r="A35" s="61"/>
      <c r="B35" s="25"/>
      <c r="C35" s="64"/>
      <c r="D35" s="64"/>
      <c r="E35" s="64"/>
      <c r="F35" s="71"/>
      <c r="G35" s="47"/>
      <c r="H35" s="71"/>
      <c r="I35" s="71"/>
      <c r="J35" s="71"/>
      <c r="K35" s="71"/>
      <c r="L35" s="71"/>
      <c r="M35" s="71"/>
      <c r="N35" s="71"/>
      <c r="O35" s="71"/>
      <c r="P35" s="71"/>
      <c r="Q35" s="73"/>
      <c r="R35" s="73"/>
      <c r="S35" s="73"/>
      <c r="T35" s="74"/>
    </row>
    <row r="36" spans="1:20" ht="12.75" thickBot="1">
      <c r="A36" s="67" t="s">
        <v>57</v>
      </c>
      <c r="B36" s="64"/>
      <c r="C36" s="68">
        <f>SUM(C29:C34)</f>
        <v>434387</v>
      </c>
      <c r="D36" s="64"/>
      <c r="E36" s="68">
        <f>SUM(E29:E34)</f>
        <v>50616</v>
      </c>
      <c r="F36" s="71"/>
      <c r="G36" s="47"/>
      <c r="H36" s="71"/>
      <c r="I36" s="71"/>
      <c r="J36" s="71"/>
      <c r="K36" s="71"/>
      <c r="L36" s="71"/>
      <c r="M36" s="71"/>
      <c r="N36" s="71"/>
      <c r="O36" s="71"/>
      <c r="P36" s="71"/>
      <c r="Q36" s="73"/>
      <c r="R36" s="73"/>
      <c r="S36" s="73"/>
      <c r="T36" s="74"/>
    </row>
    <row r="37" spans="1:20">
      <c r="A37" s="67"/>
      <c r="B37" s="64"/>
      <c r="C37" s="64"/>
      <c r="D37" s="64"/>
      <c r="E37" s="64"/>
      <c r="F37" s="71"/>
      <c r="G37" s="47"/>
      <c r="H37" s="71"/>
      <c r="I37" s="71"/>
      <c r="J37" s="71"/>
      <c r="K37" s="71"/>
      <c r="L37" s="71"/>
      <c r="M37" s="71"/>
      <c r="N37" s="71"/>
      <c r="O37" s="71"/>
      <c r="P37" s="71"/>
      <c r="Q37" s="73"/>
      <c r="R37" s="73"/>
      <c r="S37" s="73"/>
      <c r="T37" s="74"/>
    </row>
    <row r="38" spans="1:20">
      <c r="A38" s="67"/>
      <c r="B38" s="64"/>
      <c r="C38" s="64"/>
      <c r="D38" s="64"/>
      <c r="E38" s="64"/>
      <c r="F38" s="71"/>
      <c r="G38" s="47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5"/>
    </row>
    <row r="39" spans="1:20">
      <c r="A39" s="76" t="s">
        <v>58</v>
      </c>
      <c r="B39" s="65"/>
      <c r="C39" s="64"/>
      <c r="D39" s="65"/>
      <c r="E39" s="64"/>
      <c r="F39" s="71"/>
      <c r="G39" s="47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5"/>
    </row>
    <row r="40" spans="1:20" ht="12.75" thickBot="1">
      <c r="A40" s="76"/>
      <c r="B40" s="65"/>
      <c r="C40" s="68">
        <f>C24-C36</f>
        <v>-63210</v>
      </c>
      <c r="D40" s="65"/>
      <c r="E40" s="68">
        <f>E24-E36</f>
        <v>167930</v>
      </c>
      <c r="F40" s="71"/>
      <c r="G40" s="47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5"/>
    </row>
    <row r="41" spans="1:20">
      <c r="A41" s="67"/>
      <c r="B41" s="64"/>
      <c r="C41" s="64"/>
      <c r="D41" s="64"/>
      <c r="E41" s="64"/>
      <c r="F41" s="71"/>
      <c r="G41" s="47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48"/>
    </row>
    <row r="42" spans="1:20" ht="12.75" thickBot="1">
      <c r="A42" s="61" t="s">
        <v>59</v>
      </c>
      <c r="B42" s="64"/>
      <c r="C42" s="64"/>
      <c r="D42" s="64"/>
      <c r="E42" s="64"/>
      <c r="F42" s="71"/>
      <c r="G42" s="47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48"/>
    </row>
    <row r="43" spans="1:20">
      <c r="A43" s="67"/>
      <c r="B43" s="64"/>
      <c r="C43" s="77"/>
      <c r="D43" s="64"/>
      <c r="E43" s="77"/>
      <c r="F43" s="78"/>
      <c r="G43" s="57"/>
      <c r="H43" s="78"/>
      <c r="I43" s="78"/>
      <c r="J43" s="78"/>
      <c r="K43" s="78"/>
      <c r="L43" s="78"/>
      <c r="M43" s="78"/>
      <c r="N43" s="78"/>
      <c r="O43" s="78"/>
      <c r="P43" s="78"/>
      <c r="Q43" s="71"/>
      <c r="R43" s="71"/>
      <c r="S43" s="71"/>
      <c r="T43" s="48"/>
    </row>
    <row r="44" spans="1:20">
      <c r="A44" s="76" t="s">
        <v>60</v>
      </c>
      <c r="B44" s="65"/>
      <c r="C44" s="79">
        <f>C40-C42</f>
        <v>-63210</v>
      </c>
      <c r="D44" s="65"/>
      <c r="E44" s="79">
        <f>E40-E42</f>
        <v>167930</v>
      </c>
      <c r="F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</row>
    <row r="45" spans="1:20">
      <c r="A45" s="76"/>
      <c r="B45" s="65"/>
      <c r="C45" s="79"/>
      <c r="D45" s="65"/>
      <c r="E45" s="79"/>
      <c r="F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1:20" ht="12.75" thickBot="1">
      <c r="A46" s="76"/>
      <c r="B46" s="65"/>
      <c r="C46" s="81"/>
      <c r="D46" s="65"/>
      <c r="E46" s="81"/>
      <c r="F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1:20" ht="12.75" thickTop="1">
      <c r="C47" s="83"/>
      <c r="D47" s="83"/>
      <c r="F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1:20">
      <c r="C48" s="83"/>
      <c r="D48" s="83"/>
      <c r="F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</row>
    <row r="49" spans="3:19">
      <c r="C49" s="83"/>
      <c r="D49" s="83"/>
      <c r="F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3:19">
      <c r="C50" s="83"/>
      <c r="D50" s="83"/>
      <c r="F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</row>
    <row r="51" spans="3:19">
      <c r="C51" s="83"/>
      <c r="D51" s="83"/>
      <c r="F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</row>
    <row r="52" spans="3:19">
      <c r="C52" s="83"/>
      <c r="D52" s="83"/>
      <c r="F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3:19">
      <c r="C53" s="83"/>
      <c r="D53" s="83"/>
      <c r="F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3:19">
      <c r="C54" s="83"/>
      <c r="D54" s="83"/>
      <c r="F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spans="3:19">
      <c r="C55" s="83"/>
      <c r="D55" s="83"/>
      <c r="F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</row>
    <row r="56" spans="3:19">
      <c r="C56" s="83"/>
      <c r="D56" s="83"/>
      <c r="F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</row>
    <row r="57" spans="3:19">
      <c r="C57" s="83"/>
      <c r="D57" s="83"/>
      <c r="F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3:19">
      <c r="C58" s="83"/>
      <c r="D58" s="83"/>
      <c r="F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</row>
    <row r="59" spans="3:19">
      <c r="C59" s="83"/>
      <c r="D59" s="83"/>
      <c r="F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3:19">
      <c r="C60" s="83"/>
      <c r="D60" s="83"/>
      <c r="F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3:19">
      <c r="C61" s="83"/>
      <c r="D61" s="83"/>
      <c r="F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3:19">
      <c r="C62" s="83"/>
      <c r="D62" s="83"/>
      <c r="F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3:19">
      <c r="C63" s="83"/>
      <c r="D63" s="83"/>
      <c r="F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3:19">
      <c r="C64" s="83"/>
      <c r="D64" s="83"/>
      <c r="F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3:19">
      <c r="C65" s="83"/>
      <c r="D65" s="83"/>
      <c r="F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3:19">
      <c r="C66" s="83"/>
      <c r="D66" s="83"/>
      <c r="F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3:19">
      <c r="C67" s="83"/>
      <c r="D67" s="83"/>
      <c r="F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3:19">
      <c r="C68" s="83"/>
      <c r="D68" s="83"/>
      <c r="F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3:19">
      <c r="C69" s="83"/>
      <c r="D69" s="83"/>
      <c r="F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3:19">
      <c r="C70" s="83"/>
      <c r="D70" s="83"/>
      <c r="F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3:19">
      <c r="C71" s="83"/>
      <c r="D71" s="83"/>
      <c r="F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3:19">
      <c r="C72" s="83"/>
      <c r="D72" s="83"/>
      <c r="F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3:19">
      <c r="C73" s="83"/>
      <c r="D73" s="83"/>
      <c r="F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3:19">
      <c r="C74" s="83"/>
      <c r="D74" s="83"/>
      <c r="F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3:19">
      <c r="C75" s="83"/>
      <c r="D75" s="83"/>
      <c r="F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3:19">
      <c r="C76" s="83"/>
      <c r="D76" s="83"/>
      <c r="F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3:19">
      <c r="C77" s="83"/>
      <c r="D77" s="83"/>
      <c r="F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3:19">
      <c r="C78" s="83"/>
      <c r="D78" s="83"/>
      <c r="F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3:19">
      <c r="C79" s="83"/>
      <c r="D79" s="83"/>
      <c r="F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3:19">
      <c r="C80" s="83"/>
      <c r="D80" s="83"/>
      <c r="F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3:19">
      <c r="C81" s="83"/>
      <c r="D81" s="83"/>
      <c r="F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3:19">
      <c r="C82" s="83"/>
      <c r="D82" s="83"/>
      <c r="F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3:19">
      <c r="C83" s="83"/>
      <c r="D83" s="83"/>
      <c r="F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3:19">
      <c r="C84" s="83"/>
      <c r="D84" s="83"/>
      <c r="F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3:19">
      <c r="C85" s="83"/>
      <c r="D85" s="83"/>
      <c r="F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3:19">
      <c r="C86" s="83"/>
      <c r="D86" s="83"/>
      <c r="F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3:19">
      <c r="C87" s="83"/>
      <c r="D87" s="83"/>
      <c r="F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3:19">
      <c r="C88" s="83"/>
      <c r="D88" s="83"/>
      <c r="F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3:19">
      <c r="C89" s="83"/>
      <c r="D89" s="83"/>
      <c r="F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3:19">
      <c r="C90" s="83"/>
      <c r="D90" s="83"/>
      <c r="F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3:19">
      <c r="C91" s="83"/>
      <c r="D91" s="83"/>
      <c r="F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3:19">
      <c r="C92" s="83"/>
      <c r="D92" s="83"/>
      <c r="F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3:19">
      <c r="C93" s="83"/>
      <c r="D93" s="83"/>
      <c r="F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3:19">
      <c r="C94" s="83"/>
      <c r="D94" s="83"/>
      <c r="F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3:19">
      <c r="C95" s="83"/>
      <c r="D95" s="83"/>
      <c r="F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3:19">
      <c r="C96" s="83"/>
      <c r="D96" s="83"/>
      <c r="F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3:19">
      <c r="C97" s="83"/>
      <c r="D97" s="83"/>
      <c r="F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3:19">
      <c r="C98" s="83"/>
      <c r="D98" s="83"/>
      <c r="F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3:19">
      <c r="C99" s="83"/>
      <c r="D99" s="83"/>
      <c r="F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3:19">
      <c r="C100" s="83"/>
      <c r="D100" s="83"/>
      <c r="F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3:19">
      <c r="C101" s="83"/>
      <c r="D101" s="83"/>
      <c r="F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3:19">
      <c r="C102" s="83"/>
      <c r="D102" s="83"/>
      <c r="F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3:19">
      <c r="C103" s="83"/>
      <c r="D103" s="83"/>
      <c r="F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3:19">
      <c r="C104" s="83"/>
      <c r="D104" s="83"/>
      <c r="F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3:19">
      <c r="C105" s="83"/>
      <c r="D105" s="83"/>
      <c r="F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3:19">
      <c r="C106" s="83"/>
      <c r="D106" s="83"/>
      <c r="F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3:19">
      <c r="C107" s="83"/>
      <c r="D107" s="83"/>
      <c r="F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3:19">
      <c r="C108" s="83"/>
      <c r="D108" s="83"/>
      <c r="F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3:19">
      <c r="C109" s="83"/>
      <c r="D109" s="83"/>
      <c r="F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3:19">
      <c r="C110" s="83"/>
      <c r="D110" s="83"/>
      <c r="F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3:19">
      <c r="C111" s="83"/>
      <c r="D111" s="83"/>
      <c r="F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3:19">
      <c r="C112" s="83"/>
      <c r="D112" s="83"/>
      <c r="F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3:19">
      <c r="C113" s="83"/>
      <c r="D113" s="83"/>
      <c r="F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3:19">
      <c r="C114" s="83"/>
      <c r="D114" s="83"/>
      <c r="F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3:19">
      <c r="C115" s="83"/>
      <c r="D115" s="83"/>
      <c r="F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3:19">
      <c r="C116" s="83"/>
      <c r="D116" s="83"/>
      <c r="F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3:19">
      <c r="C117" s="83"/>
      <c r="D117" s="83"/>
      <c r="F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3:19">
      <c r="C118" s="83"/>
      <c r="D118" s="83"/>
      <c r="F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3:19">
      <c r="C119" s="83"/>
      <c r="D119" s="83"/>
      <c r="F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3:19">
      <c r="C120" s="83"/>
      <c r="D120" s="83"/>
      <c r="F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3:19">
      <c r="C121" s="83"/>
      <c r="D121" s="83"/>
      <c r="F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3:19">
      <c r="C122" s="83"/>
      <c r="D122" s="83"/>
      <c r="F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3:19">
      <c r="C123" s="83"/>
      <c r="D123" s="83"/>
      <c r="F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3:19">
      <c r="C124" s="83"/>
      <c r="D124" s="83"/>
      <c r="F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3:19">
      <c r="C125" s="83"/>
      <c r="D125" s="83"/>
      <c r="F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3:19">
      <c r="C126" s="83"/>
      <c r="D126" s="83"/>
      <c r="F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3:19">
      <c r="C127" s="83"/>
      <c r="D127" s="83"/>
      <c r="F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3:19">
      <c r="C128" s="83"/>
      <c r="D128" s="83"/>
      <c r="F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3:19">
      <c r="C129" s="83"/>
      <c r="D129" s="83"/>
      <c r="F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3:19">
      <c r="C130" s="83"/>
      <c r="D130" s="83"/>
      <c r="F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3:19">
      <c r="C131" s="83"/>
      <c r="D131" s="83"/>
      <c r="F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3:19">
      <c r="C132" s="83"/>
      <c r="D132" s="83"/>
      <c r="F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3:19">
      <c r="C133" s="83"/>
      <c r="D133" s="83"/>
      <c r="F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3:19">
      <c r="C134" s="83"/>
      <c r="D134" s="83"/>
      <c r="F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3:19">
      <c r="C135" s="83"/>
      <c r="D135" s="83"/>
      <c r="F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3:19">
      <c r="C136" s="83"/>
      <c r="D136" s="83"/>
      <c r="F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3:19">
      <c r="C137" s="83"/>
      <c r="D137" s="83"/>
      <c r="F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3:19">
      <c r="C138" s="83"/>
      <c r="D138" s="83"/>
      <c r="F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3:19">
      <c r="C139" s="83"/>
      <c r="D139" s="83"/>
      <c r="F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3:19">
      <c r="C140" s="83"/>
      <c r="D140" s="83"/>
      <c r="F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3:19">
      <c r="C141" s="83"/>
      <c r="D141" s="83"/>
      <c r="F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3:19">
      <c r="C142" s="83"/>
      <c r="D142" s="83"/>
      <c r="F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3:19">
      <c r="C143" s="83"/>
      <c r="D143" s="83"/>
      <c r="F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3:19">
      <c r="C144" s="83"/>
      <c r="D144" s="83"/>
      <c r="F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3:19">
      <c r="C145" s="83"/>
      <c r="D145" s="83"/>
      <c r="F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3:19">
      <c r="C146" s="83"/>
      <c r="D146" s="83"/>
      <c r="F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3:19">
      <c r="C147" s="83"/>
      <c r="D147" s="83"/>
      <c r="F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3:19">
      <c r="C148" s="83"/>
      <c r="D148" s="83"/>
      <c r="F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3:19">
      <c r="C149" s="83"/>
      <c r="D149" s="83"/>
      <c r="F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3:19">
      <c r="C150" s="83"/>
      <c r="D150" s="83"/>
      <c r="F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3:19">
      <c r="C151" s="83"/>
      <c r="D151" s="83"/>
      <c r="F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3:19">
      <c r="C152" s="83"/>
      <c r="D152" s="83"/>
      <c r="F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3:19">
      <c r="C153" s="83"/>
      <c r="D153" s="83"/>
      <c r="F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3:19">
      <c r="C154" s="83"/>
      <c r="D154" s="83"/>
      <c r="F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3:19">
      <c r="C155" s="83"/>
      <c r="D155" s="83"/>
      <c r="F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3:19">
      <c r="C156" s="83"/>
      <c r="D156" s="83"/>
      <c r="F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3:19">
      <c r="C157" s="83"/>
      <c r="D157" s="83"/>
      <c r="F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3:19">
      <c r="C158" s="83"/>
      <c r="D158" s="83"/>
      <c r="F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3:19">
      <c r="C159" s="83"/>
      <c r="D159" s="83"/>
      <c r="F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3:19">
      <c r="C160" s="83"/>
      <c r="D160" s="83"/>
      <c r="F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3:19">
      <c r="C161" s="83"/>
      <c r="D161" s="83"/>
      <c r="F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3:19">
      <c r="C162" s="83"/>
      <c r="D162" s="83"/>
      <c r="F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3:19">
      <c r="C163" s="83"/>
      <c r="D163" s="83"/>
      <c r="F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3:19">
      <c r="C164" s="83"/>
      <c r="D164" s="83"/>
      <c r="F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3:19">
      <c r="C165" s="83"/>
      <c r="D165" s="83"/>
      <c r="F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3:19">
      <c r="C166" s="83"/>
      <c r="D166" s="83"/>
      <c r="F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3:19">
      <c r="C167" s="83"/>
      <c r="D167" s="83"/>
      <c r="F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3:19">
      <c r="C168" s="83"/>
      <c r="D168" s="83"/>
      <c r="F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3:19">
      <c r="C169" s="83"/>
      <c r="D169" s="83"/>
      <c r="F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3:19">
      <c r="C170" s="83"/>
      <c r="D170" s="83"/>
      <c r="F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3:19">
      <c r="C171" s="83"/>
      <c r="D171" s="83"/>
      <c r="F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3:19">
      <c r="C172" s="83"/>
      <c r="D172" s="83"/>
      <c r="F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3:19">
      <c r="C173" s="83"/>
      <c r="D173" s="83"/>
      <c r="F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3:19">
      <c r="C174" s="83"/>
      <c r="D174" s="83"/>
      <c r="F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3:19">
      <c r="C175" s="83"/>
      <c r="D175" s="83"/>
      <c r="F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3:19">
      <c r="C176" s="83"/>
      <c r="D176" s="83"/>
      <c r="F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3:19">
      <c r="C177" s="83"/>
      <c r="D177" s="83"/>
      <c r="F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3:19">
      <c r="C178" s="83"/>
      <c r="D178" s="83"/>
      <c r="F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3:19">
      <c r="C179" s="83"/>
      <c r="D179" s="83"/>
      <c r="F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3:19">
      <c r="C180" s="83"/>
      <c r="D180" s="83"/>
      <c r="F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3:19">
      <c r="C181" s="83"/>
      <c r="D181" s="83"/>
      <c r="F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3:19">
      <c r="C182" s="83"/>
      <c r="D182" s="83"/>
      <c r="F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3:19">
      <c r="C183" s="83"/>
      <c r="D183" s="83"/>
      <c r="F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3:19">
      <c r="C184" s="83"/>
      <c r="D184" s="83"/>
      <c r="F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3:19">
      <c r="C185" s="83"/>
      <c r="D185" s="83"/>
      <c r="F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3:19">
      <c r="C186" s="83"/>
      <c r="D186" s="83"/>
      <c r="F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3:19">
      <c r="C187" s="83"/>
      <c r="D187" s="83"/>
      <c r="F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3:19">
      <c r="C188" s="83"/>
      <c r="D188" s="83"/>
      <c r="F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3:19">
      <c r="C189" s="83"/>
      <c r="D189" s="83"/>
      <c r="F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3:19">
      <c r="C190" s="83"/>
      <c r="D190" s="83"/>
      <c r="F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3:19">
      <c r="C191" s="83"/>
      <c r="D191" s="83"/>
      <c r="F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3:19">
      <c r="C192" s="83"/>
      <c r="D192" s="83"/>
      <c r="F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3:19">
      <c r="C193" s="83"/>
      <c r="D193" s="83"/>
      <c r="F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3:19">
      <c r="C194" s="83"/>
      <c r="D194" s="83"/>
      <c r="F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3:19">
      <c r="C195" s="83"/>
      <c r="D195" s="83"/>
      <c r="F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3:19">
      <c r="C196" s="83"/>
      <c r="D196" s="83"/>
      <c r="F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3:19">
      <c r="C197" s="83"/>
      <c r="D197" s="83"/>
      <c r="F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3:19">
      <c r="C198" s="83"/>
      <c r="D198" s="83"/>
      <c r="F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3:19">
      <c r="C199" s="83"/>
      <c r="D199" s="83"/>
      <c r="F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3:19">
      <c r="C200" s="83"/>
      <c r="D200" s="83"/>
      <c r="F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3:19">
      <c r="C201" s="83"/>
      <c r="D201" s="83"/>
      <c r="F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3:19">
      <c r="C202" s="83"/>
      <c r="D202" s="83"/>
      <c r="F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3:19">
      <c r="C203" s="83"/>
      <c r="D203" s="83"/>
      <c r="F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3:19">
      <c r="C204" s="83"/>
      <c r="D204" s="83"/>
      <c r="F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3:19">
      <c r="C205" s="83"/>
      <c r="D205" s="83"/>
      <c r="F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3:19">
      <c r="C206" s="83"/>
      <c r="D206" s="83"/>
      <c r="F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3:19">
      <c r="C207" s="83"/>
      <c r="D207" s="83"/>
      <c r="F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3:19">
      <c r="C208" s="83"/>
      <c r="D208" s="83"/>
      <c r="F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3:19">
      <c r="C209" s="83"/>
      <c r="D209" s="83"/>
      <c r="F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3:19">
      <c r="C210" s="83"/>
      <c r="D210" s="83"/>
      <c r="F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3:19">
      <c r="C211" s="83"/>
      <c r="D211" s="83"/>
      <c r="F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3:19">
      <c r="C212" s="83"/>
      <c r="D212" s="83"/>
      <c r="F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3:19">
      <c r="C213" s="83"/>
      <c r="D213" s="83"/>
      <c r="F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3:19">
      <c r="C214" s="83"/>
      <c r="D214" s="83"/>
      <c r="F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</sheetData>
  <mergeCells count="13">
    <mergeCell ref="A39:A40"/>
    <mergeCell ref="B39:B40"/>
    <mergeCell ref="D39:D40"/>
    <mergeCell ref="A44:A46"/>
    <mergeCell ref="B44:B46"/>
    <mergeCell ref="C44:C46"/>
    <mergeCell ref="D44:D46"/>
    <mergeCell ref="E44:E46"/>
    <mergeCell ref="A7:A10"/>
    <mergeCell ref="D7:D10"/>
    <mergeCell ref="A16:A18"/>
    <mergeCell ref="B16:B18"/>
    <mergeCell ref="D16:D18"/>
  </mergeCells>
  <pageMargins left="0.7" right="0.7" top="0.75" bottom="0.75" header="0.3" footer="0.3"/>
  <pageSetup paperSize="9" scale="68" orientation="portrait" r:id="rId1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7"/>
  <sheetViews>
    <sheetView workbookViewId="0">
      <selection activeCell="A4" sqref="A4"/>
    </sheetView>
  </sheetViews>
  <sheetFormatPr defaultRowHeight="15"/>
  <cols>
    <col min="1" max="1" width="63.140625" style="89" customWidth="1"/>
    <col min="2" max="3" width="17.28515625" style="89" customWidth="1"/>
    <col min="4" max="16384" width="9.140625" style="89"/>
  </cols>
  <sheetData>
    <row r="1" spans="1:3" ht="15.75">
      <c r="A1" s="88" t="str">
        <f>Ф1!A1</f>
        <v>АКЦИОНЕРНОЕ ОБЩЕСТВО «ИНВЕСТИЦИОННЫЙ ДОМ  «FINCRAFT»</v>
      </c>
    </row>
    <row r="2" spans="1:3" ht="15.75">
      <c r="A2" s="88"/>
    </row>
    <row r="3" spans="1:3">
      <c r="A3" s="90" t="s">
        <v>63</v>
      </c>
    </row>
    <row r="4" spans="1:3">
      <c r="A4" s="90" t="s">
        <v>120</v>
      </c>
    </row>
    <row r="5" spans="1:3">
      <c r="A5" s="91" t="s">
        <v>11</v>
      </c>
    </row>
    <row r="7" spans="1:3" ht="24">
      <c r="A7" s="99" t="s">
        <v>117</v>
      </c>
      <c r="B7" s="100" t="s">
        <v>61</v>
      </c>
      <c r="C7" s="100" t="s">
        <v>61</v>
      </c>
    </row>
    <row r="8" spans="1:3">
      <c r="A8" s="99"/>
      <c r="B8" s="100" t="s">
        <v>118</v>
      </c>
      <c r="C8" s="100" t="s">
        <v>119</v>
      </c>
    </row>
    <row r="9" spans="1:3">
      <c r="A9" s="92" t="s">
        <v>64</v>
      </c>
      <c r="B9" s="86"/>
      <c r="C9" s="86"/>
    </row>
    <row r="10" spans="1:3">
      <c r="A10" s="93" t="s">
        <v>65</v>
      </c>
      <c r="B10" s="101">
        <f>SUM(B12:B18)</f>
        <v>7219456.5123800002</v>
      </c>
      <c r="C10" s="101">
        <f>SUM(C12:C18)</f>
        <v>228133</v>
      </c>
    </row>
    <row r="11" spans="1:3">
      <c r="A11" s="94" t="s">
        <v>66</v>
      </c>
      <c r="B11" s="84"/>
      <c r="C11" s="102"/>
    </row>
    <row r="12" spans="1:3">
      <c r="A12" s="94" t="s">
        <v>67</v>
      </c>
      <c r="B12" s="84">
        <v>2569.21216</v>
      </c>
      <c r="C12" s="102">
        <v>2633</v>
      </c>
    </row>
    <row r="13" spans="1:3">
      <c r="A13" s="94" t="s">
        <v>68</v>
      </c>
      <c r="B13" s="84"/>
      <c r="C13" s="102"/>
    </row>
    <row r="14" spans="1:3">
      <c r="A14" s="94" t="s">
        <v>69</v>
      </c>
      <c r="B14" s="84"/>
      <c r="C14" s="102"/>
    </row>
    <row r="15" spans="1:3">
      <c r="A15" s="94" t="s">
        <v>70</v>
      </c>
      <c r="B15" s="84"/>
      <c r="C15" s="102"/>
    </row>
    <row r="16" spans="1:3">
      <c r="A16" s="94" t="s">
        <v>71</v>
      </c>
      <c r="B16" s="84">
        <v>9947.7939700000006</v>
      </c>
      <c r="C16" s="102"/>
    </row>
    <row r="17" spans="1:3">
      <c r="A17" s="94" t="s">
        <v>72</v>
      </c>
      <c r="B17" s="84">
        <v>160225.27180000002</v>
      </c>
      <c r="C17" s="102">
        <v>178768</v>
      </c>
    </row>
    <row r="18" spans="1:3">
      <c r="A18" s="94" t="s">
        <v>73</v>
      </c>
      <c r="B18" s="84">
        <v>7046714.2344500003</v>
      </c>
      <c r="C18" s="102">
        <f>46721+11</f>
        <v>46732</v>
      </c>
    </row>
    <row r="19" spans="1:3">
      <c r="A19" s="95" t="s">
        <v>74</v>
      </c>
      <c r="B19" s="103">
        <f>SUM(B21:B27)</f>
        <v>6376465.0904399995</v>
      </c>
      <c r="C19" s="103">
        <f>SUM(C21:C27)</f>
        <v>143653</v>
      </c>
    </row>
    <row r="20" spans="1:3">
      <c r="A20" s="94" t="s">
        <v>66</v>
      </c>
      <c r="B20" s="84"/>
      <c r="C20" s="102"/>
    </row>
    <row r="21" spans="1:3">
      <c r="A21" s="94" t="s">
        <v>75</v>
      </c>
      <c r="B21" s="84">
        <v>32106.072239999998</v>
      </c>
      <c r="C21" s="102">
        <v>13494</v>
      </c>
    </row>
    <row r="22" spans="1:3">
      <c r="A22" s="94" t="s">
        <v>76</v>
      </c>
      <c r="B22" s="84">
        <v>34445.548370000004</v>
      </c>
      <c r="C22" s="102">
        <f>14713+89</f>
        <v>14802</v>
      </c>
    </row>
    <row r="23" spans="1:3">
      <c r="A23" s="94" t="s">
        <v>77</v>
      </c>
      <c r="B23" s="84">
        <v>294248.91850000003</v>
      </c>
      <c r="C23" s="102">
        <v>18214</v>
      </c>
    </row>
    <row r="24" spans="1:3">
      <c r="A24" s="94" t="s">
        <v>78</v>
      </c>
      <c r="B24" s="84"/>
      <c r="C24" s="102"/>
    </row>
    <row r="25" spans="1:3">
      <c r="A25" s="94" t="s">
        <v>79</v>
      </c>
      <c r="B25" s="84"/>
      <c r="C25" s="102"/>
    </row>
    <row r="26" spans="1:3">
      <c r="A26" s="94" t="s">
        <v>80</v>
      </c>
      <c r="B26" s="84">
        <v>76143.033840000004</v>
      </c>
      <c r="C26" s="102">
        <v>8144</v>
      </c>
    </row>
    <row r="27" spans="1:3">
      <c r="A27" s="94" t="s">
        <v>81</v>
      </c>
      <c r="B27" s="84">
        <v>5939521.5174899995</v>
      </c>
      <c r="C27" s="102">
        <v>88999</v>
      </c>
    </row>
    <row r="28" spans="1:3" ht="26.25">
      <c r="A28" s="96" t="s">
        <v>82</v>
      </c>
      <c r="B28" s="104">
        <f>+B10-B19</f>
        <v>842991.42194000073</v>
      </c>
      <c r="C28" s="104">
        <f>+C10-C19</f>
        <v>84480</v>
      </c>
    </row>
    <row r="29" spans="1:3">
      <c r="A29" s="97"/>
      <c r="B29" s="84"/>
      <c r="C29" s="105"/>
    </row>
    <row r="30" spans="1:3">
      <c r="A30" s="92" t="s">
        <v>83</v>
      </c>
      <c r="B30" s="86"/>
      <c r="C30" s="86"/>
    </row>
    <row r="31" spans="1:3">
      <c r="A31" s="95" t="s">
        <v>65</v>
      </c>
      <c r="B31" s="101">
        <f>SUM(B33:B43)</f>
        <v>0</v>
      </c>
      <c r="C31" s="101">
        <f>SUM(C33:C43)</f>
        <v>0</v>
      </c>
    </row>
    <row r="32" spans="1:3">
      <c r="A32" s="94" t="s">
        <v>66</v>
      </c>
      <c r="B32" s="84"/>
      <c r="C32" s="102"/>
    </row>
    <row r="33" spans="1:4">
      <c r="A33" s="94" t="s">
        <v>84</v>
      </c>
      <c r="B33" s="84"/>
      <c r="C33" s="102"/>
    </row>
    <row r="34" spans="1:4">
      <c r="A34" s="94" t="s">
        <v>85</v>
      </c>
      <c r="B34" s="84"/>
      <c r="C34" s="102"/>
    </row>
    <row r="35" spans="1:4">
      <c r="A35" s="94" t="s">
        <v>86</v>
      </c>
      <c r="B35" s="84"/>
      <c r="C35" s="102"/>
    </row>
    <row r="36" spans="1:4" ht="45" hidden="1">
      <c r="A36" s="94" t="s">
        <v>87</v>
      </c>
      <c r="B36" s="84"/>
      <c r="C36" s="102"/>
    </row>
    <row r="37" spans="1:4" hidden="1">
      <c r="A37" s="94" t="s">
        <v>88</v>
      </c>
      <c r="B37" s="84"/>
      <c r="C37" s="102"/>
    </row>
    <row r="38" spans="1:4" ht="30" hidden="1">
      <c r="A38" s="94" t="s">
        <v>89</v>
      </c>
      <c r="B38" s="84"/>
      <c r="C38" s="102"/>
    </row>
    <row r="39" spans="1:4" hidden="1">
      <c r="A39" s="94" t="s">
        <v>90</v>
      </c>
      <c r="B39" s="84"/>
      <c r="C39" s="102"/>
    </row>
    <row r="40" spans="1:4" hidden="1">
      <c r="A40" s="94" t="s">
        <v>91</v>
      </c>
      <c r="B40" s="84"/>
      <c r="C40" s="102"/>
    </row>
    <row r="41" spans="1:4">
      <c r="A41" s="94" t="s">
        <v>92</v>
      </c>
      <c r="B41" s="84"/>
      <c r="C41" s="102"/>
    </row>
    <row r="42" spans="1:4">
      <c r="A42" s="94" t="s">
        <v>72</v>
      </c>
      <c r="B42" s="84"/>
      <c r="C42" s="102"/>
    </row>
    <row r="43" spans="1:4">
      <c r="A43" s="94" t="s">
        <v>106</v>
      </c>
      <c r="B43" s="84"/>
      <c r="C43" s="102"/>
      <c r="D43" s="118">
        <f>C43-C56</f>
        <v>0</v>
      </c>
    </row>
    <row r="44" spans="1:4">
      <c r="A44" s="95" t="s">
        <v>74</v>
      </c>
      <c r="B44" s="106">
        <f>SUM(B46:B56)</f>
        <v>196554.01965</v>
      </c>
      <c r="C44" s="106">
        <f>SUM(C46:C56)</f>
        <v>0</v>
      </c>
    </row>
    <row r="45" spans="1:4">
      <c r="A45" s="94" t="s">
        <v>66</v>
      </c>
      <c r="B45" s="84"/>
      <c r="C45" s="102"/>
    </row>
    <row r="46" spans="1:4">
      <c r="A46" s="94" t="s">
        <v>93</v>
      </c>
      <c r="B46" s="84"/>
      <c r="C46" s="102"/>
    </row>
    <row r="47" spans="1:4">
      <c r="A47" s="94" t="s">
        <v>94</v>
      </c>
      <c r="B47" s="84"/>
      <c r="C47" s="102"/>
    </row>
    <row r="48" spans="1:4">
      <c r="A48" s="94" t="s">
        <v>95</v>
      </c>
      <c r="B48" s="84"/>
      <c r="C48" s="102"/>
    </row>
    <row r="49" spans="1:3" ht="45" hidden="1">
      <c r="A49" s="94" t="s">
        <v>96</v>
      </c>
      <c r="B49" s="84"/>
      <c r="C49" s="102"/>
    </row>
    <row r="50" spans="1:3">
      <c r="A50" s="94" t="s">
        <v>134</v>
      </c>
      <c r="B50" s="84">
        <v>196554.01965</v>
      </c>
      <c r="C50" s="102"/>
    </row>
    <row r="51" spans="1:3" hidden="1">
      <c r="A51" s="94" t="s">
        <v>97</v>
      </c>
      <c r="B51" s="84"/>
      <c r="C51" s="102"/>
    </row>
    <row r="52" spans="1:3" hidden="1">
      <c r="A52" s="94" t="s">
        <v>98</v>
      </c>
      <c r="B52" s="84"/>
      <c r="C52" s="102"/>
    </row>
    <row r="53" spans="1:3">
      <c r="A53" s="94" t="s">
        <v>99</v>
      </c>
      <c r="B53" s="84"/>
      <c r="C53" s="102"/>
    </row>
    <row r="54" spans="1:3" hidden="1">
      <c r="A54" s="94" t="s">
        <v>91</v>
      </c>
      <c r="B54" s="84"/>
      <c r="C54" s="102"/>
    </row>
    <row r="55" spans="1:3">
      <c r="A55" s="94" t="s">
        <v>100</v>
      </c>
      <c r="B55" s="84"/>
      <c r="C55" s="102"/>
    </row>
    <row r="56" spans="1:3">
      <c r="A56" s="94" t="s">
        <v>135</v>
      </c>
      <c r="B56" s="84"/>
      <c r="C56" s="102"/>
    </row>
    <row r="57" spans="1:3" ht="26.25">
      <c r="A57" s="96" t="s">
        <v>101</v>
      </c>
      <c r="B57" s="104">
        <f>+B31-B44</f>
        <v>-196554.01965</v>
      </c>
      <c r="C57" s="104">
        <f>+C31-C44</f>
        <v>0</v>
      </c>
    </row>
    <row r="58" spans="1:3">
      <c r="A58" s="97"/>
      <c r="B58" s="84"/>
      <c r="C58" s="105"/>
    </row>
    <row r="59" spans="1:3">
      <c r="A59" s="92" t="s">
        <v>102</v>
      </c>
      <c r="B59" s="86"/>
      <c r="C59" s="86"/>
    </row>
    <row r="60" spans="1:3">
      <c r="A60" s="95" t="s">
        <v>65</v>
      </c>
      <c r="B60" s="87">
        <v>0</v>
      </c>
      <c r="C60" s="101">
        <f>SUM(C62:C65)</f>
        <v>0</v>
      </c>
    </row>
    <row r="61" spans="1:3" hidden="1">
      <c r="A61" s="94" t="s">
        <v>66</v>
      </c>
      <c r="B61" s="84"/>
      <c r="C61" s="102"/>
    </row>
    <row r="62" spans="1:3" hidden="1">
      <c r="A62" s="94" t="s">
        <v>103</v>
      </c>
      <c r="B62" s="84"/>
      <c r="C62" s="102"/>
    </row>
    <row r="63" spans="1:3" hidden="1">
      <c r="A63" s="94" t="s">
        <v>104</v>
      </c>
      <c r="B63" s="84"/>
      <c r="C63" s="102"/>
    </row>
    <row r="64" spans="1:3" hidden="1">
      <c r="A64" s="94" t="s">
        <v>105</v>
      </c>
      <c r="B64" s="84"/>
      <c r="C64" s="102"/>
    </row>
    <row r="65" spans="1:3" hidden="1">
      <c r="A65" s="94" t="s">
        <v>106</v>
      </c>
      <c r="B65" s="84"/>
      <c r="C65" s="102"/>
    </row>
    <row r="66" spans="1:3">
      <c r="A66" s="95" t="s">
        <v>74</v>
      </c>
      <c r="B66" s="87">
        <v>0</v>
      </c>
      <c r="C66" s="106">
        <f>SUM(C68:C72)</f>
        <v>0</v>
      </c>
    </row>
    <row r="67" spans="1:3" hidden="1">
      <c r="A67" s="94" t="s">
        <v>66</v>
      </c>
      <c r="B67" s="84"/>
      <c r="C67" s="102"/>
    </row>
    <row r="68" spans="1:3" hidden="1">
      <c r="A68" s="94" t="s">
        <v>107</v>
      </c>
      <c r="B68" s="84"/>
      <c r="C68" s="102"/>
    </row>
    <row r="69" spans="1:3" hidden="1">
      <c r="A69" s="94" t="s">
        <v>108</v>
      </c>
      <c r="B69" s="84"/>
      <c r="C69" s="102"/>
    </row>
    <row r="70" spans="1:3" hidden="1">
      <c r="A70" s="94" t="s">
        <v>109</v>
      </c>
      <c r="B70" s="84"/>
      <c r="C70" s="102"/>
    </row>
    <row r="71" spans="1:3" hidden="1">
      <c r="A71" s="94" t="s">
        <v>110</v>
      </c>
      <c r="B71" s="84"/>
      <c r="C71" s="102"/>
    </row>
    <row r="72" spans="1:3" hidden="1">
      <c r="A72" s="94" t="s">
        <v>111</v>
      </c>
      <c r="B72" s="84"/>
      <c r="C72" s="102"/>
    </row>
    <row r="73" spans="1:3" ht="26.25">
      <c r="A73" s="96" t="s">
        <v>112</v>
      </c>
      <c r="B73" s="85">
        <v>0</v>
      </c>
      <c r="C73" s="104">
        <f>+C60-C66</f>
        <v>0</v>
      </c>
    </row>
    <row r="74" spans="1:3">
      <c r="A74" s="94" t="s">
        <v>113</v>
      </c>
      <c r="B74" s="84">
        <v>-190131</v>
      </c>
      <c r="C74" s="102">
        <v>-175224</v>
      </c>
    </row>
    <row r="75" spans="1:3">
      <c r="A75" s="96" t="s">
        <v>114</v>
      </c>
      <c r="B75" s="104">
        <f>+B28+B57+B73+B74</f>
        <v>456306.4022900007</v>
      </c>
      <c r="C75" s="104">
        <f>+C28+C57+C73+C74</f>
        <v>-90744</v>
      </c>
    </row>
    <row r="76" spans="1:3" ht="30">
      <c r="A76" s="94" t="s">
        <v>115</v>
      </c>
      <c r="B76" s="84">
        <v>1579034</v>
      </c>
      <c r="C76" s="102">
        <v>2976464</v>
      </c>
    </row>
    <row r="77" spans="1:3" ht="26.25">
      <c r="A77" s="98" t="s">
        <v>116</v>
      </c>
      <c r="B77" s="107">
        <f>+B75+B76</f>
        <v>2035340.4022900006</v>
      </c>
      <c r="C77" s="107">
        <f>+C75+C76</f>
        <v>2885720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C8" sqref="C8:C9"/>
    </sheetView>
  </sheetViews>
  <sheetFormatPr defaultRowHeight="15"/>
  <cols>
    <col min="1" max="1" width="37.42578125" customWidth="1"/>
    <col min="3" max="3" width="15.28515625" customWidth="1"/>
    <col min="4" max="4" width="1.28515625" customWidth="1"/>
    <col min="5" max="5" width="18.5703125" customWidth="1"/>
    <col min="6" max="6" width="2.28515625" customWidth="1"/>
    <col min="7" max="7" width="15" customWidth="1"/>
    <col min="8" max="8" width="1.7109375" customWidth="1"/>
    <col min="9" max="9" width="13.5703125" customWidth="1"/>
  </cols>
  <sheetData>
    <row r="1" spans="1:9" ht="15.75">
      <c r="A1" s="88" t="str">
        <f>Ф1!A1</f>
        <v>АКЦИОНЕРНОЕ ОБЩЕСТВО «ИНВЕСТИЦИОННЫЙ ДОМ  «FINCRAFT»</v>
      </c>
    </row>
    <row r="2" spans="1:9" ht="15.75">
      <c r="A2" s="88"/>
    </row>
    <row r="3" spans="1:9">
      <c r="A3" s="90" t="s">
        <v>133</v>
      </c>
    </row>
    <row r="4" spans="1:9">
      <c r="A4" s="90" t="s">
        <v>120</v>
      </c>
    </row>
    <row r="5" spans="1:9">
      <c r="A5" s="91" t="s">
        <v>11</v>
      </c>
    </row>
    <row r="8" spans="1:9">
      <c r="A8" s="9"/>
      <c r="B8" s="1" t="s">
        <v>0</v>
      </c>
      <c r="C8" s="8" t="s">
        <v>5</v>
      </c>
      <c r="D8" s="8"/>
      <c r="E8" s="8" t="s">
        <v>121</v>
      </c>
      <c r="F8" s="8"/>
      <c r="G8" s="8" t="s">
        <v>6</v>
      </c>
      <c r="H8" s="8"/>
      <c r="I8" s="2" t="s">
        <v>122</v>
      </c>
    </row>
    <row r="9" spans="1:9">
      <c r="A9" s="9"/>
      <c r="B9" s="1" t="s">
        <v>1</v>
      </c>
      <c r="C9" s="8"/>
      <c r="D9" s="8"/>
      <c r="E9" s="8"/>
      <c r="F9" s="8"/>
      <c r="G9" s="8"/>
      <c r="H9" s="8"/>
      <c r="I9" s="2" t="s">
        <v>123</v>
      </c>
    </row>
    <row r="10" spans="1:9">
      <c r="A10" s="3"/>
      <c r="B10" s="4"/>
      <c r="C10" s="3"/>
      <c r="D10" s="3"/>
      <c r="E10" s="3"/>
      <c r="F10" s="3"/>
      <c r="G10" s="3"/>
      <c r="H10" s="3"/>
      <c r="I10" s="3"/>
    </row>
    <row r="11" spans="1:9" ht="15.75" thickBot="1">
      <c r="A11" s="7" t="s">
        <v>125</v>
      </c>
      <c r="B11" s="6"/>
      <c r="C11" s="113">
        <v>50559902</v>
      </c>
      <c r="D11" s="113"/>
      <c r="E11" s="113">
        <v>3970</v>
      </c>
      <c r="F11" s="113"/>
      <c r="G11" s="113">
        <v>-38081152</v>
      </c>
      <c r="H11" s="113"/>
      <c r="I11" s="113">
        <f>SUM(C11:G11)</f>
        <v>12482720</v>
      </c>
    </row>
    <row r="12" spans="1:9">
      <c r="A12" s="3"/>
      <c r="B12" s="4"/>
      <c r="C12" s="11"/>
      <c r="D12" s="11"/>
      <c r="E12" s="11"/>
      <c r="F12" s="11"/>
      <c r="G12" s="11"/>
      <c r="H12" s="11"/>
      <c r="I12" s="11"/>
    </row>
    <row r="13" spans="1:9">
      <c r="A13" s="3" t="s">
        <v>128</v>
      </c>
      <c r="B13" s="4"/>
      <c r="C13" s="11" t="s">
        <v>3</v>
      </c>
      <c r="D13" s="11"/>
      <c r="E13" s="11" t="s">
        <v>3</v>
      </c>
      <c r="F13" s="11"/>
      <c r="G13" s="10">
        <v>1261815</v>
      </c>
      <c r="H13" s="11"/>
      <c r="I13" s="10">
        <f>SUM(C13:G13)</f>
        <v>1261815</v>
      </c>
    </row>
    <row r="14" spans="1:9" ht="15.75" thickBot="1">
      <c r="A14" s="5" t="s">
        <v>129</v>
      </c>
      <c r="B14" s="6"/>
      <c r="C14" s="114" t="s">
        <v>3</v>
      </c>
      <c r="D14" s="114"/>
      <c r="E14" s="114">
        <v>814974</v>
      </c>
      <c r="F14" s="114"/>
      <c r="G14" s="12" t="s">
        <v>3</v>
      </c>
      <c r="H14" s="114"/>
      <c r="I14" s="12">
        <f>SUM(C14:G14)</f>
        <v>814974</v>
      </c>
    </row>
    <row r="15" spans="1:9">
      <c r="A15" s="108" t="s">
        <v>124</v>
      </c>
      <c r="B15" s="109"/>
      <c r="C15" s="115"/>
      <c r="D15" s="115"/>
      <c r="E15" s="115">
        <f>SUM(E13:E14)</f>
        <v>814974</v>
      </c>
      <c r="F15" s="115"/>
      <c r="G15" s="115">
        <f>SUM(G13:G14)</f>
        <v>1261815</v>
      </c>
      <c r="H15" s="115"/>
      <c r="I15" s="115">
        <f>SUM(I13:I14)</f>
        <v>2076789</v>
      </c>
    </row>
    <row r="16" spans="1:9" s="110" customFormat="1">
      <c r="A16" s="108"/>
      <c r="B16" s="109"/>
      <c r="C16" s="115"/>
      <c r="D16" s="115"/>
      <c r="E16" s="115"/>
      <c r="F16" s="115"/>
      <c r="G16" s="115"/>
      <c r="H16" s="115"/>
      <c r="I16" s="115"/>
    </row>
    <row r="17" spans="1:9" ht="15.75" thickBot="1">
      <c r="A17" s="111" t="s">
        <v>126</v>
      </c>
      <c r="B17" s="112"/>
      <c r="C17" s="116">
        <f>C11+C15</f>
        <v>50559902</v>
      </c>
      <c r="D17" s="117"/>
      <c r="E17" s="116">
        <f>E11+E15</f>
        <v>818944</v>
      </c>
      <c r="F17" s="117"/>
      <c r="G17" s="116">
        <f>G11+G15</f>
        <v>-36819337</v>
      </c>
      <c r="H17" s="117"/>
      <c r="I17" s="116">
        <f>I11+I15</f>
        <v>14559509</v>
      </c>
    </row>
    <row r="18" spans="1:9">
      <c r="A18" s="3"/>
      <c r="B18" s="4"/>
      <c r="C18" s="11"/>
      <c r="D18" s="11"/>
      <c r="E18" s="11"/>
      <c r="F18" s="11"/>
      <c r="G18" s="11"/>
      <c r="H18" s="11"/>
      <c r="I18" s="11"/>
    </row>
    <row r="19" spans="1:9">
      <c r="A19" s="3" t="s">
        <v>130</v>
      </c>
      <c r="B19" s="4"/>
      <c r="C19" s="11" t="s">
        <v>3</v>
      </c>
      <c r="D19" s="11"/>
      <c r="E19" s="11" t="s">
        <v>3</v>
      </c>
      <c r="F19" s="11"/>
      <c r="G19" s="11">
        <v>-63210</v>
      </c>
      <c r="H19" s="11"/>
      <c r="I19" s="10">
        <f>SUM(C19:G19)</f>
        <v>-63210</v>
      </c>
    </row>
    <row r="20" spans="1:9" ht="15.75" thickBot="1">
      <c r="A20" s="5" t="s">
        <v>131</v>
      </c>
      <c r="B20" s="6"/>
      <c r="C20" s="114" t="s">
        <v>3</v>
      </c>
      <c r="D20" s="114"/>
      <c r="E20" s="114">
        <v>-867991</v>
      </c>
      <c r="F20" s="114"/>
      <c r="G20" s="114" t="s">
        <v>3</v>
      </c>
      <c r="H20" s="12"/>
      <c r="I20" s="12">
        <f>SUM(C20:G20)</f>
        <v>-867991</v>
      </c>
    </row>
    <row r="21" spans="1:9">
      <c r="A21" s="108" t="s">
        <v>132</v>
      </c>
      <c r="B21" s="109"/>
      <c r="C21" s="115"/>
      <c r="D21" s="115"/>
      <c r="E21" s="115">
        <f>SUM(E19:E20)</f>
        <v>-867991</v>
      </c>
      <c r="F21" s="115"/>
      <c r="G21" s="115">
        <f>SUM(G19:G20)</f>
        <v>-63210</v>
      </c>
      <c r="H21" s="115"/>
      <c r="I21" s="115">
        <f>SUM(I19:I20)</f>
        <v>-931201</v>
      </c>
    </row>
    <row r="22" spans="1:9" s="110" customFormat="1">
      <c r="A22" s="108"/>
      <c r="B22" s="109"/>
      <c r="C22" s="115"/>
      <c r="D22" s="115"/>
      <c r="E22" s="115"/>
      <c r="F22" s="115"/>
      <c r="G22" s="115"/>
      <c r="H22" s="115"/>
      <c r="I22" s="115"/>
    </row>
    <row r="23" spans="1:9" s="110" customFormat="1" ht="15.75" thickBot="1">
      <c r="A23" s="111" t="s">
        <v>127</v>
      </c>
      <c r="B23" s="112"/>
      <c r="C23" s="116">
        <f>C17+C21</f>
        <v>50559902</v>
      </c>
      <c r="D23" s="117"/>
      <c r="E23" s="116">
        <f>E17+E21</f>
        <v>-49047</v>
      </c>
      <c r="F23" s="117"/>
      <c r="G23" s="116">
        <f>G17+G21</f>
        <v>-36882547</v>
      </c>
      <c r="H23" s="117"/>
      <c r="I23" s="116">
        <f>I17+I21</f>
        <v>13628308</v>
      </c>
    </row>
  </sheetData>
  <mergeCells count="7">
    <mergeCell ref="H8:H9"/>
    <mergeCell ref="A8:A9"/>
    <mergeCell ref="C8:C9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2018-05-14T05:11:40Z</dcterms:created>
  <dcterms:modified xsi:type="dcterms:W3CDTF">2018-05-14T10:30:52Z</dcterms:modified>
</cp:coreProperties>
</file>