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0\Листинг\"/>
    </mc:Choice>
  </mc:AlternateContent>
  <xr:revisionPtr revIDLastSave="0" documentId="13_ncr:1_{025DF05B-871F-43D6-9646-24E0FA2D824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Ф1" sheetId="4" r:id="rId1"/>
    <sheet name="Ф2" sheetId="5" r:id="rId2"/>
    <sheet name="Ф3" sheetId="2" r:id="rId3"/>
    <sheet name="Ф4" sheetId="3" r:id="rId4"/>
  </sheets>
  <definedNames>
    <definedName name="_xlnm.Print_Area" localSheetId="0">Ф1!$A$1:$E$51</definedName>
    <definedName name="_xlnm.Print_Area" localSheetId="1">Ф2!$A$1:$F$53</definedName>
    <definedName name="_xlnm.Print_Area" localSheetId="2">Ф3!$A$1:$C$83</definedName>
    <definedName name="_xlnm.Print_Area" localSheetId="3">Ф4!$A$1:$I$30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3" l="1"/>
  <c r="C34" i="5" l="1"/>
  <c r="E34" i="5"/>
  <c r="C19" i="2" l="1"/>
  <c r="C10" i="2"/>
  <c r="C28" i="2" s="1"/>
  <c r="C10" i="4" l="1"/>
  <c r="B10" i="2" l="1"/>
  <c r="E22" i="3" l="1"/>
  <c r="G15" i="3"/>
  <c r="G18" i="3" s="1"/>
  <c r="I23" i="3" l="1"/>
  <c r="I16" i="3" l="1"/>
  <c r="C44" i="2" l="1"/>
  <c r="B19" i="2" l="1"/>
  <c r="B31" i="2"/>
  <c r="B44" i="2"/>
  <c r="D43" i="2"/>
  <c r="B28" i="2" l="1"/>
  <c r="B57" i="2"/>
  <c r="B75" i="2" l="1"/>
  <c r="B77" i="2" s="1"/>
  <c r="B78" i="2" s="1"/>
  <c r="A1" i="3"/>
  <c r="C18" i="3"/>
  <c r="C24" i="3" s="1"/>
  <c r="I21" i="3"/>
  <c r="E15" i="3"/>
  <c r="E18" i="3" s="1"/>
  <c r="E24" i="3" s="1"/>
  <c r="I14" i="3"/>
  <c r="I13" i="3"/>
  <c r="I15" i="3" l="1"/>
  <c r="I18" i="3" s="1"/>
  <c r="A1" i="2"/>
  <c r="C66" i="2"/>
  <c r="C60" i="2"/>
  <c r="C31" i="2"/>
  <c r="C57" i="2" s="1"/>
  <c r="C73" i="2" l="1"/>
  <c r="C75" i="2" l="1"/>
  <c r="C77" i="2" s="1"/>
  <c r="E37" i="5"/>
  <c r="C37" i="5"/>
  <c r="E24" i="5"/>
  <c r="C24" i="5"/>
  <c r="C8" i="5"/>
  <c r="E8" i="5" s="1"/>
  <c r="A1" i="5"/>
  <c r="E41" i="5" l="1"/>
  <c r="E45" i="5" s="1"/>
  <c r="C41" i="5"/>
  <c r="C45" i="5" s="1"/>
  <c r="E24" i="4"/>
  <c r="E43" i="4"/>
  <c r="C43" i="4"/>
  <c r="E36" i="4"/>
  <c r="C24" i="4"/>
  <c r="C36" i="4"/>
  <c r="G22" i="3" l="1"/>
  <c r="G24" i="3" s="1"/>
  <c r="I20" i="3"/>
  <c r="I22" i="3" s="1"/>
  <c r="I24" i="3" s="1"/>
  <c r="C45" i="4"/>
  <c r="E45" i="4"/>
</calcChain>
</file>

<file path=xl/sharedStrings.xml><?xml version="1.0" encoding="utf-8"?>
<sst xmlns="http://schemas.openxmlformats.org/spreadsheetml/2006/main" count="185" uniqueCount="143">
  <si>
    <t>31 декабря</t>
  </si>
  <si>
    <t>-</t>
  </si>
  <si>
    <t>Прочие активы</t>
  </si>
  <si>
    <t>Уставный капитал</t>
  </si>
  <si>
    <t>31 марта</t>
  </si>
  <si>
    <t xml:space="preserve">ОТЧЕТ О ФИНАНСОВОМ ПОЛОЖЕНИИ </t>
  </si>
  <si>
    <t>(в тысячах казахстанских тенге)</t>
  </si>
  <si>
    <t>примечание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</si>
  <si>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</si>
  <si>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</si>
  <si>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</si>
  <si>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</si>
  <si>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</si>
  <si>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</si>
  <si>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</si>
  <si>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</si>
  <si>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Производные финансовые инструменты</t>
  </si>
  <si>
    <t>Текущее налоговое требование</t>
  </si>
  <si>
    <t>ИТОГО АКТИВОВ</t>
  </si>
  <si>
    <t>ОБЯЗАТЕЛЬСТВА</t>
  </si>
  <si>
    <t>Обязательства по соглашениям «РЕПО»</t>
  </si>
  <si>
    <t>Выпущенные долговые ценные бумаги</t>
  </si>
  <si>
    <t>Кредиторская задолженность</t>
  </si>
  <si>
    <t>Начисленные комиссионные расходы к оплате</t>
  </si>
  <si>
    <t>Текущее налоговое обязательство</t>
  </si>
  <si>
    <t>Прочие обязательства</t>
  </si>
  <si>
    <t>ИТОГО ОБЯЗАТЕЛЬСТВА</t>
  </si>
  <si>
    <t>КАПИТАЛ</t>
  </si>
  <si>
    <t>ИТОГО КАПИТАЛ</t>
  </si>
  <si>
    <t>ИТОГО КАПИТАЛ И ОБЯЗАТЕЛЬСТВА</t>
  </si>
  <si>
    <t>АКЦИОНЕРНОЕ ОБЩЕСТВО «ИНВЕСТИЦИОННЫЙ ДОМ  «FINCRAFT»</t>
  </si>
  <si>
    <t>Доходы, связанные с получением вознаграждения</t>
  </si>
  <si>
    <t>Комиссионные вознаграждения</t>
  </si>
  <si>
    <t>Доходы от купли-продажи финансовых активов (нетто)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</si>
  <si>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</si>
  <si>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</si>
  <si>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</si>
  <si>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</si>
  <si>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ИТОГО ДОХОДОВ</t>
  </si>
  <si>
    <t>Расходы, связанные с выплатой вознаграждения</t>
  </si>
  <si>
    <t>Комиссионные расходы</t>
  </si>
  <si>
    <t>Расходы от реализации или безвозмездной передачи активов</t>
  </si>
  <si>
    <t>Расходы от операций с производными финансовыми инструментами</t>
  </si>
  <si>
    <t>Операционные расходы</t>
  </si>
  <si>
    <t>Прочие расходы</t>
  </si>
  <si>
    <t>ИТОГО РАСХОДОВ</t>
  </si>
  <si>
    <t>ЧИСТАЯ ПРИБЫЛЬ ДО УПЛАТЫ КОРПОРАТИВНОГО ПОДОХОДНОГО НАЛОГА</t>
  </si>
  <si>
    <t>Расход по налогу на прибыль</t>
  </si>
  <si>
    <t>ИТОГО ЧИСТАЯ ПРИБЫЛЬ ЗА ПЕРИОД</t>
  </si>
  <si>
    <t>за период, закончившийся</t>
  </si>
  <si>
    <t>Доходы/ (расходы) от реализации активов</t>
  </si>
  <si>
    <t xml:space="preserve">ОТЧЕТ О ДВИЖЕНИИ ДЕНЕЖНЫХ СРЕДСТВ 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</si>
  <si>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</si>
  <si>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</si>
  <si>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</si>
  <si>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</si>
  <si>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</si>
  <si>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</si>
  <si>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</si>
  <si>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дивиденды</t>
  </si>
  <si>
    <t xml:space="preserve">            полученные вознаграждения</t>
  </si>
  <si>
    <t xml:space="preserve">            прочие поступления (продажа/погашение ЦБ)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</si>
  <si>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</si>
  <si>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</si>
  <si>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</si>
  <si>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</si>
  <si>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</si>
  <si>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</si>
  <si>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</si>
  <si>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 (приобретение ЦБ)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</si>
  <si>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</si>
  <si>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</si>
  <si>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</si>
  <si>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</si>
  <si>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</si>
  <si>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</si>
  <si>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</si>
  <si>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</si>
  <si>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</si>
  <si>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</si>
  <si>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</si>
  <si>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</si>
  <si>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</si>
  <si>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</si>
  <si>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</si>
  <si>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</si>
  <si>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</si>
  <si>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</si>
  <si>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</si>
  <si>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</si>
  <si>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</si>
  <si>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</si>
  <si>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</si>
  <si>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</si>
  <si>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прочие поступления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</si>
  <si>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</si>
  <si>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</si>
  <si>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</si>
  <si>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</si>
  <si>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</si>
  <si>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</t>
  </si>
  <si>
    <t>4. Влияние обменных курсов валют к тенге</t>
  </si>
  <si>
    <t>5. Увеличение +/- уменьшение денежных средств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</si>
  <si>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</si>
  <si>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</si>
  <si>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ДВИЖЕНИЕ ДЕНЕЖНЫХ СРЕДСТВ ОТ</t>
  </si>
  <si>
    <t>Резерв переоценки финансовых активов, имеющихся в наличии для продажи</t>
  </si>
  <si>
    <t>Итого совокупный убыток за год</t>
  </si>
  <si>
    <t>Чистая прибыль</t>
  </si>
  <si>
    <t>Прочий совокупный доход</t>
  </si>
  <si>
    <t>Чистый убыток</t>
  </si>
  <si>
    <t>Прочий совокупный убыток</t>
  </si>
  <si>
    <t>Итого совокупный доход</t>
  </si>
  <si>
    <t>ОТЧЕТ ОБ ИЗМЕНЕНИЯХ В КАПИТАЛЕ</t>
  </si>
  <si>
    <t xml:space="preserve">            приобретение долговых инструментов</t>
  </si>
  <si>
    <t xml:space="preserve">            прочие выплаты</t>
  </si>
  <si>
    <t>ОТЧЕТ О ПРИБЫЛЯХ И УБЫТКАХ и ПРОЧЕМ СОВОКУПНОМ ДОХОДЕ</t>
  </si>
  <si>
    <t>2019 года</t>
  </si>
  <si>
    <t>Ценные бумаги, учитываемые по справедливой стоимости через прочий совокупный доход (за вычетом резервов на обесценение)</t>
  </si>
  <si>
    <t>Займы полученные</t>
  </si>
  <si>
    <t>На 31 декабря 2018 года</t>
  </si>
  <si>
    <t>Выплата дивидендов акционеру</t>
  </si>
  <si>
    <t>Дисконт при первоначальном признании займов, выданных связанным сторонам</t>
  </si>
  <si>
    <t>31 марта 2019 года</t>
  </si>
  <si>
    <t>ПО СОСТОЯНИЮ на 31 марта 2020 года</t>
  </si>
  <si>
    <t>2020 года</t>
  </si>
  <si>
    <t>31 марта 2020 года</t>
  </si>
  <si>
    <t>Расходы на персонал</t>
  </si>
  <si>
    <t>На 31 декабря 2019 года</t>
  </si>
  <si>
    <t>На 31 марта 2020 года</t>
  </si>
  <si>
    <t>ЗА ПЕРИОД, ЗАКОНЧИВШИЙСЯ 31 МАРТА 2020 ГОДА</t>
  </si>
  <si>
    <t>Непокрытая прибыль</t>
  </si>
  <si>
    <t>Инвестиции в дочерние компании</t>
  </si>
  <si>
    <t>Отложенный налоговый актив</t>
  </si>
  <si>
    <t>Авансы выданные</t>
  </si>
  <si>
    <t>Уставный (акционерный) капитал</t>
  </si>
  <si>
    <t>Резервный капитал и резерв переоценки</t>
  </si>
  <si>
    <t>Нераспределенная прибыль/(Накопленные убытки)</t>
  </si>
  <si>
    <t>Председатель Правления Колдасов Е.Т.</t>
  </si>
  <si>
    <t>____________________</t>
  </si>
  <si>
    <t>Главный бухгалтер Сатпаева Ш.К.</t>
  </si>
  <si>
    <t>Приме-чания</t>
  </si>
  <si>
    <t>Итого капитал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</si>
</sst>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(* #,##0.00_);_(* \(#,##0.00\);_(* &quot;-&quot;??_);_(@_)"/>
    <numFmt numFmtId="168" formatCode="_([$€]* #,##0.00_);_([$€]* \(#,##0.00\);_([$€]* &quot;-&quot;??_);_(@_)"/>
    <numFmt numFmtId="169" formatCode="_-* #,##0.00[$€]_-;\-* #,##0.00[$€]_-;_-* &quot;-&quot;??[$€]_-;_-@_-"/>
    <numFmt numFmtId="170" formatCode="_-* #&quot;,&quot;##0\ _р_._-;\-* #&quot;,&quot;##0\ _р_._-;_-* &quot;-&quot;\ _р_._-;_-@_-"/>
    <numFmt numFmtId="171" formatCode="_-* #&quot;,&quot;##0.00\ _р_._-;\-* #&quot;,&quot;##0.00\ _р_._-;_-* &quot;-&quot;??\ _р_._-;_-@_-"/>
    <numFmt numFmtId="172" formatCode="_-* #,##0.00_K_Z_T_-;\-* #,##0.00_K_Z_T_-;_-* &quot;-&quot;??_K_Z_T_-;_-@_-"/>
    <numFmt numFmtId="173" formatCode="_(&quot;$&quot;* #,##0_);_(&quot;$&quot;* \(#,##0\);_(&quot;$&quot;* &quot;-&quot;_);_(@_)"/>
    <numFmt numFmtId="174" formatCode="_(* #,##0.000_);_(* \(#,##0.000\);_(* &quot;-&quot;??_);_(@_)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name val="Antiqua"/>
    </font>
    <font>
      <sz val="10"/>
      <color indexed="17"/>
      <name val="Arial Cyr"/>
      <family val="2"/>
      <charset val="204"/>
    </font>
    <font>
      <sz val="11"/>
      <name val="돋움"/>
      <family val="3"/>
      <charset val="129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4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7" fillId="0" borderId="0">
      <alignment horizontal="right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8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8" fillId="0" borderId="0">
      <alignment horizontal="center" vertical="top"/>
    </xf>
    <xf numFmtId="0" fontId="19" fillId="0" borderId="0">
      <alignment horizontal="center" vertical="top"/>
    </xf>
    <xf numFmtId="0" fontId="18" fillId="0" borderId="0">
      <alignment horizontal="center" vertical="top"/>
    </xf>
    <xf numFmtId="0" fontId="18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right" vertical="top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0" fillId="8" borderId="3" applyNumberFormat="0" applyAlignment="0" applyProtection="0"/>
    <xf numFmtId="0" fontId="21" fillId="21" borderId="4" applyNumberFormat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2" borderId="9" applyNumberFormat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5" fillId="0" borderId="0"/>
    <xf numFmtId="0" fontId="3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2" fillId="0" borderId="0"/>
    <xf numFmtId="0" fontId="5" fillId="0" borderId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24" borderId="10" applyNumberFormat="0" applyFon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9" fillId="5" borderId="0" applyNumberFormat="0" applyBorder="0" applyAlignment="0" applyProtection="0"/>
    <xf numFmtId="0" fontId="40" fillId="0" borderId="0">
      <alignment vertical="center"/>
    </xf>
    <xf numFmtId="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7" fillId="0" borderId="0">
      <alignment horizontal="left" vertical="top"/>
    </xf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165" fontId="16" fillId="0" borderId="0" applyFont="0" applyFill="0" applyBorder="0" applyAlignment="0" applyProtection="0"/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left" vertical="top"/>
    </xf>
    <xf numFmtId="43" fontId="15" fillId="0" borderId="0" applyFont="0" applyFill="0" applyBorder="0" applyAlignment="0" applyProtection="0"/>
    <xf numFmtId="0" fontId="16" fillId="0" borderId="0"/>
  </cellStyleXfs>
  <cellXfs count="131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wrapText="1"/>
    </xf>
    <xf numFmtId="0" fontId="6" fillId="2" borderId="0" xfId="1" applyFont="1" applyFill="1" applyAlignment="1">
      <alignment horizontal="left" vertical="center"/>
    </xf>
    <xf numFmtId="0" fontId="5" fillId="2" borderId="0" xfId="1" applyFill="1"/>
    <xf numFmtId="0" fontId="6" fillId="2" borderId="0" xfId="1" applyFont="1" applyFill="1" applyAlignment="1">
      <alignment horizontal="justify"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right" vertical="center" wrapText="1"/>
    </xf>
    <xf numFmtId="0" fontId="11" fillId="2" borderId="0" xfId="1" applyFont="1" applyFill="1" applyAlignment="1">
      <alignment vertical="center" wrapText="1"/>
    </xf>
    <xf numFmtId="0" fontId="11" fillId="2" borderId="0" xfId="1" applyFont="1" applyFill="1" applyAlignment="1">
      <alignment horizontal="center" vertical="center" wrapText="1"/>
    </xf>
    <xf numFmtId="166" fontId="11" fillId="2" borderId="0" xfId="2" applyNumberFormat="1" applyFont="1" applyFill="1" applyAlignment="1">
      <alignment horizontal="right" vertical="center" wrapText="1"/>
    </xf>
    <xf numFmtId="0" fontId="11" fillId="2" borderId="0" xfId="1" applyFont="1" applyFill="1" applyAlignment="1">
      <alignment horizontal="right" vertical="center" wrapText="1"/>
    </xf>
    <xf numFmtId="166" fontId="5" fillId="2" borderId="0" xfId="1" applyNumberFormat="1" applyFill="1"/>
    <xf numFmtId="166" fontId="11" fillId="2" borderId="1" xfId="2" applyNumberFormat="1" applyFont="1" applyFill="1" applyBorder="1" applyAlignment="1">
      <alignment horizontal="right" vertical="center" wrapText="1"/>
    </xf>
    <xf numFmtId="166" fontId="10" fillId="2" borderId="1" xfId="2" applyNumberFormat="1" applyFont="1" applyFill="1" applyBorder="1" applyAlignment="1">
      <alignment horizontal="right" vertical="center" wrapText="1"/>
    </xf>
    <xf numFmtId="3" fontId="11" fillId="2" borderId="1" xfId="1" applyNumberFormat="1" applyFont="1" applyFill="1" applyBorder="1" applyAlignment="1">
      <alignment horizontal="right" vertical="center" wrapText="1"/>
    </xf>
    <xf numFmtId="0" fontId="12" fillId="2" borderId="0" xfId="1" applyFont="1" applyFill="1" applyAlignment="1">
      <alignment horizontal="right" vertical="center" wrapText="1"/>
    </xf>
    <xf numFmtId="3" fontId="12" fillId="2" borderId="1" xfId="1" applyNumberFormat="1" applyFont="1" applyFill="1" applyBorder="1" applyAlignment="1">
      <alignment horizontal="right" vertical="center" wrapText="1"/>
    </xf>
    <xf numFmtId="0" fontId="5" fillId="2" borderId="0" xfId="1" applyFill="1" applyAlignment="1">
      <alignment horizontal="center"/>
    </xf>
    <xf numFmtId="3" fontId="9" fillId="2" borderId="2" xfId="1" applyNumberFormat="1" applyFont="1" applyFill="1" applyBorder="1" applyAlignment="1">
      <alignment horizontal="right" vertical="center" wrapText="1"/>
    </xf>
    <xf numFmtId="0" fontId="41" fillId="2" borderId="0" xfId="28" applyFont="1" applyFill="1" applyBorder="1" applyAlignment="1"/>
    <xf numFmtId="0" fontId="41" fillId="2" borderId="0" xfId="28" applyFont="1" applyFill="1" applyBorder="1" applyAlignment="1">
      <alignment horizontal="center"/>
    </xf>
    <xf numFmtId="0" fontId="42" fillId="2" borderId="0" xfId="28" applyFont="1" applyFill="1" applyBorder="1" applyAlignment="1"/>
    <xf numFmtId="0" fontId="42" fillId="2" borderId="0" xfId="28" applyFont="1" applyFill="1" applyBorder="1" applyAlignment="1">
      <alignment horizontal="center"/>
    </xf>
    <xf numFmtId="0" fontId="43" fillId="2" borderId="0" xfId="1" applyFont="1" applyFill="1" applyBorder="1" applyAlignment="1"/>
    <xf numFmtId="0" fontId="7" fillId="2" borderId="0" xfId="1" applyFont="1" applyFill="1" applyAlignment="1">
      <alignment horizontal="justify" vertical="center"/>
    </xf>
    <xf numFmtId="0" fontId="44" fillId="2" borderId="0" xfId="28" applyFont="1" applyFill="1" applyBorder="1" applyAlignment="1">
      <alignment horizontal="left"/>
    </xf>
    <xf numFmtId="0" fontId="44" fillId="2" borderId="0" xfId="28" applyFont="1" applyFill="1" applyBorder="1" applyAlignment="1">
      <alignment horizontal="center"/>
    </xf>
    <xf numFmtId="0" fontId="43" fillId="2" borderId="0" xfId="28" applyFont="1" applyFill="1" applyBorder="1" applyAlignment="1">
      <alignment horizontal="left"/>
    </xf>
    <xf numFmtId="0" fontId="43" fillId="2" borderId="0" xfId="28" applyFont="1" applyFill="1" applyBorder="1" applyAlignment="1">
      <alignment horizontal="center"/>
    </xf>
    <xf numFmtId="0" fontId="41" fillId="2" borderId="0" xfId="28" applyFont="1" applyFill="1" applyBorder="1" applyAlignment="1">
      <alignment vertical="center"/>
    </xf>
    <xf numFmtId="0" fontId="41" fillId="2" borderId="0" xfId="28" applyFont="1" applyFill="1" applyBorder="1" applyAlignment="1">
      <alignment horizontal="center" vertical="center"/>
    </xf>
    <xf numFmtId="0" fontId="42" fillId="2" borderId="0" xfId="28" applyFont="1" applyFill="1" applyBorder="1" applyAlignment="1">
      <alignment vertical="center"/>
    </xf>
    <xf numFmtId="0" fontId="42" fillId="2" borderId="0" xfId="28" applyFont="1" applyFill="1" applyBorder="1" applyAlignment="1">
      <alignment horizontal="center" vertical="center"/>
    </xf>
    <xf numFmtId="0" fontId="42" fillId="2" borderId="0" xfId="28" applyFont="1" applyFill="1" applyBorder="1" applyAlignment="1">
      <alignment horizontal="center" vertical="top" wrapText="1"/>
    </xf>
    <xf numFmtId="1" fontId="43" fillId="2" borderId="0" xfId="28" applyNumberFormat="1" applyFont="1" applyFill="1" applyBorder="1" applyAlignment="1">
      <alignment horizontal="center" vertical="center"/>
    </xf>
    <xf numFmtId="1" fontId="43" fillId="2" borderId="0" xfId="28" applyNumberFormat="1" applyFont="1" applyFill="1" applyBorder="1" applyAlignment="1">
      <alignment vertical="center"/>
    </xf>
    <xf numFmtId="3" fontId="42" fillId="2" borderId="0" xfId="28" applyNumberFormat="1" applyFont="1" applyFill="1" applyBorder="1" applyAlignment="1">
      <alignment horizontal="right" vertical="center"/>
    </xf>
    <xf numFmtId="0" fontId="43" fillId="2" borderId="0" xfId="28" applyFont="1" applyFill="1" applyBorder="1" applyAlignment="1">
      <alignment vertical="center"/>
    </xf>
    <xf numFmtId="3" fontId="43" fillId="2" borderId="0" xfId="28" applyNumberFormat="1" applyFont="1" applyFill="1" applyBorder="1" applyAlignment="1">
      <alignment horizontal="right" vertical="center"/>
    </xf>
    <xf numFmtId="3" fontId="43" fillId="2" borderId="0" xfId="1" applyNumberFormat="1" applyFont="1" applyFill="1" applyBorder="1" applyAlignment="1"/>
    <xf numFmtId="0" fontId="5" fillId="2" borderId="0" xfId="1" applyFill="1" applyAlignment="1">
      <alignment vertical="top" wrapText="1"/>
    </xf>
    <xf numFmtId="0" fontId="9" fillId="2" borderId="0" xfId="1" applyFont="1" applyFill="1" applyAlignment="1">
      <alignment vertical="center" wrapText="1"/>
    </xf>
    <xf numFmtId="0" fontId="43" fillId="2" borderId="0" xfId="28" applyFont="1" applyFill="1" applyBorder="1" applyAlignment="1">
      <alignment vertical="center" wrapText="1"/>
    </xf>
    <xf numFmtId="3" fontId="11" fillId="2" borderId="0" xfId="1" applyNumberFormat="1" applyFont="1" applyFill="1" applyAlignment="1">
      <alignment horizontal="right" vertical="center" wrapText="1"/>
    </xf>
    <xf numFmtId="0" fontId="10" fillId="2" borderId="0" xfId="1" applyFont="1" applyFill="1" applyAlignment="1">
      <alignment horizontal="right" vertical="center" wrapText="1"/>
    </xf>
    <xf numFmtId="4" fontId="43" fillId="2" borderId="0" xfId="1" applyNumberFormat="1" applyFont="1" applyFill="1" applyBorder="1" applyAlignment="1"/>
    <xf numFmtId="0" fontId="12" fillId="2" borderId="0" xfId="1" applyFont="1" applyFill="1" applyAlignment="1">
      <alignment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0" fontId="42" fillId="2" borderId="0" xfId="28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right" vertical="center" wrapText="1"/>
    </xf>
    <xf numFmtId="0" fontId="43" fillId="2" borderId="0" xfId="28" applyFont="1" applyFill="1" applyBorder="1" applyAlignment="1">
      <alignment horizontal="right"/>
    </xf>
    <xf numFmtId="166" fontId="43" fillId="2" borderId="0" xfId="22" applyNumberFormat="1" applyFont="1" applyFill="1" applyBorder="1" applyAlignment="1">
      <alignment horizontal="right"/>
    </xf>
    <xf numFmtId="3" fontId="43" fillId="2" borderId="0" xfId="28" applyNumberFormat="1" applyFont="1" applyFill="1" applyBorder="1" applyAlignment="1">
      <alignment horizontal="right"/>
    </xf>
    <xf numFmtId="3" fontId="43" fillId="2" borderId="0" xfId="28" applyNumberFormat="1" applyFont="1" applyFill="1" applyBorder="1" applyAlignment="1">
      <alignment horizontal="center"/>
    </xf>
    <xf numFmtId="0" fontId="43" fillId="2" borderId="0" xfId="28" applyFont="1" applyFill="1" applyBorder="1" applyAlignment="1"/>
    <xf numFmtId="0" fontId="10" fillId="2" borderId="2" xfId="1" applyFont="1" applyFill="1" applyBorder="1" applyAlignment="1">
      <alignment horizontal="right" vertical="center" wrapText="1"/>
    </xf>
    <xf numFmtId="0" fontId="43" fillId="2" borderId="0" xfId="28" applyFont="1" applyFill="1" applyBorder="1" applyAlignment="1">
      <alignment horizontal="right" vertical="center"/>
    </xf>
    <xf numFmtId="0" fontId="43" fillId="2" borderId="0" xfId="1" applyFont="1" applyFill="1" applyBorder="1" applyAlignment="1">
      <alignment horizontal="right"/>
    </xf>
    <xf numFmtId="0" fontId="44" fillId="2" borderId="0" xfId="1" applyFont="1" applyFill="1" applyBorder="1" applyAlignment="1"/>
    <xf numFmtId="0" fontId="44" fillId="2" borderId="0" xfId="1" applyFont="1" applyFill="1" applyBorder="1" applyAlignment="1">
      <alignment horizontal="right"/>
    </xf>
    <xf numFmtId="3" fontId="0" fillId="2" borderId="15" xfId="0" applyNumberFormat="1" applyFill="1" applyBorder="1"/>
    <xf numFmtId="0" fontId="6" fillId="2" borderId="0" xfId="0" applyFont="1" applyFill="1" applyAlignment="1">
      <alignment horizontal="left" vertical="center"/>
    </xf>
    <xf numFmtId="0" fontId="0" fillId="2" borderId="0" xfId="0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5" fillId="2" borderId="14" xfId="0" applyFont="1" applyFill="1" applyBorder="1"/>
    <xf numFmtId="0" fontId="46" fillId="2" borderId="16" xfId="0" applyFont="1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46" fillId="2" borderId="17" xfId="0" applyFont="1" applyFill="1" applyBorder="1" applyAlignment="1">
      <alignment wrapText="1"/>
    </xf>
    <xf numFmtId="0" fontId="45" fillId="2" borderId="17" xfId="0" applyFont="1" applyFill="1" applyBorder="1" applyAlignment="1">
      <alignment wrapText="1"/>
    </xf>
    <xf numFmtId="0" fontId="0" fillId="2" borderId="17" xfId="0" applyFill="1" applyBorder="1"/>
    <xf numFmtId="0" fontId="45" fillId="2" borderId="19" xfId="0" applyFont="1" applyFill="1" applyBorder="1" applyAlignment="1">
      <alignment wrapText="1"/>
    </xf>
    <xf numFmtId="0" fontId="10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0" fillId="2" borderId="0" xfId="0" applyNumberFormat="1" applyFill="1"/>
    <xf numFmtId="0" fontId="10" fillId="2" borderId="0" xfId="1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3" fontId="0" fillId="0" borderId="0" xfId="0" applyNumberFormat="1"/>
    <xf numFmtId="166" fontId="12" fillId="2" borderId="1" xfId="2" applyNumberFormat="1" applyFont="1" applyFill="1" applyBorder="1" applyAlignment="1">
      <alignment horizontal="right" vertical="center" wrapText="1"/>
    </xf>
    <xf numFmtId="3" fontId="0" fillId="2" borderId="15" xfId="0" applyNumberFormat="1" applyFont="1" applyFill="1" applyBorder="1"/>
    <xf numFmtId="3" fontId="0" fillId="2" borderId="18" xfId="0" applyNumberFormat="1" applyFont="1" applyFill="1" applyBorder="1"/>
    <xf numFmtId="3" fontId="0" fillId="2" borderId="17" xfId="0" applyNumberFormat="1" applyFont="1" applyFill="1" applyBorder="1"/>
    <xf numFmtId="3" fontId="0" fillId="2" borderId="19" xfId="0" applyNumberFormat="1" applyFont="1" applyFill="1" applyBorder="1"/>
    <xf numFmtId="3" fontId="47" fillId="2" borderId="17" xfId="0" applyNumberFormat="1" applyFont="1" applyFill="1" applyBorder="1"/>
    <xf numFmtId="3" fontId="47" fillId="2" borderId="18" xfId="0" applyNumberFormat="1" applyFont="1" applyFill="1" applyBorder="1"/>
    <xf numFmtId="3" fontId="47" fillId="2" borderId="19" xfId="0" applyNumberFormat="1" applyFont="1" applyFill="1" applyBorder="1"/>
    <xf numFmtId="3" fontId="47" fillId="2" borderId="20" xfId="0" applyNumberFormat="1" applyFont="1" applyFill="1" applyBorder="1"/>
    <xf numFmtId="3" fontId="47" fillId="2" borderId="16" xfId="0" applyNumberFormat="1" applyFont="1" applyFill="1" applyBorder="1"/>
    <xf numFmtId="0" fontId="9" fillId="2" borderId="0" xfId="1" applyFont="1" applyFill="1" applyAlignment="1">
      <alignment vertical="center" wrapText="1"/>
    </xf>
    <xf numFmtId="0" fontId="10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right" vertical="center" wrapText="1"/>
    </xf>
    <xf numFmtId="0" fontId="10" fillId="2" borderId="0" xfId="1" applyFont="1" applyFill="1" applyAlignment="1">
      <alignment horizontal="right" vertical="center" wrapText="1"/>
    </xf>
    <xf numFmtId="0" fontId="3" fillId="0" borderId="0" xfId="0" applyFont="1" applyAlignment="1">
      <alignment wrapText="1"/>
    </xf>
    <xf numFmtId="0" fontId="0" fillId="0" borderId="0" xfId="0"/>
    <xf numFmtId="3" fontId="3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vertical="center" wrapText="1"/>
    </xf>
    <xf numFmtId="3" fontId="10" fillId="2" borderId="0" xfId="1" applyNumberFormat="1" applyFont="1" applyFill="1" applyAlignment="1">
      <alignment horizontal="right" vertical="center" wrapText="1"/>
    </xf>
    <xf numFmtId="3" fontId="10" fillId="2" borderId="13" xfId="1" applyNumberFormat="1" applyFont="1" applyFill="1" applyBorder="1" applyAlignment="1">
      <alignment horizontal="right" vertical="center" wrapText="1"/>
    </xf>
    <xf numFmtId="0" fontId="10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right" vertical="center" wrapText="1"/>
    </xf>
    <xf numFmtId="0" fontId="10" fillId="2" borderId="0" xfId="1" applyFont="1" applyFill="1" applyAlignment="1">
      <alignment horizontal="right" vertical="center" wrapText="1"/>
    </xf>
    <xf numFmtId="0" fontId="12" fillId="2" borderId="0" xfId="1" applyFont="1" applyFill="1" applyAlignment="1">
      <alignment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8" fillId="2" borderId="0" xfId="1" applyFont="1" applyFill="1"/>
    <xf numFmtId="3" fontId="9" fillId="2" borderId="0" xfId="1" applyNumberFormat="1" applyFont="1" applyFill="1" applyBorder="1" applyAlignment="1">
      <alignment horizontal="right" vertical="center" wrapText="1"/>
    </xf>
    <xf numFmtId="0" fontId="10" fillId="2" borderId="0" xfId="1" applyFont="1" applyFill="1" applyBorder="1" applyAlignment="1">
      <alignment horizontal="right" vertical="center" wrapText="1"/>
    </xf>
  </cellXfs>
  <cellStyles count="154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Comma 11" xfId="21" xr:uid="{00000000-0005-0000-0000-000012000000}"/>
    <cellStyle name="Comma 2" xfId="22" xr:uid="{00000000-0005-0000-0000-000013000000}"/>
    <cellStyle name="Euro" xfId="23" xr:uid="{00000000-0005-0000-0000-000014000000}"/>
    <cellStyle name="Euro 2" xfId="24" xr:uid="{00000000-0005-0000-0000-000015000000}"/>
    <cellStyle name="Euro 3" xfId="25" xr:uid="{00000000-0005-0000-0000-000016000000}"/>
    <cellStyle name="Normal 12" xfId="26" xr:uid="{00000000-0005-0000-0000-000017000000}"/>
    <cellStyle name="Normal 2" xfId="27" xr:uid="{00000000-0005-0000-0000-000018000000}"/>
    <cellStyle name="Normal 3" xfId="28" xr:uid="{00000000-0005-0000-0000-000019000000}"/>
    <cellStyle name="S0" xfId="29" xr:uid="{00000000-0005-0000-0000-00001A000000}"/>
    <cellStyle name="S0 2" xfId="149" xr:uid="{00000000-0005-0000-0000-00001B000000}"/>
    <cellStyle name="S1" xfId="30" xr:uid="{00000000-0005-0000-0000-00001C000000}"/>
    <cellStyle name="S10" xfId="31" xr:uid="{00000000-0005-0000-0000-00001D000000}"/>
    <cellStyle name="S11" xfId="32" xr:uid="{00000000-0005-0000-0000-00001E000000}"/>
    <cellStyle name="S12" xfId="33" xr:uid="{00000000-0005-0000-0000-00001F000000}"/>
    <cellStyle name="S13" xfId="34" xr:uid="{00000000-0005-0000-0000-000020000000}"/>
    <cellStyle name="S14" xfId="35" xr:uid="{00000000-0005-0000-0000-000021000000}"/>
    <cellStyle name="S19" xfId="112" xr:uid="{00000000-0005-0000-0000-000022000000}"/>
    <cellStyle name="S2" xfId="36" xr:uid="{00000000-0005-0000-0000-000023000000}"/>
    <cellStyle name="S3" xfId="37" xr:uid="{00000000-0005-0000-0000-000024000000}"/>
    <cellStyle name="S4" xfId="38" xr:uid="{00000000-0005-0000-0000-000025000000}"/>
    <cellStyle name="S5" xfId="39" xr:uid="{00000000-0005-0000-0000-000026000000}"/>
    <cellStyle name="S6" xfId="40" xr:uid="{00000000-0005-0000-0000-000027000000}"/>
    <cellStyle name="S7" xfId="41" xr:uid="{00000000-0005-0000-0000-000028000000}"/>
    <cellStyle name="S7 2" xfId="150" xr:uid="{00000000-0005-0000-0000-000029000000}"/>
    <cellStyle name="S8" xfId="42" xr:uid="{00000000-0005-0000-0000-00002A000000}"/>
    <cellStyle name="S8 2" xfId="151" xr:uid="{00000000-0005-0000-0000-00002B000000}"/>
    <cellStyle name="S9" xfId="43" xr:uid="{00000000-0005-0000-0000-00002C000000}"/>
    <cellStyle name="Акцент1 2" xfId="44" xr:uid="{00000000-0005-0000-0000-00002D000000}"/>
    <cellStyle name="Акцент2 2" xfId="45" xr:uid="{00000000-0005-0000-0000-00002E000000}"/>
    <cellStyle name="Акцент3 2" xfId="46" xr:uid="{00000000-0005-0000-0000-00002F000000}"/>
    <cellStyle name="Акцент4 2" xfId="47" xr:uid="{00000000-0005-0000-0000-000030000000}"/>
    <cellStyle name="Акцент5 2" xfId="48" xr:uid="{00000000-0005-0000-0000-000031000000}"/>
    <cellStyle name="Акцент6 2" xfId="49" xr:uid="{00000000-0005-0000-0000-000032000000}"/>
    <cellStyle name="Ввод  2" xfId="50" xr:uid="{00000000-0005-0000-0000-000033000000}"/>
    <cellStyle name="Вывод 2" xfId="51" xr:uid="{00000000-0005-0000-0000-000034000000}"/>
    <cellStyle name="Вычисление 2" xfId="52" xr:uid="{00000000-0005-0000-0000-000035000000}"/>
    <cellStyle name="Гиперссылка 2" xfId="53" xr:uid="{00000000-0005-0000-0000-000036000000}"/>
    <cellStyle name="Заголовок 1 2" xfId="54" xr:uid="{00000000-0005-0000-0000-000037000000}"/>
    <cellStyle name="Заголовок 2 2" xfId="55" xr:uid="{00000000-0005-0000-0000-000038000000}"/>
    <cellStyle name="Заголовок 3 2" xfId="56" xr:uid="{00000000-0005-0000-0000-000039000000}"/>
    <cellStyle name="Заголовок 4 2" xfId="57" xr:uid="{00000000-0005-0000-0000-00003A000000}"/>
    <cellStyle name="Итог 2" xfId="58" xr:uid="{00000000-0005-0000-0000-00003B000000}"/>
    <cellStyle name="Контрольная ячейка 2" xfId="59" xr:uid="{00000000-0005-0000-0000-00003C000000}"/>
    <cellStyle name="Название 2" xfId="60" xr:uid="{00000000-0005-0000-0000-00003D000000}"/>
    <cellStyle name="Нейтральный 2" xfId="61" xr:uid="{00000000-0005-0000-0000-00003E000000}"/>
    <cellStyle name="Обычный" xfId="0" builtinId="0"/>
    <cellStyle name="Обычный 2" xfId="1" xr:uid="{00000000-0005-0000-0000-000040000000}"/>
    <cellStyle name="Обычный 2 2" xfId="62" xr:uid="{00000000-0005-0000-0000-000041000000}"/>
    <cellStyle name="Обычный 2 3" xfId="63" xr:uid="{00000000-0005-0000-0000-000042000000}"/>
    <cellStyle name="Обычный 2 4" xfId="64" xr:uid="{00000000-0005-0000-0000-000043000000}"/>
    <cellStyle name="Обычный 3" xfId="65" xr:uid="{00000000-0005-0000-0000-000044000000}"/>
    <cellStyle name="Обычный 3 2" xfId="66" xr:uid="{00000000-0005-0000-0000-000045000000}"/>
    <cellStyle name="Обычный 3 2 2" xfId="67" xr:uid="{00000000-0005-0000-0000-000046000000}"/>
    <cellStyle name="Обычный 3 2 2 2" xfId="141" xr:uid="{00000000-0005-0000-0000-000047000000}"/>
    <cellStyle name="Обычный 3 2 3" xfId="68" xr:uid="{00000000-0005-0000-0000-000048000000}"/>
    <cellStyle name="Обычный 3 3" xfId="69" xr:uid="{00000000-0005-0000-0000-000049000000}"/>
    <cellStyle name="Обычный 3 3 2" xfId="153" xr:uid="{00000000-0005-0000-0000-00004A000000}"/>
    <cellStyle name="Обычный 4" xfId="70" xr:uid="{00000000-0005-0000-0000-00004B000000}"/>
    <cellStyle name="Обычный 5" xfId="71" xr:uid="{00000000-0005-0000-0000-00004C000000}"/>
    <cellStyle name="Обычный 5 2" xfId="72" xr:uid="{00000000-0005-0000-0000-00004D000000}"/>
    <cellStyle name="Обычный 5 2 2" xfId="147" xr:uid="{00000000-0005-0000-0000-00004E000000}"/>
    <cellStyle name="Обычный 5 3" xfId="133" xr:uid="{00000000-0005-0000-0000-00004F000000}"/>
    <cellStyle name="Обычный 6" xfId="73" xr:uid="{00000000-0005-0000-0000-000050000000}"/>
    <cellStyle name="Обычный 6 2" xfId="135" xr:uid="{00000000-0005-0000-0000-000051000000}"/>
    <cellStyle name="Обычный 7" xfId="74" xr:uid="{00000000-0005-0000-0000-000052000000}"/>
    <cellStyle name="Обычный 7 2" xfId="134" xr:uid="{00000000-0005-0000-0000-000053000000}"/>
    <cellStyle name="Обычный 8" xfId="124" xr:uid="{00000000-0005-0000-0000-000054000000}"/>
    <cellStyle name="Обычный 9" xfId="123" xr:uid="{00000000-0005-0000-0000-000055000000}"/>
    <cellStyle name="Плохой 2" xfId="75" xr:uid="{00000000-0005-0000-0000-00005A000000}"/>
    <cellStyle name="Пояснение 2" xfId="76" xr:uid="{00000000-0005-0000-0000-00005B000000}"/>
    <cellStyle name="Примечание 2" xfId="77" xr:uid="{00000000-0005-0000-0000-00005C000000}"/>
    <cellStyle name="Процентный 2" xfId="78" xr:uid="{00000000-0005-0000-0000-00005D000000}"/>
    <cellStyle name="Процентный 2 2" xfId="79" xr:uid="{00000000-0005-0000-0000-00005E000000}"/>
    <cellStyle name="Процентный 3" xfId="80" xr:uid="{00000000-0005-0000-0000-00005F000000}"/>
    <cellStyle name="Связанная ячейка 2" xfId="81" xr:uid="{00000000-0005-0000-0000-000060000000}"/>
    <cellStyle name="Стиль 1" xfId="82" xr:uid="{00000000-0005-0000-0000-000061000000}"/>
    <cellStyle name="Текст предупреждения 2" xfId="83" xr:uid="{00000000-0005-0000-0000-000062000000}"/>
    <cellStyle name="Тысячи [0]_Birga" xfId="84" xr:uid="{00000000-0005-0000-0000-000063000000}"/>
    <cellStyle name="Тысячи_Birga" xfId="85" xr:uid="{00000000-0005-0000-0000-000064000000}"/>
    <cellStyle name="Финансовый [0] 2" xfId="86" xr:uid="{00000000-0005-0000-0000-000065000000}"/>
    <cellStyle name="Финансовый [0] 3" xfId="87" xr:uid="{00000000-0005-0000-0000-000066000000}"/>
    <cellStyle name="Финансовый 10" xfId="88" xr:uid="{00000000-0005-0000-0000-000067000000}"/>
    <cellStyle name="Финансовый 10 2" xfId="136" xr:uid="{00000000-0005-0000-0000-000068000000}"/>
    <cellStyle name="Финансовый 11" xfId="89" xr:uid="{00000000-0005-0000-0000-000069000000}"/>
    <cellStyle name="Финансовый 12" xfId="90" xr:uid="{00000000-0005-0000-0000-00006A000000}"/>
    <cellStyle name="Финансовый 12 2" xfId="152" xr:uid="{00000000-0005-0000-0000-00006B000000}"/>
    <cellStyle name="Финансовый 13" xfId="91" xr:uid="{00000000-0005-0000-0000-00006C000000}"/>
    <cellStyle name="Финансовый 2" xfId="2" xr:uid="{00000000-0005-0000-0000-00006D000000}"/>
    <cellStyle name="Финансовый 2 2" xfId="92" xr:uid="{00000000-0005-0000-0000-00006E000000}"/>
    <cellStyle name="Финансовый 2 3" xfId="93" xr:uid="{00000000-0005-0000-0000-00006F000000}"/>
    <cellStyle name="Финансовый 2 4" xfId="113" xr:uid="{00000000-0005-0000-0000-000070000000}"/>
    <cellStyle name="Финансовый 2 5" xfId="114" xr:uid="{00000000-0005-0000-0000-000071000000}"/>
    <cellStyle name="Финансовый 2 6" xfId="115" xr:uid="{00000000-0005-0000-0000-000072000000}"/>
    <cellStyle name="Финансовый 2 7" xfId="116" xr:uid="{00000000-0005-0000-0000-000073000000}"/>
    <cellStyle name="Финансовый 2 7 2" xfId="137" xr:uid="{00000000-0005-0000-0000-000074000000}"/>
    <cellStyle name="Финансовый 2 8" xfId="125" xr:uid="{00000000-0005-0000-0000-000075000000}"/>
    <cellStyle name="Финансовый 3" xfId="94" xr:uid="{00000000-0005-0000-0000-000076000000}"/>
    <cellStyle name="Финансовый 3 2" xfId="95" xr:uid="{00000000-0005-0000-0000-000077000000}"/>
    <cellStyle name="Финансовый 3 2 2" xfId="110" xr:uid="{00000000-0005-0000-0000-000078000000}"/>
    <cellStyle name="Финансовый 3 2 3" xfId="111" xr:uid="{00000000-0005-0000-0000-000079000000}"/>
    <cellStyle name="Финансовый 3 2 3 2" xfId="118" xr:uid="{00000000-0005-0000-0000-00007A000000}"/>
    <cellStyle name="Финансовый 3 2 3 2 2" xfId="142" xr:uid="{00000000-0005-0000-0000-00007B000000}"/>
    <cellStyle name="Финансовый 3 2 3 3" xfId="129" xr:uid="{00000000-0005-0000-0000-00007C000000}"/>
    <cellStyle name="Финансовый 3 2 4" xfId="117" xr:uid="{00000000-0005-0000-0000-00007D000000}"/>
    <cellStyle name="Финансовый 3 2 4 2" xfId="139" xr:uid="{00000000-0005-0000-0000-00007E000000}"/>
    <cellStyle name="Финансовый 3 2 5" xfId="127" xr:uid="{00000000-0005-0000-0000-00007F000000}"/>
    <cellStyle name="Финансовый 3 3" xfId="96" xr:uid="{00000000-0005-0000-0000-000080000000}"/>
    <cellStyle name="Финансовый 3 3 2" xfId="138" xr:uid="{00000000-0005-0000-0000-000081000000}"/>
    <cellStyle name="Финансовый 3 4" xfId="126" xr:uid="{00000000-0005-0000-0000-000082000000}"/>
    <cellStyle name="Финансовый 4" xfId="97" xr:uid="{00000000-0005-0000-0000-000083000000}"/>
    <cellStyle name="Финансовый 4 2" xfId="98" xr:uid="{00000000-0005-0000-0000-000084000000}"/>
    <cellStyle name="Финансовый 4 2 2" xfId="140" xr:uid="{00000000-0005-0000-0000-000085000000}"/>
    <cellStyle name="Финансовый 4 3" xfId="128" xr:uid="{00000000-0005-0000-0000-000086000000}"/>
    <cellStyle name="Финансовый 5" xfId="99" xr:uid="{00000000-0005-0000-0000-000087000000}"/>
    <cellStyle name="Финансовый 5 2" xfId="100" xr:uid="{00000000-0005-0000-0000-000088000000}"/>
    <cellStyle name="Финансовый 5 2 2" xfId="143" xr:uid="{00000000-0005-0000-0000-000089000000}"/>
    <cellStyle name="Финансовый 5 3" xfId="101" xr:uid="{00000000-0005-0000-0000-00008A000000}"/>
    <cellStyle name="Финансовый 5 4" xfId="148" xr:uid="{00000000-0005-0000-0000-00008B000000}"/>
    <cellStyle name="Финансовый 6" xfId="102" xr:uid="{00000000-0005-0000-0000-00008C000000}"/>
    <cellStyle name="Финансовый 6 2" xfId="103" xr:uid="{00000000-0005-0000-0000-00008D000000}"/>
    <cellStyle name="Финансовый 7" xfId="104" xr:uid="{00000000-0005-0000-0000-00008E000000}"/>
    <cellStyle name="Финансовый 7 2" xfId="119" xr:uid="{00000000-0005-0000-0000-00008F000000}"/>
    <cellStyle name="Финансовый 7 2 2" xfId="144" xr:uid="{00000000-0005-0000-0000-000090000000}"/>
    <cellStyle name="Финансовый 7 3" xfId="130" xr:uid="{00000000-0005-0000-0000-000091000000}"/>
    <cellStyle name="Финансовый 8" xfId="105" xr:uid="{00000000-0005-0000-0000-000092000000}"/>
    <cellStyle name="Финансовый 8 2" xfId="106" xr:uid="{00000000-0005-0000-0000-000093000000}"/>
    <cellStyle name="Финансовый 8 2 2" xfId="122" xr:uid="{00000000-0005-0000-0000-000094000000}"/>
    <cellStyle name="Финансовый 8 2 2 2" xfId="146" xr:uid="{00000000-0005-0000-0000-000095000000}"/>
    <cellStyle name="Финансовый 8 2 3" xfId="132" xr:uid="{00000000-0005-0000-0000-000096000000}"/>
    <cellStyle name="Финансовый 8 3" xfId="120" xr:uid="{00000000-0005-0000-0000-000097000000}"/>
    <cellStyle name="Финансовый 8 3 2" xfId="145" xr:uid="{00000000-0005-0000-0000-000098000000}"/>
    <cellStyle name="Финансовый 8 4" xfId="131" xr:uid="{00000000-0005-0000-0000-000099000000}"/>
    <cellStyle name="Финансовый 9" xfId="107" xr:uid="{00000000-0005-0000-0000-00009A000000}"/>
    <cellStyle name="Финансовый 9 2" xfId="121" xr:uid="{00000000-0005-0000-0000-00009B000000}"/>
    <cellStyle name="Хороший 2" xfId="108" xr:uid="{00000000-0005-0000-0000-00009C000000}"/>
    <cellStyle name="표준_China Fund Subscription" xfId="109" xr:uid="{00000000-0005-0000-0000-00009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view="pageBreakPreview" zoomScaleSheetLayoutView="100" workbookViewId="0">
      <selection activeCell="A21" sqref="A21"/>
    </sheetView>
  </sheetViews>
  <sheetFormatPr defaultColWidth="8.85546875" defaultRowHeight="15"/>
  <cols>
    <col min="1" max="1" width="50.85546875" style="11" customWidth="1"/>
    <col min="2" max="2" width="11.28515625" style="11" customWidth="1"/>
    <col min="3" max="3" width="12.7109375" style="11" bestFit="1" customWidth="1"/>
    <col min="4" max="4" width="2.85546875" style="11" customWidth="1"/>
    <col min="5" max="5" width="10.85546875" style="11" customWidth="1"/>
    <col min="6" max="16384" width="8.85546875" style="11"/>
  </cols>
  <sheetData>
    <row r="1" spans="1:7" ht="15.75">
      <c r="A1" s="10" t="s">
        <v>30</v>
      </c>
    </row>
    <row r="2" spans="1:7" ht="15.75">
      <c r="A2" s="12"/>
    </row>
    <row r="3" spans="1:7">
      <c r="A3" s="13" t="s">
        <v>5</v>
      </c>
    </row>
    <row r="4" spans="1:7">
      <c r="A4" s="13" t="s">
        <v>124</v>
      </c>
    </row>
    <row r="5" spans="1:7">
      <c r="A5" s="14" t="s">
        <v>6</v>
      </c>
    </row>
    <row r="7" spans="1:7">
      <c r="A7" s="119"/>
      <c r="B7" s="15"/>
      <c r="C7" s="15" t="s">
        <v>4</v>
      </c>
      <c r="D7" s="15"/>
      <c r="E7" s="15" t="s">
        <v>0</v>
      </c>
    </row>
    <row r="8" spans="1:7">
      <c r="A8" s="119"/>
      <c r="B8" s="15" t="s">
        <v>7</v>
      </c>
      <c r="C8" s="97" t="s">
        <v>125</v>
      </c>
      <c r="D8" s="15"/>
      <c r="E8" s="97" t="s">
        <v>117</v>
      </c>
    </row>
    <row r="9" spans="1:7">
      <c r="A9" s="16" t="s">
        <v>8</v>
      </c>
      <c r="B9" s="17"/>
      <c r="C9" s="18"/>
      <c r="D9" s="18"/>
      <c r="E9" s="18"/>
    </row>
    <row r="10" spans="1:7" ht="14.45" customHeight="1">
      <c r="A10" s="19" t="s">
        <v>9</v>
      </c>
      <c r="B10" s="20">
        <v>4</v>
      </c>
      <c r="C10" s="21">
        <f>99001+452941</f>
        <v>551942</v>
      </c>
      <c r="D10" s="21"/>
      <c r="E10" s="21">
        <v>127126</v>
      </c>
      <c r="F10" s="23"/>
      <c r="G10" s="23"/>
    </row>
    <row r="11" spans="1:7">
      <c r="A11" s="19" t="s">
        <v>10</v>
      </c>
      <c r="B11" s="20">
        <v>4</v>
      </c>
      <c r="C11" s="21">
        <v>0</v>
      </c>
      <c r="D11" s="21"/>
      <c r="E11" s="21">
        <v>0</v>
      </c>
    </row>
    <row r="12" spans="1:7">
      <c r="A12" s="19" t="s">
        <v>11</v>
      </c>
      <c r="B12" s="20"/>
      <c r="C12" s="21"/>
      <c r="D12" s="21"/>
      <c r="E12" s="21"/>
    </row>
    <row r="13" spans="1:7">
      <c r="A13" s="19" t="s">
        <v>12</v>
      </c>
      <c r="B13" s="20">
        <v>5</v>
      </c>
      <c r="C13" s="21">
        <v>325429</v>
      </c>
      <c r="D13" s="21"/>
      <c r="E13" s="21">
        <v>1002178</v>
      </c>
      <c r="F13" s="23"/>
      <c r="G13" s="23"/>
    </row>
    <row r="14" spans="1:7" ht="33.75" customHeight="1">
      <c r="A14" s="19" t="s">
        <v>118</v>
      </c>
      <c r="B14" s="20">
        <v>6</v>
      </c>
      <c r="C14" s="21">
        <v>703905</v>
      </c>
      <c r="D14" s="22"/>
      <c r="E14" s="21">
        <v>1910024</v>
      </c>
    </row>
    <row r="15" spans="1:7" ht="24" customHeight="1">
      <c r="A15" s="19" t="s">
        <v>13</v>
      </c>
      <c r="B15" s="20"/>
      <c r="C15" s="21">
        <v>33298</v>
      </c>
      <c r="D15" s="21"/>
      <c r="E15" s="21">
        <v>34672</v>
      </c>
      <c r="F15" s="23"/>
      <c r="G15" s="23"/>
    </row>
    <row r="16" spans="1:7" ht="24">
      <c r="A16" s="19" t="s">
        <v>14</v>
      </c>
      <c r="B16" s="20"/>
      <c r="C16" s="21">
        <v>2199</v>
      </c>
      <c r="D16" s="21"/>
      <c r="E16" s="21">
        <v>2199</v>
      </c>
      <c r="F16" s="23"/>
      <c r="G16" s="23"/>
    </row>
    <row r="17" spans="1:7">
      <c r="A17" s="19" t="s">
        <v>15</v>
      </c>
      <c r="B17" s="20">
        <v>7</v>
      </c>
      <c r="C17" s="21">
        <v>3397421</v>
      </c>
      <c r="D17" s="21"/>
      <c r="E17" s="21">
        <v>5382487</v>
      </c>
      <c r="F17" s="23"/>
      <c r="G17" s="23"/>
    </row>
    <row r="18" spans="1:7">
      <c r="A18" s="19" t="s">
        <v>132</v>
      </c>
      <c r="B18" s="20"/>
      <c r="C18" s="21">
        <v>4505122</v>
      </c>
      <c r="D18" s="21"/>
      <c r="E18" s="21">
        <v>5122</v>
      </c>
      <c r="F18" s="23"/>
      <c r="G18" s="23"/>
    </row>
    <row r="19" spans="1:7">
      <c r="A19" s="19" t="s">
        <v>17</v>
      </c>
      <c r="B19" s="20"/>
      <c r="C19" s="21">
        <v>156102</v>
      </c>
      <c r="D19" s="21"/>
      <c r="E19" s="21">
        <v>155332</v>
      </c>
      <c r="F19" s="23"/>
      <c r="G19" s="23"/>
    </row>
    <row r="20" spans="1:7">
      <c r="A20" s="19" t="s">
        <v>133</v>
      </c>
      <c r="B20" s="20"/>
      <c r="C20" s="21">
        <v>14149</v>
      </c>
      <c r="D20" s="21"/>
      <c r="E20" s="21">
        <v>14149</v>
      </c>
      <c r="F20" s="23"/>
      <c r="G20" s="23"/>
    </row>
    <row r="21" spans="1:7">
      <c r="A21" s="19" t="s">
        <v>134</v>
      </c>
      <c r="B21" s="20">
        <v>8</v>
      </c>
      <c r="C21" s="21">
        <v>1679553</v>
      </c>
      <c r="D21" s="21"/>
      <c r="E21" s="21">
        <v>4888623</v>
      </c>
      <c r="F21" s="23"/>
      <c r="G21" s="23"/>
    </row>
    <row r="22" spans="1:7" ht="15.75" thickBot="1">
      <c r="A22" s="19" t="s">
        <v>2</v>
      </c>
      <c r="B22" s="20"/>
      <c r="C22" s="24">
        <v>991</v>
      </c>
      <c r="D22" s="24"/>
      <c r="E22" s="24">
        <v>871</v>
      </c>
      <c r="F22" s="23"/>
      <c r="G22" s="23"/>
    </row>
    <row r="23" spans="1:7">
      <c r="A23" s="19"/>
      <c r="B23" s="20"/>
      <c r="C23" s="21"/>
      <c r="D23" s="21"/>
      <c r="E23" s="22"/>
    </row>
    <row r="24" spans="1:7" ht="15.75" thickBot="1">
      <c r="A24" s="16" t="s">
        <v>18</v>
      </c>
      <c r="B24" s="20"/>
      <c r="C24" s="25">
        <f>SUM(C10:C22)</f>
        <v>11370111</v>
      </c>
      <c r="D24" s="25"/>
      <c r="E24" s="25">
        <f>SUM(E10:E22)</f>
        <v>13522783</v>
      </c>
      <c r="F24" s="23"/>
      <c r="G24" s="23"/>
    </row>
    <row r="25" spans="1:7">
      <c r="A25" s="16"/>
      <c r="B25" s="20"/>
      <c r="C25" s="22"/>
      <c r="D25" s="22"/>
      <c r="E25" s="22"/>
    </row>
    <row r="26" spans="1:7" ht="15.75" thickBot="1">
      <c r="A26" s="16" t="s">
        <v>19</v>
      </c>
      <c r="B26" s="20"/>
      <c r="C26" s="26"/>
      <c r="D26" s="26"/>
      <c r="E26" s="25"/>
    </row>
    <row r="27" spans="1:7">
      <c r="A27" s="19" t="s">
        <v>20</v>
      </c>
      <c r="B27" s="20"/>
      <c r="C27" s="21"/>
      <c r="D27" s="21"/>
      <c r="E27" s="21"/>
      <c r="F27" s="23"/>
      <c r="G27" s="23"/>
    </row>
    <row r="28" spans="1:7">
      <c r="A28" s="19" t="s">
        <v>21</v>
      </c>
      <c r="B28" s="20"/>
      <c r="C28" s="21"/>
      <c r="D28" s="21"/>
      <c r="E28" s="21"/>
      <c r="F28" s="23"/>
      <c r="G28" s="23"/>
    </row>
    <row r="29" spans="1:7">
      <c r="A29" s="19" t="s">
        <v>119</v>
      </c>
      <c r="B29" s="20"/>
      <c r="C29" s="21">
        <v>0</v>
      </c>
      <c r="D29" s="21"/>
      <c r="E29" s="21">
        <v>0</v>
      </c>
      <c r="F29" s="23"/>
      <c r="G29" s="23"/>
    </row>
    <row r="30" spans="1:7">
      <c r="A30" s="19" t="s">
        <v>22</v>
      </c>
      <c r="B30" s="20"/>
      <c r="C30" s="21">
        <v>905</v>
      </c>
      <c r="D30" s="21"/>
      <c r="E30" s="21">
        <v>3731</v>
      </c>
      <c r="F30" s="23"/>
      <c r="G30" s="23"/>
    </row>
    <row r="31" spans="1:7">
      <c r="A31" s="19" t="s">
        <v>23</v>
      </c>
      <c r="B31" s="20"/>
      <c r="C31" s="21">
        <v>553</v>
      </c>
      <c r="D31" s="21"/>
      <c r="E31" s="21">
        <v>1065</v>
      </c>
      <c r="F31" s="23"/>
      <c r="G31" s="23"/>
    </row>
    <row r="32" spans="1:7">
      <c r="A32" s="19" t="s">
        <v>16</v>
      </c>
      <c r="B32" s="20"/>
      <c r="C32" s="21"/>
      <c r="D32" s="21"/>
      <c r="E32" s="21"/>
      <c r="F32" s="23"/>
      <c r="G32" s="23"/>
    </row>
    <row r="33" spans="1:7">
      <c r="A33" s="19" t="s">
        <v>24</v>
      </c>
      <c r="B33" s="20"/>
      <c r="C33" s="21">
        <v>8450</v>
      </c>
      <c r="D33" s="21"/>
      <c r="E33" s="21">
        <v>10205</v>
      </c>
      <c r="F33" s="23"/>
      <c r="G33" s="23"/>
    </row>
    <row r="34" spans="1:7">
      <c r="A34" s="19" t="s">
        <v>25</v>
      </c>
      <c r="B34" s="20"/>
      <c r="C34" s="21">
        <v>37238</v>
      </c>
      <c r="D34" s="21"/>
      <c r="E34" s="21">
        <v>107207</v>
      </c>
      <c r="F34" s="23"/>
      <c r="G34" s="23"/>
    </row>
    <row r="35" spans="1:7">
      <c r="A35" s="19"/>
      <c r="B35" s="20"/>
      <c r="C35" s="21"/>
      <c r="D35" s="21"/>
      <c r="E35" s="21"/>
      <c r="F35" s="23"/>
      <c r="G35" s="23"/>
    </row>
    <row r="36" spans="1:7" ht="15.75" thickBot="1">
      <c r="A36" s="16" t="s">
        <v>26</v>
      </c>
      <c r="B36" s="20"/>
      <c r="C36" s="25">
        <f>SUM(C27:C35)</f>
        <v>47146</v>
      </c>
      <c r="D36" s="25"/>
      <c r="E36" s="25">
        <f t="shared" ref="E36" si="0">SUM(E27:E35)</f>
        <v>122208</v>
      </c>
      <c r="F36" s="23"/>
      <c r="G36" s="23"/>
    </row>
    <row r="37" spans="1:7">
      <c r="A37" s="19"/>
      <c r="B37" s="20"/>
      <c r="C37" s="22"/>
      <c r="D37" s="22"/>
      <c r="E37" s="22"/>
    </row>
    <row r="38" spans="1:7" ht="15.75" thickBot="1">
      <c r="A38" s="16" t="s">
        <v>27</v>
      </c>
      <c r="B38" s="20"/>
      <c r="C38" s="26"/>
      <c r="D38" s="26"/>
      <c r="E38" s="26"/>
    </row>
    <row r="39" spans="1:7">
      <c r="A39" s="19" t="s">
        <v>135</v>
      </c>
      <c r="B39" s="20"/>
      <c r="C39" s="21">
        <v>50559902</v>
      </c>
      <c r="D39" s="21"/>
      <c r="E39" s="21">
        <v>50559902</v>
      </c>
      <c r="F39" s="23"/>
      <c r="G39" s="23"/>
    </row>
    <row r="40" spans="1:7">
      <c r="A40" s="19" t="s">
        <v>136</v>
      </c>
      <c r="B40" s="20"/>
      <c r="C40" s="21">
        <v>7611</v>
      </c>
      <c r="D40" s="21"/>
      <c r="E40" s="21">
        <v>103083</v>
      </c>
      <c r="F40" s="23"/>
      <c r="G40" s="23"/>
    </row>
    <row r="41" spans="1:7">
      <c r="A41" s="19" t="s">
        <v>137</v>
      </c>
      <c r="B41" s="20"/>
      <c r="C41" s="21">
        <v>-39244548</v>
      </c>
      <c r="D41" s="21"/>
      <c r="E41" s="21">
        <v>-37262410</v>
      </c>
      <c r="F41" s="23"/>
      <c r="G41" s="23"/>
    </row>
    <row r="42" spans="1:7">
      <c r="A42" s="19"/>
      <c r="B42" s="20"/>
      <c r="C42" s="21"/>
      <c r="D42" s="21"/>
      <c r="E42" s="21"/>
    </row>
    <row r="43" spans="1:7" ht="15.75" thickBot="1">
      <c r="A43" s="16" t="s">
        <v>28</v>
      </c>
      <c r="B43" s="17"/>
      <c r="C43" s="100">
        <f>SUM(C39:C42)</f>
        <v>11322965</v>
      </c>
      <c r="D43" s="100"/>
      <c r="E43" s="100">
        <f t="shared" ref="E43" si="1">SUM(E39:E42)</f>
        <v>13400575</v>
      </c>
      <c r="F43" s="23"/>
      <c r="G43" s="23"/>
    </row>
    <row r="44" spans="1:7">
      <c r="A44" s="16"/>
      <c r="B44" s="118"/>
      <c r="C44" s="27"/>
      <c r="D44" s="27"/>
      <c r="E44" s="27"/>
    </row>
    <row r="45" spans="1:7" ht="15.75" thickBot="1">
      <c r="A45" s="16" t="s">
        <v>29</v>
      </c>
      <c r="B45" s="118"/>
      <c r="C45" s="28">
        <f>C36+C43</f>
        <v>11370111</v>
      </c>
      <c r="D45" s="28"/>
      <c r="E45" s="28">
        <f>E36+E43</f>
        <v>13522783</v>
      </c>
      <c r="F45" s="23"/>
      <c r="G45" s="23"/>
    </row>
    <row r="46" spans="1:7">
      <c r="B46" s="29"/>
      <c r="C46" s="30"/>
      <c r="D46" s="30"/>
      <c r="E46" s="30"/>
    </row>
    <row r="47" spans="1:7">
      <c r="B47" s="29"/>
      <c r="C47" s="129"/>
      <c r="D47" s="129"/>
      <c r="E47" s="129"/>
    </row>
    <row r="49" spans="1:3">
      <c r="A49" s="128" t="s">
        <v>138</v>
      </c>
      <c r="B49" s="128" t="s">
        <v>139</v>
      </c>
      <c r="C49" s="128"/>
    </row>
    <row r="50" spans="1:3">
      <c r="A50" s="128"/>
      <c r="B50" s="128"/>
      <c r="C50" s="128"/>
    </row>
    <row r="51" spans="1:3">
      <c r="A51" s="128" t="s">
        <v>140</v>
      </c>
      <c r="B51" s="128" t="s">
        <v>139</v>
      </c>
      <c r="C51" s="128"/>
    </row>
  </sheetData>
  <mergeCells count="2">
    <mergeCell ref="B44:B45"/>
    <mergeCell ref="A7:A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15"/>
  <sheetViews>
    <sheetView tabSelected="1" view="pageBreakPreview" topLeftCell="A13" zoomScaleSheetLayoutView="100" workbookViewId="0">
      <selection activeCell="B44" sqref="B44"/>
    </sheetView>
  </sheetViews>
  <sheetFormatPr defaultColWidth="8.85546875" defaultRowHeight="12"/>
  <cols>
    <col min="1" max="1" width="53.85546875" style="35" customWidth="1"/>
    <col min="2" max="2" width="12.7109375" style="70" customWidth="1"/>
    <col min="3" max="3" width="16.7109375" style="70" customWidth="1"/>
    <col min="4" max="4" width="3.28515625" style="70" customWidth="1"/>
    <col min="5" max="5" width="18.5703125" style="35" customWidth="1"/>
    <col min="6" max="6" width="3.7109375" style="35" customWidth="1"/>
    <col min="7" max="7" width="18.5703125" style="35" hidden="1" customWidth="1"/>
    <col min="8" max="19" width="16.7109375" style="35" hidden="1" customWidth="1"/>
    <col min="20" max="20" width="10.5703125" style="35" hidden="1" customWidth="1"/>
    <col min="21" max="23" width="11.42578125" style="35" hidden="1" customWidth="1"/>
    <col min="24" max="24" width="8.85546875" style="35" collapsed="1"/>
    <col min="25" max="16384" width="8.85546875" style="35"/>
  </cols>
  <sheetData>
    <row r="1" spans="1:23" ht="15.75">
      <c r="A1" s="10" t="str">
        <f>Ф1!A1</f>
        <v>АКЦИОНЕРНОЕ ОБЩЕСТВО «ИНВЕСТИЦИОННЫЙ ДОМ  «FINCRAFT»</v>
      </c>
      <c r="B1" s="31"/>
      <c r="C1" s="32"/>
      <c r="D1" s="32"/>
      <c r="E1" s="33"/>
      <c r="F1" s="34"/>
      <c r="G1" s="33"/>
      <c r="H1" s="34"/>
      <c r="I1" s="34"/>
      <c r="J1" s="34"/>
      <c r="K1" s="34"/>
      <c r="L1" s="34"/>
      <c r="M1" s="34"/>
      <c r="N1" s="34"/>
      <c r="O1" s="34"/>
      <c r="P1" s="34"/>
      <c r="Q1" s="33"/>
      <c r="R1" s="33"/>
      <c r="S1" s="33"/>
      <c r="T1" s="33"/>
    </row>
    <row r="2" spans="1:23" ht="12.75">
      <c r="A2" s="36"/>
      <c r="B2" s="31"/>
      <c r="C2" s="32"/>
      <c r="D2" s="32"/>
      <c r="E2" s="33"/>
      <c r="F2" s="34"/>
      <c r="G2" s="33"/>
      <c r="H2" s="34"/>
      <c r="I2" s="34"/>
      <c r="J2" s="34"/>
      <c r="K2" s="34"/>
      <c r="L2" s="34"/>
      <c r="M2" s="34"/>
      <c r="N2" s="34"/>
      <c r="O2" s="34"/>
      <c r="P2" s="34"/>
      <c r="Q2" s="33"/>
      <c r="R2" s="33"/>
      <c r="S2" s="33"/>
      <c r="T2" s="33"/>
    </row>
    <row r="3" spans="1:23" ht="12.75">
      <c r="A3" s="13" t="s">
        <v>116</v>
      </c>
      <c r="B3" s="37"/>
      <c r="C3" s="38"/>
      <c r="D3" s="38"/>
      <c r="E3" s="39"/>
      <c r="F3" s="40"/>
      <c r="G3" s="3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3" ht="12.75">
      <c r="A4" s="75" t="s">
        <v>130</v>
      </c>
      <c r="B4" s="37"/>
      <c r="C4" s="38"/>
      <c r="D4" s="38"/>
      <c r="E4" s="39"/>
      <c r="F4" s="40"/>
      <c r="G4" s="39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3" ht="12.75">
      <c r="A5" s="14" t="s">
        <v>6</v>
      </c>
      <c r="B5" s="41"/>
      <c r="C5" s="42"/>
      <c r="D5" s="42"/>
      <c r="E5" s="43"/>
      <c r="F5" s="44"/>
      <c r="G5" s="43"/>
      <c r="H5" s="44"/>
      <c r="I5" s="44"/>
      <c r="J5" s="44"/>
      <c r="K5" s="44"/>
      <c r="L5" s="44"/>
      <c r="M5" s="44"/>
      <c r="N5" s="44"/>
      <c r="O5" s="44"/>
      <c r="P5" s="44"/>
      <c r="Q5" s="43"/>
      <c r="R5" s="43"/>
      <c r="S5" s="43"/>
      <c r="T5" s="43"/>
    </row>
    <row r="6" spans="1:23">
      <c r="A6" s="39"/>
      <c r="B6" s="37"/>
      <c r="C6" s="37"/>
      <c r="D6" s="37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R6" s="40"/>
      <c r="S6" s="40"/>
    </row>
    <row r="7" spans="1:23" ht="24">
      <c r="A7" s="119"/>
      <c r="B7" s="15"/>
      <c r="C7" s="15" t="s">
        <v>49</v>
      </c>
      <c r="D7" s="122"/>
      <c r="E7" s="15" t="s">
        <v>49</v>
      </c>
      <c r="F7" s="45"/>
      <c r="G7" s="43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3">
      <c r="A8" s="119"/>
      <c r="B8" s="15"/>
      <c r="C8" s="15" t="str">
        <f>Ф1!C7</f>
        <v>31 марта</v>
      </c>
      <c r="D8" s="122"/>
      <c r="E8" s="15" t="str">
        <f>C8</f>
        <v>31 марта</v>
      </c>
      <c r="F8" s="46"/>
      <c r="G8" s="47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23">
      <c r="A9" s="119"/>
      <c r="B9" s="15"/>
      <c r="C9" s="97" t="s">
        <v>125</v>
      </c>
      <c r="D9" s="122"/>
      <c r="E9" s="111" t="s">
        <v>117</v>
      </c>
      <c r="F9" s="48"/>
      <c r="G9" s="49"/>
      <c r="H9" s="48"/>
      <c r="I9" s="48"/>
      <c r="J9" s="48"/>
      <c r="K9" s="48"/>
      <c r="L9" s="48"/>
      <c r="M9" s="48"/>
      <c r="N9" s="48"/>
      <c r="O9" s="48"/>
      <c r="P9" s="50"/>
      <c r="Q9" s="50"/>
      <c r="R9" s="50"/>
      <c r="S9" s="50"/>
      <c r="U9" s="51"/>
    </row>
    <row r="10" spans="1:23" ht="15">
      <c r="A10" s="119"/>
      <c r="B10" s="15" t="s">
        <v>7</v>
      </c>
      <c r="C10" s="52"/>
      <c r="D10" s="122"/>
      <c r="E10" s="52"/>
      <c r="F10" s="50"/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U10" s="51"/>
    </row>
    <row r="11" spans="1:23">
      <c r="A11" s="53"/>
      <c r="B11" s="15"/>
      <c r="C11" s="15"/>
      <c r="D11" s="15"/>
      <c r="E11" s="15"/>
      <c r="F11" s="50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/>
      <c r="U11" s="51"/>
      <c r="V11" s="51"/>
      <c r="W11" s="51"/>
    </row>
    <row r="12" spans="1:23">
      <c r="A12" s="53"/>
      <c r="B12" s="15"/>
      <c r="C12" s="15"/>
      <c r="D12" s="15"/>
      <c r="E12" s="15"/>
      <c r="F12" s="50"/>
      <c r="G12" s="54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/>
      <c r="U12" s="51"/>
      <c r="V12" s="51"/>
      <c r="W12" s="51"/>
    </row>
    <row r="13" spans="1:23">
      <c r="A13" s="53" t="s">
        <v>31</v>
      </c>
      <c r="B13" s="20">
        <v>11</v>
      </c>
      <c r="C13" s="55">
        <v>178611</v>
      </c>
      <c r="D13" s="56"/>
      <c r="E13" s="55">
        <v>223720</v>
      </c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51"/>
      <c r="V13" s="51"/>
      <c r="W13" s="51"/>
    </row>
    <row r="14" spans="1:23">
      <c r="A14" s="53" t="s">
        <v>32</v>
      </c>
      <c r="B14" s="20">
        <v>10</v>
      </c>
      <c r="C14" s="55">
        <v>10232</v>
      </c>
      <c r="D14" s="56"/>
      <c r="E14" s="55">
        <v>4575</v>
      </c>
      <c r="F14" s="50"/>
      <c r="G14" s="4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  <c r="U14" s="51"/>
      <c r="V14" s="51"/>
      <c r="W14" s="51"/>
    </row>
    <row r="15" spans="1:23">
      <c r="A15" s="53" t="s">
        <v>33</v>
      </c>
      <c r="B15" s="22"/>
      <c r="C15" s="55">
        <v>28386</v>
      </c>
      <c r="D15" s="56"/>
      <c r="E15" s="55">
        <v>-16341</v>
      </c>
      <c r="F15" s="50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23">
      <c r="A16" s="119" t="s">
        <v>34</v>
      </c>
      <c r="B16" s="123"/>
      <c r="C16" s="55"/>
      <c r="D16" s="124"/>
      <c r="E16" s="112"/>
      <c r="F16" s="50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22">
      <c r="A17" s="119"/>
      <c r="B17" s="123"/>
      <c r="C17" s="55"/>
      <c r="D17" s="124"/>
      <c r="E17" s="112"/>
      <c r="F17" s="50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V17" s="51"/>
    </row>
    <row r="18" spans="1:22">
      <c r="A18" s="119"/>
      <c r="B18" s="123"/>
      <c r="C18" s="55">
        <v>102956</v>
      </c>
      <c r="D18" s="124"/>
      <c r="E18" s="55">
        <v>280153</v>
      </c>
      <c r="F18" s="48"/>
      <c r="G18" s="43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22">
      <c r="A19" s="53" t="s">
        <v>35</v>
      </c>
      <c r="B19" s="22"/>
      <c r="C19" s="55">
        <v>-358</v>
      </c>
      <c r="D19" s="56"/>
      <c r="E19" s="55">
        <v>-807</v>
      </c>
      <c r="F19" s="50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22">
      <c r="A20" s="53" t="s">
        <v>36</v>
      </c>
      <c r="B20" s="22"/>
      <c r="C20" s="55">
        <v>425327</v>
      </c>
      <c r="D20" s="56"/>
      <c r="E20" s="55">
        <v>-13781</v>
      </c>
      <c r="F20" s="50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22">
      <c r="A21" s="53" t="s">
        <v>50</v>
      </c>
      <c r="B21" s="22"/>
      <c r="C21" s="55"/>
      <c r="D21" s="56"/>
      <c r="E21" s="112"/>
      <c r="F21" s="50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22" ht="12.75" thickBot="1">
      <c r="A22" s="53" t="s">
        <v>37</v>
      </c>
      <c r="B22" s="22"/>
      <c r="C22" s="26">
        <v>-9556</v>
      </c>
      <c r="D22" s="56"/>
      <c r="E22" s="26">
        <v>4910</v>
      </c>
      <c r="F22" s="50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U22" s="57"/>
      <c r="V22" s="57"/>
    </row>
    <row r="23" spans="1:22">
      <c r="A23" s="53"/>
      <c r="B23" s="22"/>
      <c r="C23" s="22"/>
      <c r="D23" s="56"/>
      <c r="E23" s="22"/>
      <c r="F23" s="50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U23" s="57"/>
    </row>
    <row r="24" spans="1:22" ht="12.75" thickBot="1">
      <c r="A24" s="58" t="s">
        <v>38</v>
      </c>
      <c r="B24" s="56"/>
      <c r="C24" s="59">
        <f>SUM(C13:C22)</f>
        <v>735598</v>
      </c>
      <c r="D24" s="56"/>
      <c r="E24" s="59">
        <f>SUM(E13:E22)</f>
        <v>482429</v>
      </c>
      <c r="F24" s="48"/>
      <c r="G24" s="43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22">
      <c r="A25" s="58"/>
      <c r="B25" s="56"/>
      <c r="C25" s="22"/>
      <c r="D25" s="22"/>
      <c r="E25" s="22"/>
      <c r="F25" s="50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22">
      <c r="A26" s="53"/>
      <c r="B26" s="22"/>
      <c r="C26" s="22"/>
      <c r="D26" s="56"/>
      <c r="E26" s="22"/>
      <c r="F26" s="48"/>
      <c r="G26" s="60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22">
      <c r="A27" s="53"/>
      <c r="B27" s="20"/>
      <c r="C27" s="22"/>
      <c r="D27" s="56"/>
      <c r="E27" s="22"/>
      <c r="F27" s="50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22">
      <c r="A28" s="53"/>
      <c r="B28" s="20"/>
      <c r="C28" s="22"/>
      <c r="D28" s="56"/>
      <c r="E28" s="22"/>
      <c r="F28" s="50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22">
      <c r="A29" s="53" t="s">
        <v>39</v>
      </c>
      <c r="B29" s="20"/>
      <c r="C29" s="55">
        <v>328</v>
      </c>
      <c r="D29" s="56"/>
      <c r="E29" s="55">
        <v>1046</v>
      </c>
      <c r="F29" s="50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22">
      <c r="A30" s="53" t="s">
        <v>40</v>
      </c>
      <c r="B30" s="20"/>
      <c r="C30" s="55">
        <v>9768</v>
      </c>
      <c r="D30" s="56"/>
      <c r="E30" s="55">
        <v>12434</v>
      </c>
      <c r="F30" s="48"/>
      <c r="G30" s="60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22">
      <c r="A31" s="53" t="s">
        <v>41</v>
      </c>
      <c r="B31" s="20"/>
      <c r="C31" s="55"/>
      <c r="D31" s="56"/>
      <c r="E31" s="55"/>
      <c r="F31" s="50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22">
      <c r="A32" s="53" t="s">
        <v>42</v>
      </c>
      <c r="B32" s="20"/>
      <c r="C32" s="55"/>
      <c r="D32" s="56"/>
      <c r="E32" s="55"/>
      <c r="F32" s="50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20">
      <c r="A33" s="110" t="s">
        <v>127</v>
      </c>
      <c r="B33" s="20"/>
      <c r="C33" s="55">
        <v>547174</v>
      </c>
      <c r="D33" s="113"/>
      <c r="E33" s="55">
        <v>472655</v>
      </c>
      <c r="F33" s="50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20">
      <c r="A34" s="53" t="s">
        <v>43</v>
      </c>
      <c r="B34" s="20">
        <v>12</v>
      </c>
      <c r="C34" s="55">
        <f>581020-C33</f>
        <v>33846</v>
      </c>
      <c r="D34" s="56"/>
      <c r="E34" s="55">
        <f>550630-E33</f>
        <v>77975</v>
      </c>
      <c r="F34" s="48"/>
      <c r="G34" s="43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20" ht="12.75" thickBot="1">
      <c r="A35" s="53" t="s">
        <v>44</v>
      </c>
      <c r="B35" s="20"/>
      <c r="C35" s="61"/>
      <c r="D35" s="56"/>
      <c r="E35" s="26"/>
      <c r="F35" s="62"/>
      <c r="G35" s="39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63"/>
      <c r="S35" s="63"/>
    </row>
    <row r="36" spans="1:20">
      <c r="A36" s="53"/>
      <c r="B36" s="20"/>
      <c r="C36" s="56"/>
      <c r="D36" s="56"/>
      <c r="E36" s="56"/>
      <c r="F36" s="62"/>
      <c r="G36" s="39"/>
      <c r="H36" s="62"/>
      <c r="I36" s="62"/>
      <c r="J36" s="62"/>
      <c r="K36" s="62"/>
      <c r="L36" s="62"/>
      <c r="M36" s="62"/>
      <c r="N36" s="62"/>
      <c r="O36" s="62"/>
      <c r="P36" s="62"/>
      <c r="Q36" s="64"/>
      <c r="R36" s="64"/>
      <c r="S36" s="64"/>
      <c r="T36" s="65"/>
    </row>
    <row r="37" spans="1:20" ht="12.75" thickBot="1">
      <c r="A37" s="58" t="s">
        <v>45</v>
      </c>
      <c r="B37" s="56"/>
      <c r="C37" s="59">
        <f>SUM(C29:C35)</f>
        <v>591116</v>
      </c>
      <c r="D37" s="56"/>
      <c r="E37" s="59">
        <f>SUM(E29:E35)</f>
        <v>564110</v>
      </c>
      <c r="F37" s="62"/>
      <c r="G37" s="39"/>
      <c r="H37" s="62"/>
      <c r="I37" s="62"/>
      <c r="J37" s="62"/>
      <c r="K37" s="62"/>
      <c r="L37" s="62"/>
      <c r="M37" s="62"/>
      <c r="N37" s="62"/>
      <c r="O37" s="62"/>
      <c r="P37" s="62"/>
      <c r="Q37" s="64"/>
      <c r="R37" s="64"/>
      <c r="S37" s="64"/>
      <c r="T37" s="65"/>
    </row>
    <row r="38" spans="1:20">
      <c r="A38" s="58"/>
      <c r="B38" s="56"/>
      <c r="C38" s="56"/>
      <c r="D38" s="56"/>
      <c r="E38" s="56"/>
      <c r="F38" s="62"/>
      <c r="G38" s="39"/>
      <c r="H38" s="62"/>
      <c r="I38" s="62"/>
      <c r="J38" s="62"/>
      <c r="K38" s="62"/>
      <c r="L38" s="62"/>
      <c r="M38" s="62"/>
      <c r="N38" s="62"/>
      <c r="O38" s="62"/>
      <c r="P38" s="62"/>
      <c r="Q38" s="64"/>
      <c r="R38" s="64"/>
      <c r="S38" s="64"/>
      <c r="T38" s="65"/>
    </row>
    <row r="39" spans="1:20">
      <c r="A39" s="58"/>
      <c r="B39" s="56"/>
      <c r="C39" s="56"/>
      <c r="D39" s="56"/>
      <c r="E39" s="56"/>
      <c r="F39" s="62"/>
      <c r="G39" s="39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6"/>
    </row>
    <row r="40" spans="1:20">
      <c r="A40" s="125" t="s">
        <v>46</v>
      </c>
      <c r="B40" s="124"/>
      <c r="C40" s="56"/>
      <c r="D40" s="124"/>
      <c r="E40" s="56"/>
      <c r="F40" s="62"/>
      <c r="G40" s="39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6"/>
    </row>
    <row r="41" spans="1:20" ht="12.75" thickBot="1">
      <c r="A41" s="125"/>
      <c r="B41" s="124"/>
      <c r="C41" s="59">
        <f>C24-C37</f>
        <v>144482</v>
      </c>
      <c r="D41" s="124"/>
      <c r="E41" s="59">
        <f>E24-E37</f>
        <v>-81681</v>
      </c>
      <c r="F41" s="62"/>
      <c r="G41" s="39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6"/>
    </row>
    <row r="42" spans="1:20">
      <c r="A42" s="58"/>
      <c r="B42" s="56"/>
      <c r="C42" s="56"/>
      <c r="D42" s="56"/>
      <c r="E42" s="56"/>
      <c r="F42" s="62"/>
      <c r="G42" s="39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40"/>
    </row>
    <row r="43" spans="1:20" ht="12.75" thickBot="1">
      <c r="A43" s="53" t="s">
        <v>47</v>
      </c>
      <c r="B43" s="56"/>
      <c r="C43" s="59">
        <v>-3326</v>
      </c>
      <c r="D43" s="56"/>
      <c r="E43" s="113">
        <v>-416</v>
      </c>
      <c r="F43" s="62"/>
      <c r="G43" s="39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40"/>
    </row>
    <row r="44" spans="1:20">
      <c r="A44" s="58"/>
      <c r="B44" s="56"/>
      <c r="C44" s="67"/>
      <c r="D44" s="56"/>
      <c r="E44" s="67"/>
      <c r="F44" s="68"/>
      <c r="G44" s="49"/>
      <c r="H44" s="68"/>
      <c r="I44" s="68"/>
      <c r="J44" s="68"/>
      <c r="K44" s="68"/>
      <c r="L44" s="68"/>
      <c r="M44" s="68"/>
      <c r="N44" s="68"/>
      <c r="O44" s="68"/>
      <c r="P44" s="68"/>
      <c r="Q44" s="62"/>
      <c r="R44" s="62"/>
      <c r="S44" s="62"/>
      <c r="T44" s="40"/>
    </row>
    <row r="45" spans="1:20">
      <c r="A45" s="125" t="s">
        <v>48</v>
      </c>
      <c r="B45" s="124"/>
      <c r="C45" s="120">
        <f>C41-C43</f>
        <v>147808</v>
      </c>
      <c r="D45" s="130"/>
      <c r="E45" s="120">
        <f>E41-E43</f>
        <v>-81265</v>
      </c>
      <c r="F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1:20">
      <c r="A46" s="125"/>
      <c r="B46" s="124"/>
      <c r="C46" s="120"/>
      <c r="D46" s="130"/>
      <c r="E46" s="120"/>
      <c r="F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1:20" ht="12.75" thickBot="1">
      <c r="A47" s="125"/>
      <c r="B47" s="124"/>
      <c r="C47" s="121"/>
      <c r="D47" s="130"/>
      <c r="E47" s="121"/>
      <c r="F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1:20" s="11" customFormat="1" ht="15.75" thickTop="1">
      <c r="B48" s="29"/>
      <c r="C48" s="30"/>
      <c r="D48" s="129"/>
      <c r="E48" s="30"/>
    </row>
    <row r="49" spans="1:19" s="11" customFormat="1" ht="15">
      <c r="B49" s="29"/>
      <c r="C49" s="129"/>
      <c r="D49" s="129"/>
      <c r="E49" s="129"/>
    </row>
    <row r="50" spans="1:19" s="11" customFormat="1" ht="15"/>
    <row r="51" spans="1:19" s="11" customFormat="1" ht="15">
      <c r="A51" s="128" t="s">
        <v>138</v>
      </c>
      <c r="B51" s="128" t="s">
        <v>139</v>
      </c>
      <c r="C51" s="128"/>
    </row>
    <row r="52" spans="1:19" s="11" customFormat="1" ht="15">
      <c r="A52" s="128"/>
      <c r="B52" s="128"/>
      <c r="C52" s="128"/>
    </row>
    <row r="53" spans="1:19" s="11" customFormat="1" ht="15">
      <c r="A53" s="128" t="s">
        <v>140</v>
      </c>
      <c r="B53" s="128" t="s">
        <v>139</v>
      </c>
      <c r="C53" s="128"/>
    </row>
    <row r="54" spans="1:19">
      <c r="C54" s="71"/>
      <c r="D54" s="71"/>
      <c r="F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1:19">
      <c r="C55" s="71"/>
      <c r="D55" s="71"/>
      <c r="F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1:19">
      <c r="C56" s="71"/>
      <c r="D56" s="71"/>
      <c r="F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1:19">
      <c r="C57" s="71"/>
      <c r="D57" s="71"/>
      <c r="F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1:19">
      <c r="C58" s="71"/>
      <c r="D58" s="71"/>
      <c r="F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1:19">
      <c r="C59" s="71"/>
      <c r="D59" s="71"/>
      <c r="F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1:19">
      <c r="C60" s="71"/>
      <c r="D60" s="71"/>
      <c r="F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1:19">
      <c r="C61" s="71"/>
      <c r="D61" s="71"/>
      <c r="F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1:19">
      <c r="C62" s="71"/>
      <c r="D62" s="71"/>
      <c r="F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1:19">
      <c r="C63" s="71"/>
      <c r="D63" s="71"/>
      <c r="F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1:19">
      <c r="C64" s="71"/>
      <c r="D64" s="71"/>
      <c r="F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3:19">
      <c r="C65" s="71"/>
      <c r="D65" s="71"/>
      <c r="F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3:19">
      <c r="C66" s="71"/>
      <c r="D66" s="71"/>
      <c r="F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3:19">
      <c r="C67" s="71"/>
      <c r="D67" s="71"/>
      <c r="F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3:19">
      <c r="C68" s="71"/>
      <c r="D68" s="71"/>
      <c r="F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3:19">
      <c r="C69" s="71"/>
      <c r="D69" s="71"/>
      <c r="F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3:19">
      <c r="C70" s="71"/>
      <c r="D70" s="71"/>
      <c r="F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3:19">
      <c r="C71" s="71"/>
      <c r="D71" s="71"/>
      <c r="F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3:19">
      <c r="C72" s="71"/>
      <c r="D72" s="71"/>
      <c r="F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3:19">
      <c r="C73" s="71"/>
      <c r="D73" s="71"/>
      <c r="F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3:19">
      <c r="C74" s="71"/>
      <c r="D74" s="71"/>
      <c r="F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3:19">
      <c r="C75" s="71"/>
      <c r="D75" s="71"/>
      <c r="F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3:19">
      <c r="C76" s="71"/>
      <c r="D76" s="71"/>
      <c r="F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3:19">
      <c r="C77" s="71"/>
      <c r="D77" s="71"/>
      <c r="F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3:19">
      <c r="C78" s="71"/>
      <c r="D78" s="71"/>
      <c r="F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3:19">
      <c r="C79" s="71"/>
      <c r="D79" s="71"/>
      <c r="F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3:19">
      <c r="C80" s="71"/>
      <c r="D80" s="71"/>
      <c r="F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3:19">
      <c r="C81" s="71"/>
      <c r="D81" s="71"/>
      <c r="F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3:19">
      <c r="C82" s="71"/>
      <c r="D82" s="71"/>
      <c r="F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3:19">
      <c r="C83" s="71"/>
      <c r="D83" s="71"/>
      <c r="F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3:19">
      <c r="C84" s="71"/>
      <c r="D84" s="71"/>
      <c r="F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3:19">
      <c r="C85" s="71"/>
      <c r="D85" s="71"/>
      <c r="F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3:19">
      <c r="C86" s="71"/>
      <c r="D86" s="71"/>
      <c r="F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3:19">
      <c r="C87" s="71"/>
      <c r="D87" s="71"/>
      <c r="F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3:19">
      <c r="C88" s="71"/>
      <c r="D88" s="71"/>
      <c r="F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3:19">
      <c r="C89" s="71"/>
      <c r="D89" s="71"/>
      <c r="F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3:19">
      <c r="C90" s="71"/>
      <c r="D90" s="71"/>
      <c r="F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3:19">
      <c r="C91" s="71"/>
      <c r="D91" s="71"/>
      <c r="F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3:19">
      <c r="C92" s="71"/>
      <c r="D92" s="71"/>
      <c r="F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3:19">
      <c r="C93" s="71"/>
      <c r="D93" s="71"/>
      <c r="F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3:19">
      <c r="C94" s="71"/>
      <c r="D94" s="71"/>
      <c r="F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3:19">
      <c r="C95" s="71"/>
      <c r="D95" s="71"/>
      <c r="F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3:19">
      <c r="C96" s="71"/>
      <c r="D96" s="71"/>
      <c r="F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3:19">
      <c r="C97" s="71"/>
      <c r="D97" s="71"/>
      <c r="F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3:19">
      <c r="C98" s="71"/>
      <c r="D98" s="71"/>
      <c r="F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3:19">
      <c r="C99" s="71"/>
      <c r="D99" s="71"/>
      <c r="F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3:19">
      <c r="C100" s="71"/>
      <c r="D100" s="71"/>
      <c r="F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3:19">
      <c r="C101" s="71"/>
      <c r="D101" s="71"/>
      <c r="F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3:19">
      <c r="C102" s="71"/>
      <c r="D102" s="71"/>
      <c r="F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3:19">
      <c r="C103" s="71"/>
      <c r="D103" s="71"/>
      <c r="F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3:19">
      <c r="C104" s="71"/>
      <c r="D104" s="71"/>
      <c r="F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3:19">
      <c r="C105" s="71"/>
      <c r="D105" s="71"/>
      <c r="F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3:19">
      <c r="C106" s="71"/>
      <c r="D106" s="71"/>
      <c r="F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3:19">
      <c r="C107" s="71"/>
      <c r="D107" s="71"/>
      <c r="F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3:19">
      <c r="C108" s="71"/>
      <c r="D108" s="71"/>
      <c r="F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3:19">
      <c r="C109" s="71"/>
      <c r="D109" s="71"/>
      <c r="F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  <row r="110" spans="3:19">
      <c r="C110" s="71"/>
      <c r="D110" s="71"/>
      <c r="F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</row>
    <row r="111" spans="3:19">
      <c r="C111" s="71"/>
      <c r="D111" s="71"/>
      <c r="F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</row>
    <row r="112" spans="3:19">
      <c r="C112" s="71"/>
      <c r="D112" s="71"/>
      <c r="F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</row>
    <row r="113" spans="3:19">
      <c r="C113" s="71"/>
      <c r="D113" s="71"/>
      <c r="F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</row>
    <row r="114" spans="3:19">
      <c r="C114" s="71"/>
      <c r="D114" s="71"/>
      <c r="F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</row>
    <row r="115" spans="3:19">
      <c r="C115" s="71"/>
      <c r="D115" s="71"/>
      <c r="F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</row>
    <row r="116" spans="3:19">
      <c r="C116" s="71"/>
      <c r="D116" s="71"/>
      <c r="F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</row>
    <row r="117" spans="3:19">
      <c r="C117" s="71"/>
      <c r="D117" s="71"/>
      <c r="F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</row>
    <row r="118" spans="3:19">
      <c r="C118" s="71"/>
      <c r="D118" s="71"/>
      <c r="F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</row>
    <row r="119" spans="3:19">
      <c r="C119" s="71"/>
      <c r="D119" s="71"/>
      <c r="F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</row>
    <row r="120" spans="3:19">
      <c r="C120" s="71"/>
      <c r="D120" s="71"/>
      <c r="F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</row>
    <row r="121" spans="3:19">
      <c r="C121" s="71"/>
      <c r="D121" s="71"/>
      <c r="F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</row>
    <row r="122" spans="3:19">
      <c r="C122" s="71"/>
      <c r="D122" s="71"/>
      <c r="F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</row>
    <row r="123" spans="3:19">
      <c r="C123" s="71"/>
      <c r="D123" s="71"/>
      <c r="F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</row>
    <row r="124" spans="3:19">
      <c r="C124" s="71"/>
      <c r="D124" s="71"/>
      <c r="F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</row>
    <row r="125" spans="3:19">
      <c r="C125" s="71"/>
      <c r="D125" s="71"/>
      <c r="F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</row>
    <row r="126" spans="3:19">
      <c r="C126" s="71"/>
      <c r="D126" s="71"/>
      <c r="F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</row>
    <row r="127" spans="3:19">
      <c r="C127" s="71"/>
      <c r="D127" s="71"/>
      <c r="F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</row>
    <row r="128" spans="3:19">
      <c r="C128" s="71"/>
      <c r="D128" s="71"/>
      <c r="F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</row>
    <row r="129" spans="3:19">
      <c r="C129" s="71"/>
      <c r="D129" s="71"/>
      <c r="F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</row>
    <row r="130" spans="3:19">
      <c r="C130" s="71"/>
      <c r="D130" s="71"/>
      <c r="F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</row>
    <row r="131" spans="3:19">
      <c r="C131" s="71"/>
      <c r="D131" s="71"/>
      <c r="F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</row>
    <row r="132" spans="3:19">
      <c r="C132" s="71"/>
      <c r="D132" s="71"/>
      <c r="F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</row>
    <row r="133" spans="3:19">
      <c r="C133" s="71"/>
      <c r="D133" s="71"/>
      <c r="F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</row>
    <row r="134" spans="3:19">
      <c r="C134" s="71"/>
      <c r="D134" s="71"/>
      <c r="F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</row>
    <row r="135" spans="3:19">
      <c r="C135" s="71"/>
      <c r="D135" s="71"/>
      <c r="F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</row>
    <row r="136" spans="3:19">
      <c r="C136" s="71"/>
      <c r="D136" s="71"/>
      <c r="F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</row>
    <row r="137" spans="3:19">
      <c r="C137" s="71"/>
      <c r="D137" s="71"/>
      <c r="F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</row>
    <row r="138" spans="3:19">
      <c r="C138" s="71"/>
      <c r="D138" s="71"/>
      <c r="F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</row>
    <row r="139" spans="3:19">
      <c r="C139" s="71"/>
      <c r="D139" s="71"/>
      <c r="F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</row>
    <row r="140" spans="3:19">
      <c r="C140" s="71"/>
      <c r="D140" s="71"/>
      <c r="F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</row>
    <row r="141" spans="3:19">
      <c r="C141" s="71"/>
      <c r="D141" s="71"/>
      <c r="F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</row>
    <row r="142" spans="3:19">
      <c r="C142" s="71"/>
      <c r="D142" s="71"/>
      <c r="F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</row>
    <row r="143" spans="3:19">
      <c r="C143" s="71"/>
      <c r="D143" s="71"/>
      <c r="F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</row>
    <row r="144" spans="3:19">
      <c r="C144" s="71"/>
      <c r="D144" s="71"/>
      <c r="F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</row>
    <row r="145" spans="3:19">
      <c r="C145" s="71"/>
      <c r="D145" s="71"/>
      <c r="F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</row>
    <row r="146" spans="3:19">
      <c r="C146" s="71"/>
      <c r="D146" s="71"/>
      <c r="F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</row>
    <row r="147" spans="3:19">
      <c r="C147" s="71"/>
      <c r="D147" s="71"/>
      <c r="F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</row>
    <row r="148" spans="3:19">
      <c r="C148" s="71"/>
      <c r="D148" s="71"/>
      <c r="F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</row>
    <row r="149" spans="3:19">
      <c r="C149" s="71"/>
      <c r="D149" s="71"/>
      <c r="F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</row>
    <row r="150" spans="3:19">
      <c r="C150" s="71"/>
      <c r="D150" s="71"/>
      <c r="F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</row>
    <row r="151" spans="3:19">
      <c r="C151" s="71"/>
      <c r="D151" s="71"/>
      <c r="F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</row>
    <row r="152" spans="3:19">
      <c r="C152" s="71"/>
      <c r="D152" s="71"/>
      <c r="F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</row>
    <row r="153" spans="3:19">
      <c r="C153" s="71"/>
      <c r="D153" s="71"/>
      <c r="F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</row>
    <row r="154" spans="3:19">
      <c r="C154" s="71"/>
      <c r="D154" s="71"/>
      <c r="F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</row>
    <row r="155" spans="3:19">
      <c r="C155" s="71"/>
      <c r="D155" s="71"/>
      <c r="F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</row>
    <row r="156" spans="3:19">
      <c r="C156" s="71"/>
      <c r="D156" s="71"/>
      <c r="F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</row>
    <row r="157" spans="3:19">
      <c r="C157" s="71"/>
      <c r="D157" s="71"/>
      <c r="F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</row>
    <row r="158" spans="3:19">
      <c r="C158" s="71"/>
      <c r="D158" s="71"/>
      <c r="F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</row>
    <row r="159" spans="3:19">
      <c r="C159" s="71"/>
      <c r="D159" s="71"/>
      <c r="F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</row>
    <row r="160" spans="3:19">
      <c r="C160" s="71"/>
      <c r="D160" s="71"/>
      <c r="F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</row>
    <row r="161" spans="3:19">
      <c r="C161" s="71"/>
      <c r="D161" s="71"/>
      <c r="F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</row>
    <row r="162" spans="3:19">
      <c r="C162" s="71"/>
      <c r="D162" s="71"/>
      <c r="F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</row>
    <row r="163" spans="3:19">
      <c r="C163" s="71"/>
      <c r="D163" s="71"/>
      <c r="F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</row>
    <row r="164" spans="3:19">
      <c r="C164" s="71"/>
      <c r="D164" s="71"/>
      <c r="F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</row>
    <row r="165" spans="3:19">
      <c r="C165" s="71"/>
      <c r="D165" s="71"/>
      <c r="F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</row>
    <row r="166" spans="3:19">
      <c r="C166" s="71"/>
      <c r="D166" s="71"/>
      <c r="F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</row>
    <row r="167" spans="3:19">
      <c r="C167" s="71"/>
      <c r="D167" s="71"/>
      <c r="F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</row>
    <row r="168" spans="3:19">
      <c r="C168" s="71"/>
      <c r="D168" s="71"/>
      <c r="F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</row>
    <row r="169" spans="3:19">
      <c r="C169" s="71"/>
      <c r="D169" s="71"/>
      <c r="F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</row>
    <row r="170" spans="3:19">
      <c r="C170" s="71"/>
      <c r="D170" s="71"/>
      <c r="F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</row>
    <row r="171" spans="3:19">
      <c r="C171" s="71"/>
      <c r="D171" s="71"/>
      <c r="F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</row>
    <row r="172" spans="3:19">
      <c r="C172" s="71"/>
      <c r="D172" s="71"/>
      <c r="F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</row>
    <row r="173" spans="3:19">
      <c r="C173" s="71"/>
      <c r="D173" s="71"/>
      <c r="F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</row>
    <row r="174" spans="3:19">
      <c r="C174" s="71"/>
      <c r="D174" s="71"/>
      <c r="F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</row>
    <row r="175" spans="3:19">
      <c r="C175" s="71"/>
      <c r="D175" s="71"/>
      <c r="F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</row>
    <row r="176" spans="3:19">
      <c r="C176" s="71"/>
      <c r="D176" s="71"/>
      <c r="F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</row>
    <row r="177" spans="3:19">
      <c r="C177" s="71"/>
      <c r="D177" s="71"/>
      <c r="F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</row>
    <row r="178" spans="3:19">
      <c r="C178" s="71"/>
      <c r="D178" s="71"/>
      <c r="F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3:19">
      <c r="C179" s="71"/>
      <c r="D179" s="71"/>
      <c r="F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3:19">
      <c r="C180" s="71"/>
      <c r="D180" s="71"/>
      <c r="F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3:19">
      <c r="C181" s="71"/>
      <c r="D181" s="71"/>
      <c r="F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  <row r="182" spans="3:19">
      <c r="C182" s="71"/>
      <c r="D182" s="71"/>
      <c r="F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</row>
    <row r="183" spans="3:19">
      <c r="C183" s="71"/>
      <c r="D183" s="71"/>
      <c r="F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</row>
    <row r="184" spans="3:19">
      <c r="C184" s="71"/>
      <c r="D184" s="71"/>
      <c r="F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</row>
    <row r="185" spans="3:19">
      <c r="C185" s="71"/>
      <c r="D185" s="71"/>
      <c r="F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</row>
    <row r="186" spans="3:19">
      <c r="C186" s="71"/>
      <c r="D186" s="71"/>
      <c r="F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</row>
    <row r="187" spans="3:19">
      <c r="C187" s="71"/>
      <c r="D187" s="71"/>
      <c r="F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</row>
    <row r="188" spans="3:19">
      <c r="C188" s="71"/>
      <c r="D188" s="71"/>
      <c r="F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</row>
    <row r="189" spans="3:19">
      <c r="C189" s="71"/>
      <c r="D189" s="71"/>
      <c r="F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</row>
    <row r="190" spans="3:19">
      <c r="C190" s="71"/>
      <c r="D190" s="71"/>
      <c r="F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</row>
    <row r="191" spans="3:19">
      <c r="C191" s="71"/>
      <c r="D191" s="71"/>
      <c r="F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</row>
    <row r="192" spans="3:19">
      <c r="C192" s="71"/>
      <c r="D192" s="71"/>
      <c r="F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</row>
    <row r="193" spans="3:19">
      <c r="C193" s="71"/>
      <c r="D193" s="71"/>
      <c r="F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</row>
    <row r="194" spans="3:19">
      <c r="C194" s="71"/>
      <c r="D194" s="71"/>
      <c r="F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</row>
    <row r="195" spans="3:19">
      <c r="C195" s="71"/>
      <c r="D195" s="71"/>
      <c r="F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</row>
    <row r="196" spans="3:19">
      <c r="C196" s="71"/>
      <c r="D196" s="71"/>
      <c r="F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</row>
    <row r="197" spans="3:19">
      <c r="C197" s="71"/>
      <c r="D197" s="71"/>
      <c r="F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</row>
    <row r="198" spans="3:19">
      <c r="C198" s="71"/>
      <c r="D198" s="71"/>
      <c r="F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</row>
    <row r="199" spans="3:19">
      <c r="C199" s="71"/>
      <c r="D199" s="71"/>
      <c r="F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</row>
    <row r="200" spans="3:19">
      <c r="C200" s="71"/>
      <c r="D200" s="71"/>
      <c r="F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</row>
    <row r="201" spans="3:19">
      <c r="C201" s="71"/>
      <c r="D201" s="71"/>
      <c r="F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</row>
    <row r="202" spans="3:19">
      <c r="C202" s="71"/>
      <c r="D202" s="71"/>
      <c r="F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</row>
    <row r="203" spans="3:19">
      <c r="C203" s="71"/>
      <c r="D203" s="71"/>
      <c r="F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</row>
    <row r="204" spans="3:19">
      <c r="C204" s="71"/>
      <c r="D204" s="71"/>
      <c r="F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</row>
    <row r="205" spans="3:19">
      <c r="C205" s="71"/>
      <c r="D205" s="71"/>
      <c r="F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</row>
    <row r="206" spans="3:19">
      <c r="C206" s="71"/>
      <c r="D206" s="71"/>
      <c r="F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</row>
    <row r="207" spans="3:19">
      <c r="C207" s="71"/>
      <c r="D207" s="71"/>
      <c r="F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</row>
    <row r="208" spans="3:19">
      <c r="C208" s="71"/>
      <c r="D208" s="71"/>
      <c r="F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</row>
    <row r="209" spans="3:19">
      <c r="C209" s="71"/>
      <c r="D209" s="71"/>
      <c r="F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</row>
    <row r="210" spans="3:19">
      <c r="C210" s="71"/>
      <c r="D210" s="71"/>
      <c r="F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</row>
    <row r="211" spans="3:19">
      <c r="C211" s="71"/>
      <c r="D211" s="71"/>
      <c r="F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</row>
    <row r="212" spans="3:19">
      <c r="C212" s="71"/>
      <c r="D212" s="71"/>
      <c r="F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</row>
    <row r="213" spans="3:19">
      <c r="C213" s="71"/>
      <c r="D213" s="71"/>
      <c r="F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</row>
    <row r="214" spans="3:19">
      <c r="C214" s="71"/>
      <c r="D214" s="71"/>
      <c r="F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</row>
    <row r="215" spans="3:19">
      <c r="C215" s="71"/>
      <c r="D215" s="71"/>
      <c r="F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</row>
  </sheetData>
  <mergeCells count="13">
    <mergeCell ref="E45:E47"/>
    <mergeCell ref="A7:A10"/>
    <mergeCell ref="D7:D10"/>
    <mergeCell ref="A16:A18"/>
    <mergeCell ref="B16:B18"/>
    <mergeCell ref="D16:D18"/>
    <mergeCell ref="A40:A41"/>
    <mergeCell ref="B40:B41"/>
    <mergeCell ref="D40:D41"/>
    <mergeCell ref="A45:A47"/>
    <mergeCell ref="B45:B47"/>
    <mergeCell ref="C45:C47"/>
    <mergeCell ref="D45:D47"/>
  </mergeCells>
  <pageMargins left="0.9055118110236221" right="0.31496062992125984" top="0.74803149606299213" bottom="0.74803149606299213" header="0.31496062992125984" footer="0.31496062992125984"/>
  <pageSetup paperSize="9" scale="82" orientation="portrait" r:id="rId1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83"/>
  <sheetViews>
    <sheetView topLeftCell="A37" zoomScaleNormal="100" workbookViewId="0">
      <selection activeCell="A16" sqref="A16"/>
    </sheetView>
  </sheetViews>
  <sheetFormatPr defaultColWidth="9.140625" defaultRowHeight="15"/>
  <cols>
    <col min="1" max="1" width="63.140625" style="74" customWidth="1"/>
    <col min="2" max="3" width="17.28515625" style="74" customWidth="1"/>
    <col min="4" max="16384" width="9.140625" style="74"/>
  </cols>
  <sheetData>
    <row r="1" spans="1:3" ht="15.75">
      <c r="A1" s="73" t="str">
        <f>Ф1!A1</f>
        <v>АКЦИОНЕРНОЕ ОБЩЕСТВО «ИНВЕСТИЦИОННЫЙ ДОМ  «FINCRAFT»</v>
      </c>
    </row>
    <row r="2" spans="1:3" ht="15.75">
      <c r="A2" s="73"/>
    </row>
    <row r="3" spans="1:3">
      <c r="A3" s="75" t="s">
        <v>51</v>
      </c>
    </row>
    <row r="4" spans="1:3">
      <c r="A4" s="75" t="s">
        <v>130</v>
      </c>
    </row>
    <row r="5" spans="1:3">
      <c r="A5" s="76" t="s">
        <v>6</v>
      </c>
    </row>
    <row r="7" spans="1:3" ht="24">
      <c r="A7" s="84" t="s">
        <v>105</v>
      </c>
      <c r="B7" s="85" t="s">
        <v>49</v>
      </c>
      <c r="C7" s="85" t="s">
        <v>49</v>
      </c>
    </row>
    <row r="8" spans="1:3">
      <c r="A8" s="84"/>
      <c r="B8" s="85" t="s">
        <v>126</v>
      </c>
      <c r="C8" s="85" t="s">
        <v>123</v>
      </c>
    </row>
    <row r="9" spans="1:3">
      <c r="A9" s="77" t="s">
        <v>52</v>
      </c>
      <c r="B9" s="72"/>
      <c r="C9" s="72"/>
    </row>
    <row r="10" spans="1:3">
      <c r="A10" s="78" t="s">
        <v>53</v>
      </c>
      <c r="B10" s="108">
        <f>SUM(B12:B18)</f>
        <v>1715693.0626800002</v>
      </c>
      <c r="C10" s="108">
        <f>SUM(C12:C18)</f>
        <v>2635265</v>
      </c>
    </row>
    <row r="11" spans="1:3">
      <c r="A11" s="79" t="s">
        <v>54</v>
      </c>
      <c r="B11" s="102"/>
      <c r="C11" s="103"/>
    </row>
    <row r="12" spans="1:3">
      <c r="A12" s="79" t="s">
        <v>55</v>
      </c>
      <c r="B12" s="102">
        <v>1630.2141099999999</v>
      </c>
      <c r="C12" s="103">
        <v>4987</v>
      </c>
    </row>
    <row r="13" spans="1:3">
      <c r="A13" s="79" t="s">
        <v>56</v>
      </c>
      <c r="B13" s="102"/>
      <c r="C13" s="103"/>
    </row>
    <row r="14" spans="1:3">
      <c r="A14" s="79" t="s">
        <v>57</v>
      </c>
      <c r="B14" s="102"/>
      <c r="C14" s="103"/>
    </row>
    <row r="15" spans="1:3">
      <c r="A15" s="79" t="s">
        <v>58</v>
      </c>
      <c r="B15" s="102"/>
      <c r="C15" s="103"/>
    </row>
    <row r="16" spans="1:3">
      <c r="A16" s="79" t="s">
        <v>59</v>
      </c>
      <c r="B16" s="102"/>
      <c r="C16" s="103"/>
    </row>
    <row r="17" spans="1:3">
      <c r="A17" s="79" t="s">
        <v>60</v>
      </c>
      <c r="B17" s="102">
        <v>39519.054219999998</v>
      </c>
      <c r="C17" s="103">
        <v>59467</v>
      </c>
    </row>
    <row r="18" spans="1:3">
      <c r="A18" s="79" t="s">
        <v>61</v>
      </c>
      <c r="B18" s="102">
        <v>1674543.7943500001</v>
      </c>
      <c r="C18" s="103">
        <v>2570811</v>
      </c>
    </row>
    <row r="19" spans="1:3">
      <c r="A19" s="80" t="s">
        <v>62</v>
      </c>
      <c r="B19" s="109">
        <f>SUM(B21:B27)</f>
        <v>2614988.8939399999</v>
      </c>
      <c r="C19" s="109">
        <f>SUM(C21:C27)</f>
        <v>1189580</v>
      </c>
    </row>
    <row r="20" spans="1:3">
      <c r="A20" s="79" t="s">
        <v>54</v>
      </c>
      <c r="B20" s="102"/>
      <c r="C20" s="103"/>
    </row>
    <row r="21" spans="1:3">
      <c r="A21" s="79" t="s">
        <v>63</v>
      </c>
      <c r="B21" s="102">
        <v>15030.270560000001</v>
      </c>
      <c r="C21" s="103">
        <v>14730</v>
      </c>
    </row>
    <row r="22" spans="1:3">
      <c r="A22" s="79" t="s">
        <v>64</v>
      </c>
      <c r="B22" s="102">
        <v>17718.790379999999</v>
      </c>
      <c r="C22" s="103">
        <v>183555</v>
      </c>
    </row>
    <row r="23" spans="1:3">
      <c r="A23" s="79" t="s">
        <v>65</v>
      </c>
      <c r="B23" s="102">
        <v>445059.77799999999</v>
      </c>
      <c r="C23" s="103">
        <v>353911</v>
      </c>
    </row>
    <row r="24" spans="1:3">
      <c r="A24" s="79" t="s">
        <v>66</v>
      </c>
      <c r="B24" s="102"/>
      <c r="C24" s="103"/>
    </row>
    <row r="25" spans="1:3">
      <c r="A25" s="79" t="s">
        <v>67</v>
      </c>
      <c r="B25" s="102"/>
      <c r="C25" s="103"/>
    </row>
    <row r="26" spans="1:3">
      <c r="A26" s="79" t="s">
        <v>68</v>
      </c>
      <c r="B26" s="102">
        <v>106250.05500000001</v>
      </c>
      <c r="C26" s="103">
        <v>175132</v>
      </c>
    </row>
    <row r="27" spans="1:3">
      <c r="A27" s="79" t="s">
        <v>69</v>
      </c>
      <c r="B27" s="102">
        <v>2030930</v>
      </c>
      <c r="C27" s="103">
        <v>462252</v>
      </c>
    </row>
    <row r="28" spans="1:3" ht="26.25">
      <c r="A28" s="81" t="s">
        <v>70</v>
      </c>
      <c r="B28" s="105">
        <f>+B10-B19</f>
        <v>-899295.83125999966</v>
      </c>
      <c r="C28" s="105">
        <f>+C10-C19</f>
        <v>1445685</v>
      </c>
    </row>
    <row r="29" spans="1:3">
      <c r="A29" s="82"/>
      <c r="B29" s="102"/>
      <c r="C29" s="104"/>
    </row>
    <row r="30" spans="1:3">
      <c r="A30" s="77" t="s">
        <v>71</v>
      </c>
      <c r="B30" s="101"/>
      <c r="C30" s="101"/>
    </row>
    <row r="31" spans="1:3">
      <c r="A31" s="80" t="s">
        <v>53</v>
      </c>
      <c r="B31" s="108">
        <f>SUM(B33:B43)</f>
        <v>1280909.60026</v>
      </c>
      <c r="C31" s="108">
        <f>SUM(C33:C43)</f>
        <v>822426</v>
      </c>
    </row>
    <row r="32" spans="1:3">
      <c r="A32" s="79" t="s">
        <v>54</v>
      </c>
      <c r="B32" s="102"/>
      <c r="C32" s="103"/>
    </row>
    <row r="33" spans="1:4">
      <c r="A33" s="79" t="s">
        <v>72</v>
      </c>
      <c r="B33" s="102"/>
      <c r="C33" s="103"/>
    </row>
    <row r="34" spans="1:4">
      <c r="A34" s="79" t="s">
        <v>73</v>
      </c>
      <c r="B34" s="102"/>
      <c r="C34" s="103"/>
    </row>
    <row r="35" spans="1:4">
      <c r="A35" s="79" t="s">
        <v>74</v>
      </c>
      <c r="B35" s="102"/>
      <c r="C35" s="103"/>
    </row>
    <row r="36" spans="1:4" ht="45" hidden="1">
      <c r="A36" s="79" t="s">
        <v>75</v>
      </c>
      <c r="B36" s="102"/>
      <c r="C36" s="103"/>
    </row>
    <row r="37" spans="1:4">
      <c r="A37" s="79" t="s">
        <v>76</v>
      </c>
      <c r="B37" s="102">
        <v>1280909.60026</v>
      </c>
      <c r="C37" s="103">
        <v>822426</v>
      </c>
    </row>
    <row r="38" spans="1:4" ht="30" hidden="1">
      <c r="A38" s="79" t="s">
        <v>77</v>
      </c>
      <c r="B38" s="102"/>
      <c r="C38" s="103"/>
    </row>
    <row r="39" spans="1:4" hidden="1">
      <c r="A39" s="79" t="s">
        <v>78</v>
      </c>
      <c r="B39" s="102"/>
      <c r="C39" s="103"/>
    </row>
    <row r="40" spans="1:4" hidden="1">
      <c r="A40" s="79" t="s">
        <v>79</v>
      </c>
      <c r="B40" s="102"/>
      <c r="C40" s="103"/>
    </row>
    <row r="41" spans="1:4">
      <c r="A41" s="79" t="s">
        <v>80</v>
      </c>
      <c r="B41" s="102"/>
      <c r="C41" s="103"/>
    </row>
    <row r="42" spans="1:4">
      <c r="A42" s="79" t="s">
        <v>60</v>
      </c>
      <c r="B42" s="102"/>
      <c r="C42" s="103"/>
    </row>
    <row r="43" spans="1:4">
      <c r="A43" s="79" t="s">
        <v>94</v>
      </c>
      <c r="B43" s="102"/>
      <c r="C43" s="103"/>
      <c r="D43" s="96">
        <f>C43-C56</f>
        <v>0</v>
      </c>
    </row>
    <row r="44" spans="1:4">
      <c r="A44" s="80" t="s">
        <v>62</v>
      </c>
      <c r="B44" s="105">
        <f>SUM(B46:B56)</f>
        <v>0</v>
      </c>
      <c r="C44" s="105">
        <f>SUM(C46:C56)</f>
        <v>1846096</v>
      </c>
    </row>
    <row r="45" spans="1:4">
      <c r="A45" s="79" t="s">
        <v>54</v>
      </c>
      <c r="B45" s="102"/>
      <c r="C45" s="103"/>
    </row>
    <row r="46" spans="1:4">
      <c r="A46" s="79" t="s">
        <v>81</v>
      </c>
      <c r="B46" s="102"/>
      <c r="C46" s="103"/>
    </row>
    <row r="47" spans="1:4">
      <c r="A47" s="79" t="s">
        <v>82</v>
      </c>
      <c r="B47" s="102"/>
      <c r="C47" s="103"/>
    </row>
    <row r="48" spans="1:4">
      <c r="A48" s="79" t="s">
        <v>83</v>
      </c>
      <c r="B48" s="102"/>
      <c r="C48" s="103"/>
    </row>
    <row r="49" spans="1:3" ht="45" hidden="1">
      <c r="A49" s="79" t="s">
        <v>84</v>
      </c>
      <c r="B49" s="102"/>
      <c r="C49" s="103"/>
    </row>
    <row r="50" spans="1:3">
      <c r="A50" s="79" t="s">
        <v>114</v>
      </c>
      <c r="B50" s="102"/>
      <c r="C50" s="103">
        <v>746096</v>
      </c>
    </row>
    <row r="51" spans="1:3" hidden="1">
      <c r="A51" s="79" t="s">
        <v>85</v>
      </c>
      <c r="B51" s="102"/>
      <c r="C51" s="103"/>
    </row>
    <row r="52" spans="1:3" hidden="1">
      <c r="A52" s="79" t="s">
        <v>86</v>
      </c>
      <c r="B52" s="102"/>
      <c r="C52" s="103"/>
    </row>
    <row r="53" spans="1:3">
      <c r="A53" s="79" t="s">
        <v>87</v>
      </c>
      <c r="B53" s="102"/>
      <c r="C53" s="103">
        <v>1100000</v>
      </c>
    </row>
    <row r="54" spans="1:3" hidden="1">
      <c r="A54" s="79" t="s">
        <v>79</v>
      </c>
      <c r="B54" s="102"/>
      <c r="C54" s="103"/>
    </row>
    <row r="55" spans="1:3">
      <c r="A55" s="79" t="s">
        <v>88</v>
      </c>
      <c r="B55" s="102"/>
      <c r="C55" s="103"/>
    </row>
    <row r="56" spans="1:3">
      <c r="A56" s="79" t="s">
        <v>115</v>
      </c>
      <c r="B56" s="102"/>
      <c r="C56" s="103"/>
    </row>
    <row r="57" spans="1:3" ht="26.25">
      <c r="A57" s="81" t="s">
        <v>89</v>
      </c>
      <c r="B57" s="105">
        <f>+B31-B44</f>
        <v>1280909.60026</v>
      </c>
      <c r="C57" s="105">
        <f>+C31-C44</f>
        <v>-1023670</v>
      </c>
    </row>
    <row r="58" spans="1:3">
      <c r="A58" s="82"/>
      <c r="B58" s="102"/>
      <c r="C58" s="104"/>
    </row>
    <row r="59" spans="1:3">
      <c r="A59" s="77" t="s">
        <v>90</v>
      </c>
      <c r="B59" s="101"/>
      <c r="C59" s="101"/>
    </row>
    <row r="60" spans="1:3">
      <c r="A60" s="80" t="s">
        <v>53</v>
      </c>
      <c r="B60" s="106">
        <v>0</v>
      </c>
      <c r="C60" s="108">
        <f>SUM(C62:C65)</f>
        <v>0</v>
      </c>
    </row>
    <row r="61" spans="1:3" hidden="1">
      <c r="A61" s="79" t="s">
        <v>54</v>
      </c>
      <c r="B61" s="102"/>
      <c r="C61" s="103"/>
    </row>
    <row r="62" spans="1:3" hidden="1">
      <c r="A62" s="79" t="s">
        <v>91</v>
      </c>
      <c r="B62" s="102"/>
      <c r="C62" s="103"/>
    </row>
    <row r="63" spans="1:3" hidden="1">
      <c r="A63" s="79" t="s">
        <v>92</v>
      </c>
      <c r="B63" s="102"/>
      <c r="C63" s="103"/>
    </row>
    <row r="64" spans="1:3" hidden="1">
      <c r="A64" s="79" t="s">
        <v>93</v>
      </c>
      <c r="B64" s="102"/>
      <c r="C64" s="103"/>
    </row>
    <row r="65" spans="1:3" hidden="1">
      <c r="A65" s="79" t="s">
        <v>94</v>
      </c>
      <c r="B65" s="102"/>
      <c r="C65" s="103"/>
    </row>
    <row r="66" spans="1:3">
      <c r="A66" s="80" t="s">
        <v>62</v>
      </c>
      <c r="B66" s="106">
        <v>0</v>
      </c>
      <c r="C66" s="105">
        <f>SUM(C68:C72)</f>
        <v>0</v>
      </c>
    </row>
    <row r="67" spans="1:3" hidden="1">
      <c r="A67" s="79" t="s">
        <v>54</v>
      </c>
      <c r="B67" s="102"/>
      <c r="C67" s="103"/>
    </row>
    <row r="68" spans="1:3" hidden="1">
      <c r="A68" s="79" t="s">
        <v>95</v>
      </c>
      <c r="B68" s="102"/>
      <c r="C68" s="103"/>
    </row>
    <row r="69" spans="1:3" hidden="1">
      <c r="A69" s="79" t="s">
        <v>96</v>
      </c>
      <c r="B69" s="102"/>
      <c r="C69" s="103"/>
    </row>
    <row r="70" spans="1:3" hidden="1">
      <c r="A70" s="79" t="s">
        <v>97</v>
      </c>
      <c r="B70" s="102"/>
      <c r="C70" s="103"/>
    </row>
    <row r="71" spans="1:3" hidden="1">
      <c r="A71" s="79" t="s">
        <v>98</v>
      </c>
      <c r="B71" s="102"/>
      <c r="C71" s="103"/>
    </row>
    <row r="72" spans="1:3" hidden="1">
      <c r="A72" s="79" t="s">
        <v>99</v>
      </c>
      <c r="B72" s="102"/>
      <c r="C72" s="103"/>
    </row>
    <row r="73" spans="1:3" ht="26.25">
      <c r="A73" s="81" t="s">
        <v>100</v>
      </c>
      <c r="B73" s="106">
        <v>0</v>
      </c>
      <c r="C73" s="105">
        <f>+C60-C66</f>
        <v>0</v>
      </c>
    </row>
    <row r="74" spans="1:3">
      <c r="A74" s="79" t="s">
        <v>101</v>
      </c>
      <c r="B74" s="102">
        <v>43201.778009999995</v>
      </c>
      <c r="C74" s="102">
        <v>4438</v>
      </c>
    </row>
    <row r="75" spans="1:3">
      <c r="A75" s="81" t="s">
        <v>102</v>
      </c>
      <c r="B75" s="105">
        <f>+B28+B57+B73+B74</f>
        <v>424815.54701000033</v>
      </c>
      <c r="C75" s="105">
        <f>+C28+C57+C73+C74</f>
        <v>426453</v>
      </c>
    </row>
    <row r="76" spans="1:3" ht="30">
      <c r="A76" s="79" t="s">
        <v>103</v>
      </c>
      <c r="B76" s="102">
        <v>127126</v>
      </c>
      <c r="C76" s="102">
        <v>586946</v>
      </c>
    </row>
    <row r="77" spans="1:3" ht="26.25">
      <c r="A77" s="83" t="s">
        <v>104</v>
      </c>
      <c r="B77" s="107">
        <f>+B75+B76</f>
        <v>551941.54701000033</v>
      </c>
      <c r="C77" s="107">
        <f>+C75+C76</f>
        <v>1013399</v>
      </c>
    </row>
    <row r="78" spans="1:3">
      <c r="B78" s="96">
        <f>Ф1!C10-B77</f>
        <v>0.45298999967053533</v>
      </c>
      <c r="C78" s="96"/>
    </row>
    <row r="81" spans="1:3" s="11" customFormat="1">
      <c r="A81" s="128" t="s">
        <v>138</v>
      </c>
      <c r="B81" s="128" t="s">
        <v>139</v>
      </c>
      <c r="C81" s="128"/>
    </row>
    <row r="82" spans="1:3" s="11" customFormat="1">
      <c r="A82" s="128"/>
      <c r="B82" s="128"/>
      <c r="C82" s="128"/>
    </row>
    <row r="83" spans="1:3" s="11" customFormat="1">
      <c r="A83" s="128" t="s">
        <v>140</v>
      </c>
      <c r="B83" s="128" t="s">
        <v>139</v>
      </c>
      <c r="C83" s="128"/>
    </row>
  </sheetData>
  <pageMargins left="0.7" right="0.7" top="0.75" bottom="0.75" header="0.3" footer="0.3"/>
  <pageSetup paperSize="9" scale="73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0"/>
  <sheetViews>
    <sheetView workbookViewId="0">
      <selection activeCell="C20" sqref="C20"/>
    </sheetView>
  </sheetViews>
  <sheetFormatPr defaultRowHeight="15"/>
  <cols>
    <col min="1" max="1" width="35.85546875" customWidth="1"/>
    <col min="2" max="2" width="6.5703125" customWidth="1"/>
    <col min="3" max="3" width="15.28515625" customWidth="1"/>
    <col min="4" max="4" width="1.28515625" customWidth="1"/>
    <col min="5" max="5" width="20" customWidth="1"/>
    <col min="6" max="6" width="2.28515625" customWidth="1"/>
    <col min="7" max="7" width="15" customWidth="1"/>
    <col min="8" max="8" width="1.7109375" customWidth="1"/>
    <col min="9" max="9" width="15.140625" customWidth="1"/>
    <col min="10" max="10" width="9" bestFit="1" customWidth="1"/>
    <col min="12" max="12" width="16.28515625" customWidth="1"/>
  </cols>
  <sheetData>
    <row r="1" spans="1:9" ht="15.75">
      <c r="A1" s="73" t="str">
        <f>Ф1!A1</f>
        <v>АКЦИОНЕРНОЕ ОБЩЕСТВО «ИНВЕСТИЦИОННЫЙ ДОМ  «FINCRAFT»</v>
      </c>
    </row>
    <row r="2" spans="1:9" ht="15.75">
      <c r="A2" s="73"/>
    </row>
    <row r="3" spans="1:9">
      <c r="A3" s="75" t="s">
        <v>113</v>
      </c>
    </row>
    <row r="4" spans="1:9">
      <c r="A4" s="75" t="s">
        <v>130</v>
      </c>
    </row>
    <row r="5" spans="1:9">
      <c r="A5" s="76" t="s">
        <v>6</v>
      </c>
    </row>
    <row r="8" spans="1:9" ht="30" customHeight="1">
      <c r="A8" s="127"/>
      <c r="B8" s="1" t="s">
        <v>141</v>
      </c>
      <c r="C8" s="126" t="s">
        <v>3</v>
      </c>
      <c r="D8" s="126"/>
      <c r="E8" s="126" t="s">
        <v>106</v>
      </c>
      <c r="F8" s="126"/>
      <c r="G8" s="126" t="s">
        <v>131</v>
      </c>
      <c r="H8" s="126"/>
      <c r="I8" s="117" t="s">
        <v>142</v>
      </c>
    </row>
    <row r="9" spans="1:9" ht="39.75" customHeight="1">
      <c r="A9" s="127"/>
      <c r="B9" s="1"/>
      <c r="C9" s="126"/>
      <c r="D9" s="126"/>
      <c r="E9" s="126"/>
      <c r="F9" s="126"/>
      <c r="G9" s="126"/>
      <c r="H9" s="126"/>
      <c r="I9" s="117"/>
    </row>
    <row r="10" spans="1:9">
      <c r="A10" s="2"/>
      <c r="B10" s="3"/>
      <c r="C10" s="2"/>
      <c r="D10" s="2"/>
      <c r="E10" s="2"/>
      <c r="F10" s="2"/>
      <c r="G10" s="2"/>
      <c r="H10" s="2"/>
      <c r="I10" s="2"/>
    </row>
    <row r="11" spans="1:9" ht="15.75" thickBot="1">
      <c r="A11" s="6" t="s">
        <v>120</v>
      </c>
      <c r="B11" s="5"/>
      <c r="C11" s="91">
        <v>50559902</v>
      </c>
      <c r="D11" s="91"/>
      <c r="E11" s="91">
        <v>86779</v>
      </c>
      <c r="F11" s="91"/>
      <c r="G11" s="91">
        <v>-36731201</v>
      </c>
      <c r="H11" s="91"/>
      <c r="I11" s="91">
        <v>13915480</v>
      </c>
    </row>
    <row r="12" spans="1:9">
      <c r="A12" s="2"/>
      <c r="B12" s="3"/>
      <c r="C12" s="8"/>
      <c r="D12" s="8"/>
      <c r="E12" s="8"/>
      <c r="F12" s="8"/>
      <c r="G12" s="8"/>
      <c r="H12" s="8"/>
      <c r="I12" s="8"/>
    </row>
    <row r="13" spans="1:9">
      <c r="A13" s="2" t="s">
        <v>108</v>
      </c>
      <c r="B13" s="3"/>
      <c r="C13" s="8" t="s">
        <v>1</v>
      </c>
      <c r="D13" s="8"/>
      <c r="E13" s="8" t="s">
        <v>1</v>
      </c>
      <c r="F13" s="8"/>
      <c r="G13" s="7">
        <v>1840973</v>
      </c>
      <c r="H13" s="8"/>
      <c r="I13" s="7">
        <f>SUM(C13:G13)</f>
        <v>1840973</v>
      </c>
    </row>
    <row r="14" spans="1:9" ht="15.75" thickBot="1">
      <c r="A14" s="4" t="s">
        <v>109</v>
      </c>
      <c r="B14" s="5"/>
      <c r="C14" s="92" t="s">
        <v>1</v>
      </c>
      <c r="D14" s="92"/>
      <c r="E14" s="116">
        <v>16304</v>
      </c>
      <c r="F14" s="92"/>
      <c r="G14" s="9">
        <v>-3001</v>
      </c>
      <c r="H14" s="92"/>
      <c r="I14" s="9">
        <f>SUM(C14:G14)</f>
        <v>13303</v>
      </c>
    </row>
    <row r="15" spans="1:9">
      <c r="A15" s="86" t="s">
        <v>107</v>
      </c>
      <c r="B15" s="87"/>
      <c r="C15" s="93"/>
      <c r="D15" s="93"/>
      <c r="E15" s="93">
        <f>SUM(E13:E14)</f>
        <v>16304</v>
      </c>
      <c r="F15" s="93"/>
      <c r="G15" s="93">
        <f>SUM(G13:G14)</f>
        <v>1837972</v>
      </c>
      <c r="H15" s="93"/>
      <c r="I15" s="93">
        <f>SUM(I13:I14)</f>
        <v>1854276</v>
      </c>
    </row>
    <row r="16" spans="1:9">
      <c r="A16" s="98" t="s">
        <v>121</v>
      </c>
      <c r="B16" s="3"/>
      <c r="C16" s="8"/>
      <c r="D16" s="8"/>
      <c r="E16" s="8"/>
      <c r="F16" s="8"/>
      <c r="G16" s="7">
        <v>-1635279</v>
      </c>
      <c r="H16" s="8"/>
      <c r="I16" s="7">
        <f>SUM(C16:G16)</f>
        <v>-1635279</v>
      </c>
    </row>
    <row r="17" spans="1:12" s="115" customFormat="1" ht="22.5">
      <c r="A17" s="114" t="s">
        <v>122</v>
      </c>
      <c r="B17" s="3"/>
      <c r="C17" s="8"/>
      <c r="D17" s="8"/>
      <c r="E17" s="8"/>
      <c r="F17" s="8"/>
      <c r="G17" s="7">
        <v>-733902</v>
      </c>
      <c r="H17" s="8"/>
      <c r="I17" s="7">
        <f>SUM(C17:G17)</f>
        <v>-733902</v>
      </c>
    </row>
    <row r="18" spans="1:12" ht="15.75" thickBot="1">
      <c r="A18" s="89" t="s">
        <v>128</v>
      </c>
      <c r="B18" s="90"/>
      <c r="C18" s="94">
        <f>C11+C15</f>
        <v>50559902</v>
      </c>
      <c r="D18" s="95"/>
      <c r="E18" s="94">
        <f>E11+E15</f>
        <v>103083</v>
      </c>
      <c r="F18" s="95"/>
      <c r="G18" s="94">
        <f>SUM(G11,G15:G17)</f>
        <v>-37262410</v>
      </c>
      <c r="H18" s="94"/>
      <c r="I18" s="94">
        <f>SUM(I11,I15:I17)</f>
        <v>13400575</v>
      </c>
      <c r="J18" s="99"/>
      <c r="L18" s="99"/>
    </row>
    <row r="19" spans="1:12">
      <c r="A19" s="2"/>
      <c r="B19" s="3"/>
      <c r="C19" s="8"/>
      <c r="D19" s="8"/>
      <c r="E19" s="8"/>
      <c r="F19" s="8"/>
      <c r="G19" s="8"/>
      <c r="H19" s="8"/>
      <c r="I19" s="8"/>
    </row>
    <row r="20" spans="1:12">
      <c r="A20" s="2" t="s">
        <v>110</v>
      </c>
      <c r="B20" s="3"/>
      <c r="C20" s="8" t="s">
        <v>1</v>
      </c>
      <c r="D20" s="8"/>
      <c r="E20" s="8" t="s">
        <v>1</v>
      </c>
      <c r="F20" s="8"/>
      <c r="G20" s="8">
        <v>147808</v>
      </c>
      <c r="H20" s="8"/>
      <c r="I20" s="7">
        <f>SUM(C20:G20)</f>
        <v>147808</v>
      </c>
    </row>
    <row r="21" spans="1:12" ht="15.75" thickBot="1">
      <c r="A21" s="4" t="s">
        <v>111</v>
      </c>
      <c r="B21" s="5"/>
      <c r="C21" s="92" t="s">
        <v>1</v>
      </c>
      <c r="D21" s="92"/>
      <c r="E21" s="92">
        <v>-95472</v>
      </c>
      <c r="F21" s="92"/>
      <c r="G21" s="92"/>
      <c r="H21" s="9"/>
      <c r="I21" s="9">
        <f>SUM(C21:G21)</f>
        <v>-95472</v>
      </c>
    </row>
    <row r="22" spans="1:12">
      <c r="A22" s="86" t="s">
        <v>112</v>
      </c>
      <c r="B22" s="87"/>
      <c r="C22" s="93"/>
      <c r="D22" s="93"/>
      <c r="E22" s="93">
        <f>SUM(E20:E21)</f>
        <v>-95472</v>
      </c>
      <c r="F22" s="93"/>
      <c r="G22" s="93">
        <f>SUM(G20:G21)</f>
        <v>147808</v>
      </c>
      <c r="H22" s="93"/>
      <c r="I22" s="93">
        <f>SUM(I20:I21)</f>
        <v>52336</v>
      </c>
    </row>
    <row r="23" spans="1:12" ht="28.15" customHeight="1">
      <c r="A23" s="98" t="s">
        <v>122</v>
      </c>
      <c r="B23" s="3"/>
      <c r="C23" s="8"/>
      <c r="D23" s="8"/>
      <c r="E23" s="8"/>
      <c r="F23" s="8"/>
      <c r="G23" s="8">
        <v>-2129946</v>
      </c>
      <c r="H23" s="8"/>
      <c r="I23" s="7">
        <f>SUM(C23:G23)</f>
        <v>-2129946</v>
      </c>
    </row>
    <row r="24" spans="1:12" s="88" customFormat="1" ht="15.75" thickBot="1">
      <c r="A24" s="89" t="s">
        <v>129</v>
      </c>
      <c r="B24" s="90"/>
      <c r="C24" s="94">
        <f>C18+C22</f>
        <v>50559902</v>
      </c>
      <c r="D24" s="95"/>
      <c r="E24" s="94">
        <f>SUM(E18,E22:E23)</f>
        <v>7611</v>
      </c>
      <c r="F24" s="95"/>
      <c r="G24" s="94">
        <f>SUM(G18,G22:G23)</f>
        <v>-39244548</v>
      </c>
      <c r="H24" s="95"/>
      <c r="I24" s="94">
        <f>SUM(I18,I22:I23)</f>
        <v>11322965</v>
      </c>
      <c r="L24"/>
    </row>
    <row r="25" spans="1:12">
      <c r="I25" s="99"/>
    </row>
    <row r="28" spans="1:12" s="11" customFormat="1">
      <c r="A28" s="128" t="s">
        <v>138</v>
      </c>
      <c r="C28" s="128" t="s">
        <v>139</v>
      </c>
    </row>
    <row r="29" spans="1:12" s="11" customFormat="1">
      <c r="A29" s="128"/>
      <c r="C29" s="128"/>
    </row>
    <row r="30" spans="1:12" s="11" customFormat="1">
      <c r="A30" s="128" t="s">
        <v>140</v>
      </c>
      <c r="C30" s="128" t="s">
        <v>139</v>
      </c>
    </row>
  </sheetData>
  <mergeCells count="7">
    <mergeCell ref="H8:H9"/>
    <mergeCell ref="A8:A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7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Sholpan Satpayeva</cp:lastModifiedBy>
  <cp:lastPrinted>2020-05-21T11:05:40Z</cp:lastPrinted>
  <dcterms:created xsi:type="dcterms:W3CDTF">2018-05-14T05:11:40Z</dcterms:created>
  <dcterms:modified xsi:type="dcterms:W3CDTF">2020-05-21T11:09:57Z</dcterms:modified>
</cp:coreProperties>
</file>