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fps01\Folders\Public\"/>
    </mc:Choice>
  </mc:AlternateContent>
  <xr:revisionPtr revIDLastSave="0" documentId="8_{7C43E5EE-1AE9-406A-B959-250289D81F7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ф1" sheetId="15" r:id="rId1"/>
    <sheet name="Ф2" sheetId="16" r:id="rId2"/>
    <sheet name="Ф3" sheetId="14" r:id="rId3"/>
    <sheet name="Ф4" sheetId="3" r:id="rId4"/>
  </sheets>
  <definedNames>
    <definedName name="_xlnm.Print_Area" localSheetId="0">ф1!$A$1:$D$52</definedName>
    <definedName name="_xlnm.Print_Area" localSheetId="1">Ф2!$A$1:$D$43</definedName>
    <definedName name="_xlnm.Print_Area" localSheetId="3">Ф4!$A$1:$M$36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4" i="3" l="1"/>
  <c r="G24" i="3"/>
  <c r="E14" i="3"/>
  <c r="K13" i="3" l="1"/>
  <c r="D28" i="16" l="1"/>
  <c r="D18" i="16"/>
  <c r="D39" i="15"/>
  <c r="D41" i="15" s="1"/>
  <c r="D31" i="16" l="1"/>
  <c r="D35" i="16" s="1"/>
  <c r="D24" i="15"/>
  <c r="D43" i="15" l="1"/>
  <c r="D31" i="15"/>
  <c r="M28" i="3"/>
  <c r="M18" i="3"/>
  <c r="K15" i="3"/>
  <c r="M20" i="3"/>
  <c r="M27" i="3"/>
  <c r="D44" i="15" l="1"/>
  <c r="I21" i="3"/>
  <c r="G21" i="3"/>
  <c r="K23" i="3"/>
  <c r="K25" i="3" s="1"/>
  <c r="M19" i="3"/>
  <c r="I25" i="3"/>
  <c r="I15" i="3"/>
  <c r="K21" i="3"/>
  <c r="M17" i="3"/>
  <c r="G25" i="3"/>
  <c r="G15" i="3"/>
  <c r="M11" i="3"/>
  <c r="C28" i="16"/>
  <c r="C18" i="16"/>
  <c r="C31" i="16" s="1"/>
  <c r="C35" i="16" s="1"/>
  <c r="C43" i="15"/>
  <c r="C44" i="15" s="1"/>
  <c r="C41" i="15"/>
  <c r="C31" i="15"/>
  <c r="C23" i="15"/>
  <c r="C24" i="15" s="1"/>
  <c r="K30" i="3" l="1"/>
  <c r="I30" i="3"/>
  <c r="G30" i="3"/>
  <c r="E25" i="3" l="1"/>
  <c r="M29" i="3" l="1"/>
  <c r="M16" i="3" l="1"/>
  <c r="C21" i="3" l="1"/>
  <c r="C30" i="3" s="1"/>
  <c r="M24" i="3"/>
  <c r="E15" i="3"/>
  <c r="E21" i="3" s="1"/>
  <c r="M14" i="3"/>
  <c r="M13" i="3"/>
  <c r="E30" i="3" l="1"/>
  <c r="M15" i="3"/>
  <c r="M21" i="3" s="1"/>
  <c r="M23" i="3" l="1"/>
  <c r="M25" i="3" s="1"/>
  <c r="M30" i="3" s="1"/>
</calcChain>
</file>

<file path=xl/sharedStrings.xml><?xml version="1.0" encoding="utf-8"?>
<sst xmlns="http://schemas.openxmlformats.org/spreadsheetml/2006/main" count="177" uniqueCount="154">
  <si>
    <t>Прочие активы</t>
  </si>
  <si>
    <t>Уставный капитал</t>
  </si>
  <si>
    <t>(в тысячах казахстанских тенге)</t>
  </si>
  <si>
    <t>АКТИВЫ</t>
  </si>
  <si>
    <t>ОБЯЗАТЕЛЬСТВА</t>
  </si>
  <si>
    <t>Кредиторская задолженность</t>
  </si>
  <si>
    <t>Текущее налоговое обязательство</t>
  </si>
  <si>
    <t>Прочие обязательства</t>
  </si>
  <si>
    <t>Доходы, связанные с получением вознаграждения</t>
  </si>
  <si>
    <t>Доходы/(расходы) от изменения стоимости финансовых активов, оцениваемых по справедливой стоимости, изменения которой отражаются в составе прибыли или убытка (нетто)</t>
  </si>
  <si>
    <t>Доходы/ (расходы) от операций с иностранной валютой (нетто)</t>
  </si>
  <si>
    <t>Доходы от переоценки иностранной валюты (нетто)</t>
  </si>
  <si>
    <t>Прочие доходы/(расходы)</t>
  </si>
  <si>
    <t>ИТОГО ДОХОДОВ</t>
  </si>
  <si>
    <t>Расходы, связанные с выплатой вознаграждения</t>
  </si>
  <si>
    <t>Комиссионные расходы</t>
  </si>
  <si>
    <t>Операционные расходы</t>
  </si>
  <si>
    <t>Прочие расходы</t>
  </si>
  <si>
    <t>ИТОГО РАСХОДОВ</t>
  </si>
  <si>
    <t>ЧИСТАЯ ПРИБЫЛЬ ДО УПЛАТЫ КОРПОРАТИВНОГО ПОДОХОДНОГО НАЛОГА</t>
  </si>
  <si>
    <t>ИТОГО ЧИСТАЯ ПРИБЫЛЬ ЗА ПЕРИОД</t>
  </si>
  <si>
    <t>Доходы/ (расходы) от реализации активов</t>
  </si>
  <si>
    <t>Резерв переоценки финансовых активов, имеющихся в наличии для продажи</t>
  </si>
  <si>
    <t>Итого совокупный убыток за год</t>
  </si>
  <si>
    <t>Чистая прибыль</t>
  </si>
  <si>
    <t>Прочий совокупный доход</t>
  </si>
  <si>
    <t>Итого совокупный доход</t>
  </si>
  <si>
    <t>ОТЧЕТ ОБ ИЗМЕНЕНИЯХ В КАПИТАЛЕ</t>
  </si>
  <si>
    <t>Займы полученные</t>
  </si>
  <si>
    <t>Выплата дивидендов акционеру</t>
  </si>
  <si>
    <t>Дисконт при первоначальном признании займов, выданных связанным сторонам</t>
  </si>
  <si>
    <t>Расходы на персонал</t>
  </si>
  <si>
    <t>На 31 декабря 2019 года</t>
  </si>
  <si>
    <t>Непокрытая прибыль</t>
  </si>
  <si>
    <t>Председатель Правления Колдасов Е.Т.</t>
  </si>
  <si>
    <t>____________________</t>
  </si>
  <si>
    <t>Главный бухгалтер Сатпаева Ш.К.</t>
  </si>
  <si>
    <t>Приме-чания</t>
  </si>
  <si>
    <t>Итого капитал</t>
  </si>
  <si>
    <t>Прочие резервы</t>
  </si>
  <si>
    <t>Основные средства и нематериальные активы</t>
  </si>
  <si>
    <t>Активы в форме права пользования (за вычетом амортизации и убытков от обесценения)</t>
  </si>
  <si>
    <t>Гудвилл</t>
  </si>
  <si>
    <t>Страховые премии и активы по перестрахованию</t>
  </si>
  <si>
    <t>Резервы по договорам страхования</t>
  </si>
  <si>
    <t>Обязательства по аренде</t>
  </si>
  <si>
    <t>Нераспределенная прибыль предыдущих лет</t>
  </si>
  <si>
    <t>Нераспределенная прибыль отчетного периода</t>
  </si>
  <si>
    <t>ЗА ПЕРИОД, ЗАКОНЧИВШИЙСЯ 31 МАРТА 2021 ГОДА</t>
  </si>
  <si>
    <t>ОТЧЕТ О ПРИБЫЛЯХ ИЛИ УБЫТКАХ</t>
  </si>
  <si>
    <t xml:space="preserve">(консолидированный) </t>
  </si>
  <si>
    <t>АО "Инвестиционный дом "Fincraft"</t>
  </si>
  <si>
    <t xml:space="preserve">  по состоянию на 31 марта 2021 года</t>
  </si>
  <si>
    <t>тыс. тенге</t>
  </si>
  <si>
    <t>1 квартал 2021*</t>
  </si>
  <si>
    <t>Комиссионные доходы</t>
  </si>
  <si>
    <t>Доходы от страховой деятельности</t>
  </si>
  <si>
    <t>Доходы (расходы) по купле-продаже ценных бумаг</t>
  </si>
  <si>
    <t>Расходы по страховой деятельности</t>
  </si>
  <si>
    <t>Расход по налогу на прибыль/(возврат)</t>
  </si>
  <si>
    <t xml:space="preserve">* неаудированный </t>
  </si>
  <si>
    <t>Предсседатель Правления                                             Колдасов Е.Т.</t>
  </si>
  <si>
    <t>Главный бухгалтер                                                        Сатпаева Ш.К.</t>
  </si>
  <si>
    <t>Отчет о движении денег (косвенный метод)</t>
  </si>
  <si>
    <t>Наименование статьи</t>
  </si>
  <si>
    <t>Прибыль (убыток) до налогообложения</t>
  </si>
  <si>
    <t>Корректировки на неденежные операционные статьи:</t>
  </si>
  <si>
    <t>амортизационные отчисления и износ</t>
  </si>
  <si>
    <t>расходы по резервам по сомнительным долгам</t>
  </si>
  <si>
    <t>нереализованные  доходы и расходы от изменения стоимости финансового актива</t>
  </si>
  <si>
    <t>доходы начисленные в виде вознаграждения к получению</t>
  </si>
  <si>
    <t>расходы на выплату вознаграждения</t>
  </si>
  <si>
    <t>прочие корректировки на неденежные статьи</t>
  </si>
  <si>
    <t>Операционный доход (расход) до изменения в операционных активах и обязательствах</t>
  </si>
  <si>
    <t>(Увеличение) уменьшение в операционных активах</t>
  </si>
  <si>
    <t>(Увеличение) уменьшение вкладов размещенных</t>
  </si>
  <si>
    <t>(Увеличение) уменьшение ценных бумаг, предназначенных для торговли и имеющихся в наличии для продажи</t>
  </si>
  <si>
    <t>(Увеличение) уменьшение операции "обратное РЕПО"</t>
  </si>
  <si>
    <t>(Увеличение) уменьшение активов перестрахования</t>
  </si>
  <si>
    <t>(Увеличение) уменьшение страховых премий к получению от страхователей (перестрахователей) и посредников</t>
  </si>
  <si>
    <t>(Увеличение) уменьшение начисленных комиссионных доходов по перестрахованию</t>
  </si>
  <si>
    <t>(Увеличение) уменьшение дебиторской задолженности по страхованию и перестрахованию</t>
  </si>
  <si>
    <t>(Увеличение) уменьшение прочей дебиторской задолженности</t>
  </si>
  <si>
    <t>(Увеличение) уменьшение займов, предоставленных страхователям</t>
  </si>
  <si>
    <t>(Увеличение) уменьшение расходов будущих периодов</t>
  </si>
  <si>
    <t>(Увеличение) уменьшение прочих активов</t>
  </si>
  <si>
    <t>Увеличение (уменьшение) в операционных обязательствах</t>
  </si>
  <si>
    <t xml:space="preserve">Увеличение (уменьшение) суммы резерва незаработанной премии </t>
  </si>
  <si>
    <t xml:space="preserve">Увеличение (уменьшение) суммы резерва не произошедших убытков по договорам страхования (перестрахования) жизни </t>
  </si>
  <si>
    <t xml:space="preserve">Увеличение (уменьшение) суммы резерва не произошедших убытков по договорам аннуитета </t>
  </si>
  <si>
    <t xml:space="preserve">Увеличение (уменьшение) суммы резерва произошедших, но незаявленных убытков </t>
  </si>
  <si>
    <t xml:space="preserve">Увеличение (уменьшение) суммы резерва заявленных, но неурегулированных убытков </t>
  </si>
  <si>
    <t xml:space="preserve">Увеличение (уменьшение) суммы дополнительных резервов </t>
  </si>
  <si>
    <t>Увеличение (уменьшение) расчетов с перестраховщиками</t>
  </si>
  <si>
    <t>Увеличение (уменьшение) расчетов с посредниками по страховой (перестраховочной) деятельности</t>
  </si>
  <si>
    <t>Увеличение (уменьшение) счетов к уплате по договорам страхования (перестрахования)</t>
  </si>
  <si>
    <t>Увеличение (уменьшение) прочей кредиторской задолженности</t>
  </si>
  <si>
    <t>Увеличение (уменьшение) операции "РЕПО"</t>
  </si>
  <si>
    <t>Увеличение (уменьшение) доходов будущих периодов</t>
  </si>
  <si>
    <t>Увеличение (уменьшение) прочих обязательств</t>
  </si>
  <si>
    <t>Увеличение или уменьшение денег от операционной деятельности</t>
  </si>
  <si>
    <t xml:space="preserve">Уплаченный корпоративный подоходный налог </t>
  </si>
  <si>
    <t>Итого увеличение (уменьшение) денег от операционной деятельности после налогообложения</t>
  </si>
  <si>
    <t>Денежные поступления и платежи, связанные с инвестиционной деятельностью</t>
  </si>
  <si>
    <t xml:space="preserve">Покупка (продажа) ценных бумаг, удерживаемых до погашения </t>
  </si>
  <si>
    <t>Покупка основных средств и нематериальных активов</t>
  </si>
  <si>
    <t>Продажа основных средств и нематериальных активов</t>
  </si>
  <si>
    <t>Инвестиции  в капитал других юридических лиц</t>
  </si>
  <si>
    <t>Прочие поступления и платежи</t>
  </si>
  <si>
    <t>Итого увеличение или уменьшение денег от инвестиционной деятельности</t>
  </si>
  <si>
    <t>Денежные поступления и платежи, связанные с финансовой деятельностью</t>
  </si>
  <si>
    <t>Выпуск акций</t>
  </si>
  <si>
    <t>Изъятие акций</t>
  </si>
  <si>
    <t>Увеличение (уменьшение) взносов учредителей</t>
  </si>
  <si>
    <t>Выплата дивидендов</t>
  </si>
  <si>
    <t>Итого увеличение или уменьшение денег от финансовой деятельности</t>
  </si>
  <si>
    <t>Итого чистое увеличение или уменьшение денег за отчетный период</t>
  </si>
  <si>
    <t>Остаток денег и денежных эквивалентов на начало отчетного периода</t>
  </si>
  <si>
    <t xml:space="preserve">Остаток денег и денежных эквивалентов на конец отчетного периода </t>
  </si>
  <si>
    <t>За период,  закончившихся 31 марта 2021 года</t>
  </si>
  <si>
    <t>ОТЧЕТ О ФИНАНСОВОМ ПОЛОЖЕНИИ</t>
  </si>
  <si>
    <t>Прим.</t>
  </si>
  <si>
    <t>На конец отчетного периода*</t>
  </si>
  <si>
    <t xml:space="preserve">Денежные средства и их эквиваленты  </t>
  </si>
  <si>
    <t>Счета и депозиты в банках и прочих финансовых институтах</t>
  </si>
  <si>
    <t>Операции "обратное РЕПО"</t>
  </si>
  <si>
    <t>Ценные бумаги, оцениваемые по справедливой стоимости, изменения которых отражаются в составе прибыли или убытка</t>
  </si>
  <si>
    <t>Ценные бумаги, учитываемые по справедливой стоимости через прочий совокупный доход</t>
  </si>
  <si>
    <t>Ценные бумаги, учитываемые по амортизированной стоимости (за вычетом резервов на обесценение)</t>
  </si>
  <si>
    <t>Дебиторская задолженность</t>
  </si>
  <si>
    <t>Долгосрочные активы, предназначенные для продажи</t>
  </si>
  <si>
    <t xml:space="preserve">Текущий налоговый актив </t>
  </si>
  <si>
    <t xml:space="preserve">Отложенный налоговый актив </t>
  </si>
  <si>
    <t>Всего активов</t>
  </si>
  <si>
    <t>Всего обязательств</t>
  </si>
  <si>
    <t>Капитал</t>
  </si>
  <si>
    <t>Акционерный капитал</t>
  </si>
  <si>
    <t>Изъятый капитал</t>
  </si>
  <si>
    <t>Резерв изменений справедливой стоимости финансовых активов</t>
  </si>
  <si>
    <t>Резерв переоценки основных средств</t>
  </si>
  <si>
    <t xml:space="preserve">Накопленный резерв по переводу в валюту представления данных </t>
  </si>
  <si>
    <t>Всего капитала, причитающегося акционерам Группы</t>
  </si>
  <si>
    <t>Доля неконтролирующих акционеров</t>
  </si>
  <si>
    <t>Всего капитала</t>
  </si>
  <si>
    <t>Всего обязательств и капитала</t>
  </si>
  <si>
    <t>На 31 декабря 2020 года</t>
  </si>
  <si>
    <t>Резерв по пересчету иностранной валюты</t>
  </si>
  <si>
    <t>Приобретение дочерней организации</t>
  </si>
  <si>
    <t>Стабилизационный резерв</t>
  </si>
  <si>
    <t>Перевод из стабилизационного резерва</t>
  </si>
  <si>
    <t>На 31 марта 2021 года</t>
  </si>
  <si>
    <t>1 квартал 2020*</t>
  </si>
  <si>
    <t>За период,  закончившихся 31 марта 2020 года</t>
  </si>
  <si>
    <t>На начало отчетного периода*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</si>
</sst>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_-* #,##0_р_._-;\-* #,##0_р_._-;_-* &quot;-&quot;??_р_._-;_-@_-"/>
    <numFmt numFmtId="167" formatCode="_(* #,##0.00_);_(* \(#,##0.00\);_(* &quot;-&quot;??_);_(@_)"/>
    <numFmt numFmtId="168" formatCode="_([$€]* #,##0.00_);_([$€]* \(#,##0.00\);_([$€]* &quot;-&quot;??_);_(@_)"/>
    <numFmt numFmtId="169" formatCode="_-* #,##0.00[$€]_-;\-* #,##0.00[$€]_-;_-* &quot;-&quot;??[$€]_-;_-@_-"/>
    <numFmt numFmtId="170" formatCode="_-* #&quot;,&quot;##0\ _р_._-;\-* #&quot;,&quot;##0\ _р_._-;_-* &quot;-&quot;\ _р_._-;_-@_-"/>
    <numFmt numFmtId="171" formatCode="_-* #&quot;,&quot;##0.00\ _р_._-;\-* #&quot;,&quot;##0.00\ _р_._-;_-* &quot;-&quot;??\ _р_._-;_-@_-"/>
    <numFmt numFmtId="172" formatCode="_-* #,##0.00_K_Z_T_-;\-* #,##0.00_K_Z_T_-;_-* &quot;-&quot;??_K_Z_T_-;_-@_-"/>
    <numFmt numFmtId="173" formatCode="_(&quot;$&quot;* #,##0_);_(&quot;$&quot;* \(#,##0\);_(&quot;$&quot;* &quot;-&quot;_);_(@_)"/>
    <numFmt numFmtId="174" formatCode="_(* #,##0.000_);_(* \(#,##0.000\);_(* &quot;-&quot;??_);_(@_)"/>
    <numFmt numFmtId="175" formatCode="_(* #,##0_);_(* \(#,##0\);_(* &quot;-&quot;??_);_(@_)"/>
    <numFmt numFmtId="177" formatCode="_(* #,##0_);_(* \(#,##0\);_(* &quot;-&quot;_);_(@_)"/>
    <numFmt numFmtId="178" formatCode="\О\с\н\о\в\н\о\й"/>
    <numFmt numFmtId="179" formatCode="_-* #,##0_-;\-* #,##0_-;_-* &quot;-&quot;??_-;_-@_-"/>
    <numFmt numFmtId="180" formatCode="_(#,##0_);_(\(#,##0\);_(&quot;-&quot;_);_(@_)"/>
  </numFmts>
  <fonts count="6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name val="Helv"/>
    </font>
    <font>
      <sz val="10"/>
      <color indexed="10"/>
      <name val="Arial Cyr"/>
      <family val="2"/>
      <charset val="204"/>
    </font>
    <font>
      <sz val="10"/>
      <name val="Antiqua"/>
    </font>
    <font>
      <sz val="10"/>
      <color indexed="17"/>
      <name val="Arial Cyr"/>
      <family val="2"/>
      <charset val="204"/>
    </font>
    <font>
      <sz val="11"/>
      <name val="돋움"/>
      <family val="3"/>
      <charset val="129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i/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Arial"/>
      <family val="2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63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8" fillId="0" borderId="0">
      <alignment horizontal="right" vertical="top"/>
    </xf>
    <xf numFmtId="0" fontId="8" fillId="0" borderId="0">
      <alignment horizontal="left" vertical="top"/>
    </xf>
    <xf numFmtId="0" fontId="8" fillId="0" borderId="0">
      <alignment horizontal="right" vertical="top"/>
    </xf>
    <xf numFmtId="0" fontId="9" fillId="0" borderId="0">
      <alignment horizontal="center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9" fillId="0" borderId="0">
      <alignment horizontal="center" vertical="top"/>
    </xf>
    <xf numFmtId="0" fontId="10" fillId="0" borderId="0">
      <alignment horizontal="center" vertical="top"/>
    </xf>
    <xf numFmtId="0" fontId="9" fillId="0" borderId="0">
      <alignment horizontal="center" vertical="top"/>
    </xf>
    <xf numFmtId="0" fontId="9" fillId="0" borderId="0">
      <alignment horizontal="center" vertical="top"/>
    </xf>
    <xf numFmtId="0" fontId="8" fillId="0" borderId="0">
      <alignment horizontal="lef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11" fillId="8" borderId="3" applyNumberFormat="0" applyAlignment="0" applyProtection="0"/>
    <xf numFmtId="0" fontId="12" fillId="21" borderId="4" applyNumberFormat="0" applyAlignment="0" applyProtection="0"/>
    <xf numFmtId="0" fontId="13" fillId="21" borderId="3" applyNumberFormat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2" borderId="9" applyNumberFormat="0" applyAlignment="0" applyProtection="0"/>
    <xf numFmtId="0" fontId="20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6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6" fillId="0" borderId="0"/>
    <xf numFmtId="0" fontId="22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23" fillId="0" borderId="0"/>
    <xf numFmtId="0" fontId="2" fillId="0" borderId="0"/>
    <xf numFmtId="0" fontId="24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6" fillId="24" borderId="10" applyNumberFormat="0" applyFont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0" borderId="11" applyNumberFormat="0" applyFill="0" applyAlignment="0" applyProtection="0"/>
    <xf numFmtId="0" fontId="27" fillId="0" borderId="0"/>
    <xf numFmtId="0" fontId="28" fillId="0" borderId="0" applyNumberFormat="0" applyFill="0" applyBorder="0" applyAlignment="0" applyProtection="0"/>
    <xf numFmtId="170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2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2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2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30" fillId="5" borderId="0" applyNumberFormat="0" applyBorder="0" applyAlignment="0" applyProtection="0"/>
    <xf numFmtId="0" fontId="31" fillId="0" borderId="0">
      <alignment vertical="center"/>
    </xf>
    <xf numFmtId="0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8" fillId="0" borderId="0">
      <alignment horizontal="left" vertical="top"/>
    </xf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" fillId="0" borderId="0"/>
    <xf numFmtId="165" fontId="7" fillId="0" borderId="0" applyFont="0" applyFill="0" applyBorder="0" applyAlignment="0" applyProtection="0"/>
    <xf numFmtId="0" fontId="8" fillId="0" borderId="0">
      <alignment horizontal="left" vertical="top"/>
    </xf>
    <xf numFmtId="0" fontId="8" fillId="0" borderId="0">
      <alignment horizontal="right" vertical="top"/>
    </xf>
    <xf numFmtId="0" fontId="8" fillId="0" borderId="0">
      <alignment horizontal="left" vertical="top"/>
    </xf>
    <xf numFmtId="43" fontId="6" fillId="0" borderId="0" applyFont="0" applyFill="0" applyBorder="0" applyAlignment="0" applyProtection="0"/>
    <xf numFmtId="0" fontId="7" fillId="0" borderId="0"/>
    <xf numFmtId="0" fontId="40" fillId="0" borderId="0"/>
    <xf numFmtId="0" fontId="2" fillId="0" borderId="0"/>
    <xf numFmtId="165" fontId="7" fillId="0" borderId="0" applyFont="0" applyFill="0" applyBorder="0" applyAlignment="0" applyProtection="0"/>
    <xf numFmtId="0" fontId="51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/>
    <xf numFmtId="0" fontId="9" fillId="0" borderId="0">
      <alignment horizontal="center" vertical="top"/>
    </xf>
    <xf numFmtId="43" fontId="40" fillId="0" borderId="0" applyFont="0" applyFill="0" applyBorder="0" applyAlignment="0" applyProtection="0"/>
  </cellStyleXfs>
  <cellXfs count="160">
    <xf numFmtId="0" fontId="0" fillId="0" borderId="0" xfId="0"/>
    <xf numFmtId="0" fontId="32" fillId="2" borderId="0" xfId="1" applyFont="1" applyFill="1"/>
    <xf numFmtId="0" fontId="33" fillId="2" borderId="0" xfId="1" applyFont="1" applyFill="1"/>
    <xf numFmtId="0" fontId="35" fillId="2" borderId="0" xfId="1" applyFont="1" applyFill="1"/>
    <xf numFmtId="0" fontId="33" fillId="2" borderId="0" xfId="0" applyFont="1" applyFill="1" applyAlignment="1">
      <alignment horizontal="left" vertical="center"/>
    </xf>
    <xf numFmtId="0" fontId="35" fillId="0" borderId="0" xfId="0" applyFont="1"/>
    <xf numFmtId="0" fontId="34" fillId="2" borderId="0" xfId="0" applyFont="1" applyFill="1" applyAlignment="1">
      <alignment horizontal="left" vertical="center"/>
    </xf>
    <xf numFmtId="0" fontId="36" fillId="2" borderId="0" xfId="0" applyFont="1" applyFill="1" applyAlignment="1">
      <alignment horizontal="left" vertical="center"/>
    </xf>
    <xf numFmtId="3" fontId="35" fillId="0" borderId="0" xfId="0" applyNumberFormat="1" applyFont="1"/>
    <xf numFmtId="0" fontId="35" fillId="0" borderId="0" xfId="0" applyFont="1" applyBorder="1"/>
    <xf numFmtId="0" fontId="37" fillId="0" borderId="0" xfId="0" applyFont="1" applyAlignment="1">
      <alignment wrapText="1"/>
    </xf>
    <xf numFmtId="0" fontId="37" fillId="0" borderId="0" xfId="0" applyFont="1" applyAlignment="1">
      <alignment horizontal="center" wrapText="1"/>
    </xf>
    <xf numFmtId="0" fontId="33" fillId="0" borderId="1" xfId="0" applyFont="1" applyBorder="1" applyAlignment="1">
      <alignment wrapText="1"/>
    </xf>
    <xf numFmtId="0" fontId="37" fillId="0" borderId="1" xfId="0" applyFont="1" applyBorder="1" applyAlignment="1">
      <alignment horizontal="center" wrapText="1"/>
    </xf>
    <xf numFmtId="3" fontId="33" fillId="0" borderId="1" xfId="0" applyNumberFormat="1" applyFont="1" applyBorder="1" applyAlignment="1">
      <alignment wrapText="1"/>
    </xf>
    <xf numFmtId="3" fontId="37" fillId="0" borderId="0" xfId="0" applyNumberFormat="1" applyFont="1" applyAlignment="1">
      <alignment wrapText="1"/>
    </xf>
    <xf numFmtId="3" fontId="38" fillId="0" borderId="0" xfId="0" applyNumberFormat="1" applyFont="1" applyAlignment="1">
      <alignment wrapText="1"/>
    </xf>
    <xf numFmtId="0" fontId="37" fillId="0" borderId="1" xfId="0" applyFont="1" applyBorder="1" applyAlignment="1">
      <alignment wrapText="1"/>
    </xf>
    <xf numFmtId="3" fontId="37" fillId="0" borderId="1" xfId="0" applyNumberFormat="1" applyFont="1" applyBorder="1" applyAlignment="1">
      <alignment wrapText="1"/>
    </xf>
    <xf numFmtId="3" fontId="37" fillId="2" borderId="1" xfId="0" applyNumberFormat="1" applyFont="1" applyFill="1" applyBorder="1" applyAlignment="1">
      <alignment wrapText="1"/>
    </xf>
    <xf numFmtId="3" fontId="38" fillId="0" borderId="1" xfId="0" applyNumberFormat="1" applyFont="1" applyBorder="1" applyAlignment="1">
      <alignment wrapText="1"/>
    </xf>
    <xf numFmtId="0" fontId="33" fillId="0" borderId="0" xfId="0" applyFont="1" applyBorder="1" applyAlignment="1">
      <alignment wrapText="1"/>
    </xf>
    <xf numFmtId="0" fontId="37" fillId="0" borderId="0" xfId="0" applyFont="1" applyBorder="1" applyAlignment="1">
      <alignment horizontal="center" wrapText="1"/>
    </xf>
    <xf numFmtId="3" fontId="33" fillId="0" borderId="0" xfId="0" applyNumberFormat="1" applyFont="1" applyBorder="1" applyAlignment="1">
      <alignment wrapText="1"/>
    </xf>
    <xf numFmtId="0" fontId="33" fillId="0" borderId="14" xfId="0" applyFont="1" applyBorder="1" applyAlignment="1">
      <alignment wrapText="1"/>
    </xf>
    <xf numFmtId="0" fontId="37" fillId="0" borderId="14" xfId="0" applyFont="1" applyBorder="1" applyAlignment="1">
      <alignment horizontal="center" wrapText="1"/>
    </xf>
    <xf numFmtId="3" fontId="33" fillId="0" borderId="14" xfId="0" applyNumberFormat="1" applyFont="1" applyBorder="1" applyAlignment="1">
      <alignment wrapText="1"/>
    </xf>
    <xf numFmtId="3" fontId="37" fillId="0" borderId="14" xfId="0" applyNumberFormat="1" applyFont="1" applyBorder="1" applyAlignment="1">
      <alignment wrapText="1"/>
    </xf>
    <xf numFmtId="0" fontId="37" fillId="0" borderId="0" xfId="0" applyFont="1" applyAlignment="1">
      <alignment wrapText="1"/>
    </xf>
    <xf numFmtId="0" fontId="42" fillId="2" borderId="0" xfId="28" applyFont="1" applyFill="1"/>
    <xf numFmtId="0" fontId="42" fillId="2" borderId="0" xfId="28" applyFont="1" applyFill="1" applyAlignment="1">
      <alignment horizontal="center"/>
    </xf>
    <xf numFmtId="0" fontId="43" fillId="2" borderId="0" xfId="155" applyFont="1" applyFill="1"/>
    <xf numFmtId="0" fontId="43" fillId="2" borderId="0" xfId="28" applyFont="1" applyFill="1" applyAlignment="1">
      <alignment horizontal="left"/>
    </xf>
    <xf numFmtId="0" fontId="43" fillId="2" borderId="0" xfId="28" applyFont="1" applyFill="1" applyAlignment="1">
      <alignment horizontal="center"/>
    </xf>
    <xf numFmtId="0" fontId="44" fillId="2" borderId="0" xfId="155" applyFont="1" applyFill="1" applyAlignment="1">
      <alignment vertical="center"/>
    </xf>
    <xf numFmtId="175" fontId="45" fillId="2" borderId="0" xfId="28" applyNumberFormat="1" applyFont="1" applyFill="1" applyAlignment="1">
      <alignment horizontal="center" vertical="center"/>
    </xf>
    <xf numFmtId="0" fontId="42" fillId="2" borderId="0" xfId="28" applyFont="1" applyFill="1" applyAlignment="1">
      <alignment vertical="center"/>
    </xf>
    <xf numFmtId="0" fontId="42" fillId="2" borderId="0" xfId="28" applyFont="1" applyFill="1" applyAlignment="1">
      <alignment horizontal="center" vertical="center"/>
    </xf>
    <xf numFmtId="0" fontId="41" fillId="0" borderId="0" xfId="154" applyFont="1" applyAlignment="1">
      <alignment horizontal="center" wrapText="1"/>
    </xf>
    <xf numFmtId="0" fontId="46" fillId="0" borderId="0" xfId="154" applyFont="1" applyAlignment="1">
      <alignment horizontal="right" wrapText="1"/>
    </xf>
    <xf numFmtId="0" fontId="42" fillId="2" borderId="0" xfId="28" applyFont="1" applyFill="1" applyAlignment="1">
      <alignment horizontal="center" vertical="top" wrapText="1"/>
    </xf>
    <xf numFmtId="0" fontId="41" fillId="0" borderId="12" xfId="154" applyFont="1" applyBorder="1" applyAlignment="1">
      <alignment horizontal="center" wrapText="1"/>
    </xf>
    <xf numFmtId="175" fontId="41" fillId="0" borderId="12" xfId="156" applyNumberFormat="1" applyFont="1" applyBorder="1" applyAlignment="1">
      <alignment horizontal="center" vertical="center" wrapText="1"/>
    </xf>
    <xf numFmtId="1" fontId="43" fillId="2" borderId="0" xfId="28" applyNumberFormat="1" applyFont="1" applyFill="1" applyAlignment="1">
      <alignment horizontal="center" vertical="center"/>
    </xf>
    <xf numFmtId="0" fontId="47" fillId="2" borderId="12" xfId="155" applyFont="1" applyFill="1" applyBorder="1" applyAlignment="1">
      <alignment vertical="center" wrapText="1"/>
    </xf>
    <xf numFmtId="175" fontId="39" fillId="2" borderId="12" xfId="155" applyNumberFormat="1" applyFont="1" applyFill="1" applyBorder="1" applyAlignment="1">
      <alignment horizontal="right" vertical="center" wrapText="1"/>
    </xf>
    <xf numFmtId="3" fontId="43" fillId="2" borderId="0" xfId="28" applyNumberFormat="1" applyFont="1" applyFill="1" applyAlignment="1">
      <alignment horizontal="right" vertical="center"/>
    </xf>
    <xf numFmtId="3" fontId="43" fillId="2" borderId="0" xfId="155" applyNumberFormat="1" applyFont="1" applyFill="1"/>
    <xf numFmtId="4" fontId="43" fillId="2" borderId="0" xfId="155" applyNumberFormat="1" applyFont="1" applyFill="1"/>
    <xf numFmtId="3" fontId="42" fillId="2" borderId="0" xfId="28" applyNumberFormat="1" applyFont="1" applyFill="1" applyAlignment="1">
      <alignment horizontal="right" vertical="center"/>
    </xf>
    <xf numFmtId="0" fontId="43" fillId="2" borderId="0" xfId="28" applyFont="1" applyFill="1" applyAlignment="1">
      <alignment horizontal="right"/>
    </xf>
    <xf numFmtId="166" fontId="43" fillId="2" borderId="0" xfId="22" applyNumberFormat="1" applyFont="1" applyFill="1" applyBorder="1" applyAlignment="1">
      <alignment horizontal="right"/>
    </xf>
    <xf numFmtId="3" fontId="43" fillId="2" borderId="0" xfId="28" applyNumberFormat="1" applyFont="1" applyFill="1" applyAlignment="1">
      <alignment horizontal="right"/>
    </xf>
    <xf numFmtId="3" fontId="43" fillId="2" borderId="0" xfId="28" applyNumberFormat="1" applyFont="1" applyFill="1" applyAlignment="1">
      <alignment horizontal="center"/>
    </xf>
    <xf numFmtId="0" fontId="43" fillId="2" borderId="0" xfId="28" applyFont="1" applyFill="1"/>
    <xf numFmtId="175" fontId="49" fillId="2" borderId="16" xfId="155" applyNumberFormat="1" applyFont="1" applyFill="1" applyBorder="1" applyAlignment="1">
      <alignment horizontal="center" vertical="center" wrapText="1"/>
    </xf>
    <xf numFmtId="0" fontId="43" fillId="2" borderId="0" xfId="28" applyFont="1" applyFill="1" applyAlignment="1">
      <alignment horizontal="right" vertical="center"/>
    </xf>
    <xf numFmtId="0" fontId="48" fillId="2" borderId="12" xfId="155" applyFont="1" applyFill="1" applyBorder="1" applyAlignment="1">
      <alignment vertical="center" wrapText="1"/>
    </xf>
    <xf numFmtId="175" fontId="49" fillId="2" borderId="12" xfId="155" applyNumberFormat="1" applyFont="1" applyFill="1" applyBorder="1" applyAlignment="1">
      <alignment horizontal="right" vertical="center" wrapText="1"/>
    </xf>
    <xf numFmtId="0" fontId="43" fillId="2" borderId="0" xfId="155" applyFont="1" applyFill="1" applyAlignment="1">
      <alignment horizontal="right"/>
    </xf>
    <xf numFmtId="0" fontId="48" fillId="2" borderId="0" xfId="155" applyFont="1" applyFill="1" applyAlignment="1">
      <alignment vertical="center" wrapText="1"/>
    </xf>
    <xf numFmtId="175" fontId="49" fillId="2" borderId="0" xfId="155" applyNumberFormat="1" applyFont="1" applyFill="1" applyAlignment="1">
      <alignment horizontal="right" vertical="center" wrapText="1"/>
    </xf>
    <xf numFmtId="0" fontId="46" fillId="0" borderId="0" xfId="154" applyFont="1" applyAlignment="1">
      <alignment vertical="top" wrapText="1"/>
    </xf>
    <xf numFmtId="175" fontId="50" fillId="2" borderId="0" xfId="155" applyNumberFormat="1" applyFont="1" applyFill="1" applyAlignment="1">
      <alignment horizontal="right"/>
    </xf>
    <xf numFmtId="177" fontId="41" fillId="0" borderId="0" xfId="154" applyNumberFormat="1" applyFont="1" applyAlignment="1">
      <alignment vertical="center" wrapText="1"/>
    </xf>
    <xf numFmtId="177" fontId="41" fillId="0" borderId="0" xfId="154" applyNumberFormat="1" applyFont="1" applyAlignment="1">
      <alignment horizontal="left" vertical="top"/>
    </xf>
    <xf numFmtId="175" fontId="50" fillId="2" borderId="0" xfId="155" applyNumberFormat="1" applyFont="1" applyFill="1"/>
    <xf numFmtId="0" fontId="52" fillId="2" borderId="0" xfId="157" applyFont="1" applyFill="1" applyAlignment="1">
      <alignment vertical="top"/>
    </xf>
    <xf numFmtId="0" fontId="53" fillId="2" borderId="0" xfId="157" applyFont="1" applyFill="1" applyAlignment="1">
      <alignment horizontal="center" vertical="top"/>
    </xf>
    <xf numFmtId="0" fontId="52" fillId="2" borderId="0" xfId="157" applyFont="1" applyFill="1" applyAlignment="1" applyProtection="1">
      <alignment vertical="top"/>
      <protection locked="0"/>
    </xf>
    <xf numFmtId="0" fontId="54" fillId="2" borderId="12" xfId="157" applyFont="1" applyFill="1" applyBorder="1" applyAlignment="1">
      <alignment horizontal="center" vertical="center" wrapText="1"/>
    </xf>
    <xf numFmtId="0" fontId="52" fillId="2" borderId="12" xfId="157" applyFont="1" applyFill="1" applyBorder="1" applyAlignment="1">
      <alignment horizontal="center" vertical="top" wrapText="1"/>
    </xf>
    <xf numFmtId="0" fontId="53" fillId="2" borderId="12" xfId="157" applyFont="1" applyFill="1" applyBorder="1" applyAlignment="1">
      <alignment horizontal="center" vertical="top" wrapText="1"/>
    </xf>
    <xf numFmtId="0" fontId="51" fillId="2" borderId="12" xfId="157" applyFill="1" applyBorder="1" applyAlignment="1">
      <alignment vertical="top" wrapText="1"/>
    </xf>
    <xf numFmtId="0" fontId="51" fillId="2" borderId="0" xfId="157" applyFill="1" applyAlignment="1" applyProtection="1">
      <alignment vertical="top"/>
      <protection locked="0"/>
    </xf>
    <xf numFmtId="0" fontId="55" fillId="2" borderId="12" xfId="157" applyFont="1" applyFill="1" applyBorder="1" applyAlignment="1">
      <alignment vertical="top" wrapText="1"/>
    </xf>
    <xf numFmtId="0" fontId="55" fillId="2" borderId="0" xfId="157" applyFont="1" applyFill="1" applyAlignment="1" applyProtection="1">
      <alignment vertical="top"/>
      <protection locked="0"/>
    </xf>
    <xf numFmtId="0" fontId="52" fillId="2" borderId="12" xfId="157" applyFont="1" applyFill="1" applyBorder="1" applyAlignment="1">
      <alignment horizontal="left" vertical="top" wrapText="1"/>
    </xf>
    <xf numFmtId="0" fontId="52" fillId="2" borderId="16" xfId="157" applyFont="1" applyFill="1" applyBorder="1" applyAlignment="1">
      <alignment horizontal="left" vertical="top" wrapText="1"/>
    </xf>
    <xf numFmtId="0" fontId="56" fillId="2" borderId="16" xfId="157" applyFont="1" applyFill="1" applyBorder="1" applyAlignment="1">
      <alignment vertical="top" wrapText="1"/>
    </xf>
    <xf numFmtId="0" fontId="56" fillId="2" borderId="0" xfId="157" applyFont="1" applyFill="1" applyAlignment="1">
      <alignment vertical="top"/>
    </xf>
    <xf numFmtId="178" fontId="52" fillId="2" borderId="12" xfId="158" applyNumberFormat="1" applyFont="1" applyFill="1" applyBorder="1" applyAlignment="1" applyProtection="1">
      <alignment horizontal="left" vertical="top" wrapText="1"/>
      <protection locked="0"/>
    </xf>
    <xf numFmtId="0" fontId="55" fillId="2" borderId="17" xfId="157" applyFont="1" applyFill="1" applyBorder="1" applyAlignment="1">
      <alignment vertical="top" wrapText="1"/>
    </xf>
    <xf numFmtId="0" fontId="56" fillId="2" borderId="12" xfId="157" applyFont="1" applyFill="1" applyBorder="1" applyAlignment="1">
      <alignment vertical="top" wrapText="1"/>
    </xf>
    <xf numFmtId="0" fontId="52" fillId="2" borderId="0" xfId="159" applyFont="1" applyFill="1" applyAlignment="1" applyProtection="1">
      <alignment vertical="top"/>
      <protection locked="0"/>
    </xf>
    <xf numFmtId="0" fontId="57" fillId="2" borderId="13" xfId="159" applyFont="1" applyFill="1" applyBorder="1" applyAlignment="1">
      <alignment horizontal="left" vertical="top" wrapText="1"/>
    </xf>
    <xf numFmtId="0" fontId="57" fillId="2" borderId="0" xfId="159" applyFont="1" applyFill="1" applyAlignment="1">
      <alignment vertical="top"/>
    </xf>
    <xf numFmtId="0" fontId="52" fillId="2" borderId="12" xfId="157" applyFont="1" applyFill="1" applyBorder="1" applyAlignment="1">
      <alignment vertical="top" wrapText="1"/>
    </xf>
    <xf numFmtId="0" fontId="57" fillId="2" borderId="0" xfId="157" applyFont="1" applyFill="1" applyAlignment="1">
      <alignment vertical="top"/>
    </xf>
    <xf numFmtId="0" fontId="57" fillId="2" borderId="12" xfId="157" applyFont="1" applyFill="1" applyBorder="1" applyAlignment="1">
      <alignment vertical="top" wrapText="1"/>
    </xf>
    <xf numFmtId="0" fontId="58" fillId="2" borderId="0" xfId="157" applyFont="1" applyFill="1" applyAlignment="1" applyProtection="1">
      <alignment vertical="top"/>
      <protection locked="0"/>
    </xf>
    <xf numFmtId="0" fontId="56" fillId="2" borderId="12" xfId="157" applyFont="1" applyFill="1" applyBorder="1" applyAlignment="1">
      <alignment horizontal="left" vertical="top" wrapText="1"/>
    </xf>
    <xf numFmtId="0" fontId="52" fillId="2" borderId="0" xfId="159" applyFont="1" applyFill="1"/>
    <xf numFmtId="0" fontId="53" fillId="2" borderId="0" xfId="157" applyFont="1" applyFill="1" applyAlignment="1" applyProtection="1">
      <alignment horizontal="center" vertical="top"/>
      <protection locked="0"/>
    </xf>
    <xf numFmtId="175" fontId="3" fillId="0" borderId="12" xfId="0" applyNumberFormat="1" applyFont="1" applyBorder="1" applyAlignment="1">
      <alignment horizontal="center" vertical="center" wrapText="1"/>
    </xf>
    <xf numFmtId="3" fontId="53" fillId="2" borderId="0" xfId="157" applyNumberFormat="1" applyFont="1" applyFill="1" applyAlignment="1">
      <alignment horizontal="center" vertical="top"/>
    </xf>
    <xf numFmtId="0" fontId="39" fillId="0" borderId="0" xfId="154" applyFont="1"/>
    <xf numFmtId="0" fontId="46" fillId="0" borderId="0" xfId="154" applyFont="1" applyAlignment="1">
      <alignment horizontal="center" wrapText="1"/>
    </xf>
    <xf numFmtId="0" fontId="39" fillId="0" borderId="0" xfId="154" applyFont="1" applyAlignment="1">
      <alignment horizontal="center"/>
    </xf>
    <xf numFmtId="0" fontId="46" fillId="0" borderId="0" xfId="154" applyFont="1" applyAlignment="1">
      <alignment wrapText="1"/>
    </xf>
    <xf numFmtId="3" fontId="46" fillId="0" borderId="0" xfId="154" applyNumberFormat="1" applyFont="1" applyAlignment="1">
      <alignment horizontal="right"/>
    </xf>
    <xf numFmtId="0" fontId="46" fillId="0" borderId="12" xfId="154" applyFont="1" applyBorder="1" applyAlignment="1">
      <alignment wrapText="1"/>
    </xf>
    <xf numFmtId="3" fontId="41" fillId="0" borderId="12" xfId="161" quotePrefix="1" applyNumberFormat="1" applyFont="1" applyBorder="1" applyAlignment="1">
      <alignment horizontal="center" vertical="center" wrapText="1"/>
    </xf>
    <xf numFmtId="0" fontId="49" fillId="0" borderId="18" xfId="154" applyFont="1" applyBorder="1" applyAlignment="1">
      <alignment wrapText="1"/>
    </xf>
    <xf numFmtId="0" fontId="49" fillId="0" borderId="19" xfId="154" applyFont="1" applyBorder="1" applyAlignment="1">
      <alignment horizontal="center" wrapText="1"/>
    </xf>
    <xf numFmtId="179" fontId="46" fillId="0" borderId="20" xfId="162" applyNumberFormat="1" applyFont="1" applyBorder="1"/>
    <xf numFmtId="0" fontId="39" fillId="0" borderId="21" xfId="154" applyFont="1" applyBorder="1" applyAlignment="1">
      <alignment wrapText="1"/>
    </xf>
    <xf numFmtId="0" fontId="39" fillId="0" borderId="22" xfId="154" applyFont="1" applyBorder="1" applyAlignment="1">
      <alignment horizontal="center" wrapText="1"/>
    </xf>
    <xf numFmtId="180" fontId="46" fillId="0" borderId="23" xfId="162" applyNumberFormat="1" applyFont="1" applyFill="1" applyBorder="1"/>
    <xf numFmtId="0" fontId="39" fillId="0" borderId="24" xfId="154" applyFont="1" applyBorder="1" applyAlignment="1">
      <alignment wrapText="1"/>
    </xf>
    <xf numFmtId="0" fontId="39" fillId="0" borderId="25" xfId="154" applyFont="1" applyBorder="1" applyAlignment="1">
      <alignment horizontal="center" wrapText="1"/>
    </xf>
    <xf numFmtId="0" fontId="49" fillId="0" borderId="26" xfId="154" applyFont="1" applyBorder="1" applyAlignment="1">
      <alignment wrapText="1"/>
    </xf>
    <xf numFmtId="0" fontId="49" fillId="0" borderId="15" xfId="154" applyFont="1" applyBorder="1" applyAlignment="1">
      <alignment horizontal="center" wrapText="1"/>
    </xf>
    <xf numFmtId="180" fontId="41" fillId="0" borderId="27" xfId="162" applyNumberFormat="1" applyFont="1" applyFill="1" applyBorder="1"/>
    <xf numFmtId="0" fontId="49" fillId="0" borderId="28" xfId="154" applyFont="1" applyBorder="1" applyAlignment="1">
      <alignment wrapText="1"/>
    </xf>
    <xf numFmtId="0" fontId="49" fillId="0" borderId="2" xfId="154" applyFont="1" applyBorder="1" applyAlignment="1">
      <alignment horizontal="center" wrapText="1"/>
    </xf>
    <xf numFmtId="180" fontId="46" fillId="0" borderId="29" xfId="162" applyNumberFormat="1" applyFont="1" applyFill="1" applyBorder="1"/>
    <xf numFmtId="180" fontId="41" fillId="0" borderId="27" xfId="162" applyNumberFormat="1" applyFont="1" applyBorder="1"/>
    <xf numFmtId="0" fontId="49" fillId="0" borderId="30" xfId="154" applyFont="1" applyBorder="1" applyAlignment="1">
      <alignment wrapText="1"/>
    </xf>
    <xf numFmtId="0" fontId="49" fillId="0" borderId="31" xfId="154" applyFont="1" applyBorder="1" applyAlignment="1">
      <alignment horizontal="center" wrapText="1"/>
    </xf>
    <xf numFmtId="180" fontId="41" fillId="0" borderId="32" xfId="162" applyNumberFormat="1" applyFont="1" applyBorder="1"/>
    <xf numFmtId="0" fontId="46" fillId="0" borderId="0" xfId="154" applyFont="1" applyAlignment="1">
      <alignment horizontal="center" vertical="top" wrapText="1"/>
    </xf>
    <xf numFmtId="0" fontId="46" fillId="0" borderId="0" xfId="154" applyFont="1"/>
    <xf numFmtId="0" fontId="46" fillId="0" borderId="0" xfId="154" applyFont="1" applyAlignment="1">
      <alignment horizontal="center"/>
    </xf>
    <xf numFmtId="3" fontId="51" fillId="0" borderId="0" xfId="154" applyNumberFormat="1" applyFont="1"/>
    <xf numFmtId="177" fontId="41" fillId="0" borderId="0" xfId="154" applyNumberFormat="1" applyFont="1" applyAlignment="1">
      <alignment horizontal="center" vertical="center" wrapText="1"/>
    </xf>
    <xf numFmtId="3" fontId="41" fillId="0" borderId="0" xfId="154" applyNumberFormat="1" applyFont="1" applyAlignment="1">
      <alignment vertical="center" wrapText="1"/>
    </xf>
    <xf numFmtId="177" fontId="41" fillId="0" borderId="0" xfId="154" applyNumberFormat="1" applyFont="1" applyAlignment="1">
      <alignment horizontal="left" vertical="center" wrapText="1"/>
    </xf>
    <xf numFmtId="3" fontId="59" fillId="0" borderId="0" xfId="154" applyNumberFormat="1" applyFont="1"/>
    <xf numFmtId="177" fontId="41" fillId="0" borderId="0" xfId="154" applyNumberFormat="1" applyFont="1" applyAlignment="1">
      <alignment horizontal="center" vertical="top"/>
    </xf>
    <xf numFmtId="3" fontId="41" fillId="0" borderId="0" xfId="154" applyNumberFormat="1" applyFont="1" applyAlignment="1">
      <alignment vertical="center"/>
    </xf>
    <xf numFmtId="0" fontId="39" fillId="0" borderId="0" xfId="154" applyFont="1" applyAlignment="1">
      <alignment wrapText="1"/>
    </xf>
    <xf numFmtId="0" fontId="39" fillId="0" borderId="0" xfId="154" applyFont="1" applyAlignment="1">
      <alignment horizontal="center" wrapText="1"/>
    </xf>
    <xf numFmtId="179" fontId="46" fillId="0" borderId="0" xfId="162" applyNumberFormat="1" applyFont="1"/>
    <xf numFmtId="0" fontId="44" fillId="2" borderId="0" xfId="155" applyFont="1" applyFill="1" applyAlignment="1">
      <alignment horizontal="center" vertical="center"/>
    </xf>
    <xf numFmtId="0" fontId="47" fillId="2" borderId="12" xfId="155" applyFont="1" applyFill="1" applyBorder="1" applyAlignment="1">
      <alignment horizontal="center" vertical="center" wrapText="1"/>
    </xf>
    <xf numFmtId="0" fontId="48" fillId="2" borderId="12" xfId="155" applyFont="1" applyFill="1" applyBorder="1" applyAlignment="1">
      <alignment horizontal="center" vertical="center" wrapText="1"/>
    </xf>
    <xf numFmtId="0" fontId="48" fillId="2" borderId="16" xfId="155" applyFont="1" applyFill="1" applyBorder="1" applyAlignment="1">
      <alignment horizontal="center" vertical="center" wrapText="1"/>
    </xf>
    <xf numFmtId="0" fontId="48" fillId="2" borderId="0" xfId="155" applyFont="1" applyFill="1" applyAlignment="1">
      <alignment horizontal="center" vertical="center" wrapText="1"/>
    </xf>
    <xf numFmtId="0" fontId="43" fillId="2" borderId="0" xfId="155" applyFont="1" applyFill="1" applyAlignment="1">
      <alignment horizontal="center"/>
    </xf>
    <xf numFmtId="175" fontId="33" fillId="2" borderId="12" xfId="160" applyNumberFormat="1" applyFont="1" applyFill="1" applyBorder="1" applyAlignment="1" applyProtection="1">
      <alignment horizontal="center" vertical="top"/>
      <protection locked="0"/>
    </xf>
    <xf numFmtId="175" fontId="33" fillId="2" borderId="12" xfId="160" applyNumberFormat="1" applyFont="1" applyFill="1" applyBorder="1" applyAlignment="1">
      <alignment horizontal="center" vertical="top"/>
    </xf>
    <xf numFmtId="175" fontId="37" fillId="2" borderId="12" xfId="160" applyNumberFormat="1" applyFont="1" applyFill="1" applyBorder="1" applyAlignment="1" applyProtection="1">
      <alignment horizontal="center" vertical="top"/>
      <protection locked="0"/>
    </xf>
    <xf numFmtId="3" fontId="35" fillId="0" borderId="0" xfId="0" applyNumberFormat="1" applyFont="1" applyBorder="1"/>
    <xf numFmtId="3" fontId="41" fillId="0" borderId="13" xfId="161" quotePrefix="1" applyNumberFormat="1" applyFont="1" applyBorder="1" applyAlignment="1">
      <alignment horizontal="center" vertical="center" wrapText="1"/>
    </xf>
    <xf numFmtId="179" fontId="46" fillId="0" borderId="33" xfId="162" applyNumberFormat="1" applyFont="1" applyBorder="1"/>
    <xf numFmtId="180" fontId="46" fillId="0" borderId="13" xfId="162" applyNumberFormat="1" applyFont="1" applyFill="1" applyBorder="1"/>
    <xf numFmtId="180" fontId="41" fillId="0" borderId="34" xfId="162" applyNumberFormat="1" applyFont="1" applyFill="1" applyBorder="1"/>
    <xf numFmtId="180" fontId="46" fillId="0" borderId="35" xfId="162" applyNumberFormat="1" applyFont="1" applyFill="1" applyBorder="1"/>
    <xf numFmtId="180" fontId="41" fillId="0" borderId="34" xfId="162" applyNumberFormat="1" applyFont="1" applyBorder="1"/>
    <xf numFmtId="180" fontId="41" fillId="0" borderId="36" xfId="162" applyNumberFormat="1" applyFont="1" applyBorder="1"/>
    <xf numFmtId="0" fontId="41" fillId="0" borderId="0" xfId="154" applyFont="1" applyAlignment="1">
      <alignment horizontal="center" wrapText="1"/>
    </xf>
    <xf numFmtId="0" fontId="41" fillId="0" borderId="0" xfId="154" applyFont="1" applyAlignment="1">
      <alignment horizontal="center"/>
    </xf>
    <xf numFmtId="0" fontId="33" fillId="0" borderId="0" xfId="0" applyFont="1" applyAlignment="1">
      <alignment horizontal="right" wrapText="1"/>
    </xf>
    <xf numFmtId="0" fontId="37" fillId="0" borderId="0" xfId="0" applyFont="1" applyAlignment="1">
      <alignment wrapText="1"/>
    </xf>
    <xf numFmtId="0" fontId="33" fillId="0" borderId="0" xfId="0" applyFont="1" applyAlignment="1">
      <alignment horizontal="center" wrapText="1"/>
    </xf>
    <xf numFmtId="0" fontId="60" fillId="0" borderId="0" xfId="154" applyFont="1" applyAlignment="1">
      <alignment horizontal="center"/>
    </xf>
    <xf numFmtId="0" fontId="60" fillId="0" borderId="0" xfId="154" applyFont="1" applyAlignment="1">
      <alignment horizontal="center" wrapText="1"/>
    </xf>
    <xf numFmtId="0" fontId="60" fillId="0" borderId="0" xfId="154" applyFont="1" applyAlignment="1">
      <alignment horizontal="left"/>
    </xf>
    <xf numFmtId="0" fontId="37" fillId="2" borderId="0" xfId="1" applyFont="1" applyFill="1"/>
  </cellXfs>
  <cellStyles count="163">
    <cellStyle name="20% - Акцент1 2" xfId="3" xr:uid="{00000000-0005-0000-0000-000000000000}"/>
    <cellStyle name="20% - Акцент2 2" xfId="4" xr:uid="{00000000-0005-0000-0000-000001000000}"/>
    <cellStyle name="20% - Акцент3 2" xfId="5" xr:uid="{00000000-0005-0000-0000-000002000000}"/>
    <cellStyle name="20% - Акцент4 2" xfId="6" xr:uid="{00000000-0005-0000-0000-000003000000}"/>
    <cellStyle name="20% - Акцент5 2" xfId="7" xr:uid="{00000000-0005-0000-0000-000004000000}"/>
    <cellStyle name="20% - Акцент6 2" xfId="8" xr:uid="{00000000-0005-0000-0000-000005000000}"/>
    <cellStyle name="40% - Акцент1 2" xfId="9" xr:uid="{00000000-0005-0000-0000-000006000000}"/>
    <cellStyle name="40% - Акцент2 2" xfId="10" xr:uid="{00000000-0005-0000-0000-000007000000}"/>
    <cellStyle name="40% - Акцент3 2" xfId="11" xr:uid="{00000000-0005-0000-0000-000008000000}"/>
    <cellStyle name="40% - Акцент4 2" xfId="12" xr:uid="{00000000-0005-0000-0000-000009000000}"/>
    <cellStyle name="40% - Акцент5 2" xfId="13" xr:uid="{00000000-0005-0000-0000-00000A000000}"/>
    <cellStyle name="40% - Акцент6 2" xfId="14" xr:uid="{00000000-0005-0000-0000-00000B000000}"/>
    <cellStyle name="60% - Акцент1 2" xfId="15" xr:uid="{00000000-0005-0000-0000-00000C000000}"/>
    <cellStyle name="60% - Акцент2 2" xfId="16" xr:uid="{00000000-0005-0000-0000-00000D000000}"/>
    <cellStyle name="60% - Акцент3 2" xfId="17" xr:uid="{00000000-0005-0000-0000-00000E000000}"/>
    <cellStyle name="60% - Акцент4 2" xfId="18" xr:uid="{00000000-0005-0000-0000-00000F000000}"/>
    <cellStyle name="60% - Акцент5 2" xfId="19" xr:uid="{00000000-0005-0000-0000-000010000000}"/>
    <cellStyle name="60% - Акцент6 2" xfId="20" xr:uid="{00000000-0005-0000-0000-000011000000}"/>
    <cellStyle name="Comma 11" xfId="21" xr:uid="{00000000-0005-0000-0000-000012000000}"/>
    <cellStyle name="Comma 2" xfId="22" xr:uid="{00000000-0005-0000-0000-000013000000}"/>
    <cellStyle name="Euro" xfId="23" xr:uid="{00000000-0005-0000-0000-000014000000}"/>
    <cellStyle name="Euro 2" xfId="24" xr:uid="{00000000-0005-0000-0000-000015000000}"/>
    <cellStyle name="Euro 3" xfId="25" xr:uid="{00000000-0005-0000-0000-000016000000}"/>
    <cellStyle name="Normal 12" xfId="26" xr:uid="{00000000-0005-0000-0000-000017000000}"/>
    <cellStyle name="Normal 2" xfId="27" xr:uid="{00000000-0005-0000-0000-000018000000}"/>
    <cellStyle name="Normal 3" xfId="28" xr:uid="{00000000-0005-0000-0000-000019000000}"/>
    <cellStyle name="S0" xfId="29" xr:uid="{00000000-0005-0000-0000-00001A000000}"/>
    <cellStyle name="S0 2" xfId="149" xr:uid="{00000000-0005-0000-0000-00001B000000}"/>
    <cellStyle name="S1" xfId="30" xr:uid="{00000000-0005-0000-0000-00001C000000}"/>
    <cellStyle name="S10" xfId="31" xr:uid="{00000000-0005-0000-0000-00001D000000}"/>
    <cellStyle name="S11" xfId="32" xr:uid="{00000000-0005-0000-0000-00001E000000}"/>
    <cellStyle name="S12" xfId="33" xr:uid="{00000000-0005-0000-0000-00001F000000}"/>
    <cellStyle name="S13" xfId="34" xr:uid="{00000000-0005-0000-0000-000020000000}"/>
    <cellStyle name="S14" xfId="35" xr:uid="{00000000-0005-0000-0000-000021000000}"/>
    <cellStyle name="S19" xfId="112" xr:uid="{00000000-0005-0000-0000-000022000000}"/>
    <cellStyle name="S2" xfId="36" xr:uid="{00000000-0005-0000-0000-000023000000}"/>
    <cellStyle name="S3" xfId="37" xr:uid="{00000000-0005-0000-0000-000024000000}"/>
    <cellStyle name="S4" xfId="38" xr:uid="{00000000-0005-0000-0000-000025000000}"/>
    <cellStyle name="S4 2" xfId="161" xr:uid="{35C93394-ACD2-485B-BEF9-1719BA85AAE0}"/>
    <cellStyle name="S5" xfId="39" xr:uid="{00000000-0005-0000-0000-000026000000}"/>
    <cellStyle name="S6" xfId="40" xr:uid="{00000000-0005-0000-0000-000027000000}"/>
    <cellStyle name="S7" xfId="41" xr:uid="{00000000-0005-0000-0000-000028000000}"/>
    <cellStyle name="S7 2" xfId="150" xr:uid="{00000000-0005-0000-0000-000029000000}"/>
    <cellStyle name="S8" xfId="42" xr:uid="{00000000-0005-0000-0000-00002A000000}"/>
    <cellStyle name="S8 2" xfId="151" xr:uid="{00000000-0005-0000-0000-00002B000000}"/>
    <cellStyle name="S9" xfId="43" xr:uid="{00000000-0005-0000-0000-00002C000000}"/>
    <cellStyle name="Акцент1 2" xfId="44" xr:uid="{00000000-0005-0000-0000-00002D000000}"/>
    <cellStyle name="Акцент2 2" xfId="45" xr:uid="{00000000-0005-0000-0000-00002E000000}"/>
    <cellStyle name="Акцент3 2" xfId="46" xr:uid="{00000000-0005-0000-0000-00002F000000}"/>
    <cellStyle name="Акцент4 2" xfId="47" xr:uid="{00000000-0005-0000-0000-000030000000}"/>
    <cellStyle name="Акцент5 2" xfId="48" xr:uid="{00000000-0005-0000-0000-000031000000}"/>
    <cellStyle name="Акцент6 2" xfId="49" xr:uid="{00000000-0005-0000-0000-000032000000}"/>
    <cellStyle name="Ввод  2" xfId="50" xr:uid="{00000000-0005-0000-0000-000033000000}"/>
    <cellStyle name="Вывод 2" xfId="51" xr:uid="{00000000-0005-0000-0000-000034000000}"/>
    <cellStyle name="Вычисление 2" xfId="52" xr:uid="{00000000-0005-0000-0000-000035000000}"/>
    <cellStyle name="Гиперссылка 2" xfId="53" xr:uid="{00000000-0005-0000-0000-000036000000}"/>
    <cellStyle name="Заголовок 1 2" xfId="54" xr:uid="{00000000-0005-0000-0000-000037000000}"/>
    <cellStyle name="Заголовок 2 2" xfId="55" xr:uid="{00000000-0005-0000-0000-000038000000}"/>
    <cellStyle name="Заголовок 3 2" xfId="56" xr:uid="{00000000-0005-0000-0000-000039000000}"/>
    <cellStyle name="Заголовок 4 2" xfId="57" xr:uid="{00000000-0005-0000-0000-00003A000000}"/>
    <cellStyle name="Итог 2" xfId="58" xr:uid="{00000000-0005-0000-0000-00003B000000}"/>
    <cellStyle name="Контрольная ячейка 2" xfId="59" xr:uid="{00000000-0005-0000-0000-00003C000000}"/>
    <cellStyle name="Название 2" xfId="60" xr:uid="{00000000-0005-0000-0000-00003D000000}"/>
    <cellStyle name="Нейтральный 2" xfId="61" xr:uid="{00000000-0005-0000-0000-00003E000000}"/>
    <cellStyle name="Обычный" xfId="0" builtinId="0"/>
    <cellStyle name="Обычный 10" xfId="154" xr:uid="{6F452F87-475F-451B-8B93-0D1F08D7067C}"/>
    <cellStyle name="Обычный 11" xfId="157" xr:uid="{05DED339-11B8-48FB-B68E-599A1A4DE441}"/>
    <cellStyle name="Обычный 2" xfId="1" xr:uid="{00000000-0005-0000-0000-000040000000}"/>
    <cellStyle name="Обычный 2 2" xfId="62" xr:uid="{00000000-0005-0000-0000-000041000000}"/>
    <cellStyle name="Обычный 2 3" xfId="63" xr:uid="{00000000-0005-0000-0000-000042000000}"/>
    <cellStyle name="Обычный 2 3 2" xfId="155" xr:uid="{843B471F-8CD6-4F00-83B4-AD3165A3C985}"/>
    <cellStyle name="Обычный 2 4" xfId="64" xr:uid="{00000000-0005-0000-0000-000043000000}"/>
    <cellStyle name="Обычный 3" xfId="65" xr:uid="{00000000-0005-0000-0000-000044000000}"/>
    <cellStyle name="Обычный 3 2" xfId="66" xr:uid="{00000000-0005-0000-0000-000045000000}"/>
    <cellStyle name="Обычный 3 2 2" xfId="67" xr:uid="{00000000-0005-0000-0000-000046000000}"/>
    <cellStyle name="Обычный 3 2 2 2" xfId="141" xr:uid="{00000000-0005-0000-0000-000047000000}"/>
    <cellStyle name="Обычный 3 2 3" xfId="68" xr:uid="{00000000-0005-0000-0000-000048000000}"/>
    <cellStyle name="Обычный 3 3" xfId="69" xr:uid="{00000000-0005-0000-0000-000049000000}"/>
    <cellStyle name="Обычный 3 3 2" xfId="153" xr:uid="{00000000-0005-0000-0000-00004A000000}"/>
    <cellStyle name="Обычный 4" xfId="70" xr:uid="{00000000-0005-0000-0000-00004B000000}"/>
    <cellStyle name="Обычный 5" xfId="71" xr:uid="{00000000-0005-0000-0000-00004C000000}"/>
    <cellStyle name="Обычный 5 2" xfId="72" xr:uid="{00000000-0005-0000-0000-00004D000000}"/>
    <cellStyle name="Обычный 5 2 2" xfId="147" xr:uid="{00000000-0005-0000-0000-00004E000000}"/>
    <cellStyle name="Обычный 5 3" xfId="133" xr:uid="{00000000-0005-0000-0000-00004F000000}"/>
    <cellStyle name="Обычный 6" xfId="73" xr:uid="{00000000-0005-0000-0000-000050000000}"/>
    <cellStyle name="Обычный 6 2" xfId="135" xr:uid="{00000000-0005-0000-0000-000051000000}"/>
    <cellStyle name="Обычный 7" xfId="74" xr:uid="{00000000-0005-0000-0000-000052000000}"/>
    <cellStyle name="Обычный 7 2" xfId="134" xr:uid="{00000000-0005-0000-0000-000053000000}"/>
    <cellStyle name="Обычный 8" xfId="124" xr:uid="{00000000-0005-0000-0000-000054000000}"/>
    <cellStyle name="Обычный 9" xfId="123" xr:uid="{00000000-0005-0000-0000-000055000000}"/>
    <cellStyle name="Обычный_деньги" xfId="158" xr:uid="{96A8D058-71B7-4E75-B2CD-191DC730EC46}"/>
    <cellStyle name="Обычный_Формы ФО для НПФ" xfId="159" xr:uid="{411BFCB6-228D-477E-AF6B-B8E19EC11652}"/>
    <cellStyle name="Плохой 2" xfId="75" xr:uid="{00000000-0005-0000-0000-00005A000000}"/>
    <cellStyle name="Пояснение 2" xfId="76" xr:uid="{00000000-0005-0000-0000-00005B000000}"/>
    <cellStyle name="Примечание 2" xfId="77" xr:uid="{00000000-0005-0000-0000-00005C000000}"/>
    <cellStyle name="Процентный 2" xfId="78" xr:uid="{00000000-0005-0000-0000-00005D000000}"/>
    <cellStyle name="Процентный 2 2" xfId="79" xr:uid="{00000000-0005-0000-0000-00005E000000}"/>
    <cellStyle name="Процентный 3" xfId="80" xr:uid="{00000000-0005-0000-0000-00005F000000}"/>
    <cellStyle name="Связанная ячейка 2" xfId="81" xr:uid="{00000000-0005-0000-0000-000060000000}"/>
    <cellStyle name="Стиль 1" xfId="82" xr:uid="{00000000-0005-0000-0000-000061000000}"/>
    <cellStyle name="Текст предупреждения 2" xfId="83" xr:uid="{00000000-0005-0000-0000-000062000000}"/>
    <cellStyle name="Тысячи [0]_Birga" xfId="84" xr:uid="{00000000-0005-0000-0000-000063000000}"/>
    <cellStyle name="Тысячи_Birga" xfId="85" xr:uid="{00000000-0005-0000-0000-000064000000}"/>
    <cellStyle name="Финансовый" xfId="160" builtinId="3"/>
    <cellStyle name="Финансовый [0] 2" xfId="86" xr:uid="{00000000-0005-0000-0000-000065000000}"/>
    <cellStyle name="Финансовый [0] 3" xfId="87" xr:uid="{00000000-0005-0000-0000-000066000000}"/>
    <cellStyle name="Финансовый 10" xfId="88" xr:uid="{00000000-0005-0000-0000-000067000000}"/>
    <cellStyle name="Финансовый 10 2" xfId="136" xr:uid="{00000000-0005-0000-0000-000068000000}"/>
    <cellStyle name="Финансовый 11" xfId="89" xr:uid="{00000000-0005-0000-0000-000069000000}"/>
    <cellStyle name="Финансовый 12" xfId="90" xr:uid="{00000000-0005-0000-0000-00006A000000}"/>
    <cellStyle name="Финансовый 12 2" xfId="152" xr:uid="{00000000-0005-0000-0000-00006B000000}"/>
    <cellStyle name="Финансовый 13" xfId="91" xr:uid="{00000000-0005-0000-0000-00006C000000}"/>
    <cellStyle name="Финансовый 14" xfId="162" xr:uid="{9D5AD969-1116-4E78-AF9E-281C0213F6B8}"/>
    <cellStyle name="Финансовый 2" xfId="2" xr:uid="{00000000-0005-0000-0000-00006D000000}"/>
    <cellStyle name="Финансовый 2 2" xfId="92" xr:uid="{00000000-0005-0000-0000-00006E000000}"/>
    <cellStyle name="Финансовый 2 2 2" xfId="156" xr:uid="{98EBD7C9-5591-439D-BFAF-BCF3438214FA}"/>
    <cellStyle name="Финансовый 2 3" xfId="93" xr:uid="{00000000-0005-0000-0000-00006F000000}"/>
    <cellStyle name="Финансовый 2 4" xfId="113" xr:uid="{00000000-0005-0000-0000-000070000000}"/>
    <cellStyle name="Финансовый 2 5" xfId="114" xr:uid="{00000000-0005-0000-0000-000071000000}"/>
    <cellStyle name="Финансовый 2 6" xfId="115" xr:uid="{00000000-0005-0000-0000-000072000000}"/>
    <cellStyle name="Финансовый 2 7" xfId="116" xr:uid="{00000000-0005-0000-0000-000073000000}"/>
    <cellStyle name="Финансовый 2 7 2" xfId="137" xr:uid="{00000000-0005-0000-0000-000074000000}"/>
    <cellStyle name="Финансовый 2 8" xfId="125" xr:uid="{00000000-0005-0000-0000-000075000000}"/>
    <cellStyle name="Финансовый 3" xfId="94" xr:uid="{00000000-0005-0000-0000-000076000000}"/>
    <cellStyle name="Финансовый 3 2" xfId="95" xr:uid="{00000000-0005-0000-0000-000077000000}"/>
    <cellStyle name="Финансовый 3 2 2" xfId="110" xr:uid="{00000000-0005-0000-0000-000078000000}"/>
    <cellStyle name="Финансовый 3 2 3" xfId="111" xr:uid="{00000000-0005-0000-0000-000079000000}"/>
    <cellStyle name="Финансовый 3 2 3 2" xfId="118" xr:uid="{00000000-0005-0000-0000-00007A000000}"/>
    <cellStyle name="Финансовый 3 2 3 2 2" xfId="142" xr:uid="{00000000-0005-0000-0000-00007B000000}"/>
    <cellStyle name="Финансовый 3 2 3 3" xfId="129" xr:uid="{00000000-0005-0000-0000-00007C000000}"/>
    <cellStyle name="Финансовый 3 2 4" xfId="117" xr:uid="{00000000-0005-0000-0000-00007D000000}"/>
    <cellStyle name="Финансовый 3 2 4 2" xfId="139" xr:uid="{00000000-0005-0000-0000-00007E000000}"/>
    <cellStyle name="Финансовый 3 2 5" xfId="127" xr:uid="{00000000-0005-0000-0000-00007F000000}"/>
    <cellStyle name="Финансовый 3 3" xfId="96" xr:uid="{00000000-0005-0000-0000-000080000000}"/>
    <cellStyle name="Финансовый 3 3 2" xfId="138" xr:uid="{00000000-0005-0000-0000-000081000000}"/>
    <cellStyle name="Финансовый 3 4" xfId="126" xr:uid="{00000000-0005-0000-0000-000082000000}"/>
    <cellStyle name="Финансовый 4" xfId="97" xr:uid="{00000000-0005-0000-0000-000083000000}"/>
    <cellStyle name="Финансовый 4 2" xfId="98" xr:uid="{00000000-0005-0000-0000-000084000000}"/>
    <cellStyle name="Финансовый 4 2 2" xfId="140" xr:uid="{00000000-0005-0000-0000-000085000000}"/>
    <cellStyle name="Финансовый 4 3" xfId="128" xr:uid="{00000000-0005-0000-0000-000086000000}"/>
    <cellStyle name="Финансовый 5" xfId="99" xr:uid="{00000000-0005-0000-0000-000087000000}"/>
    <cellStyle name="Финансовый 5 2" xfId="100" xr:uid="{00000000-0005-0000-0000-000088000000}"/>
    <cellStyle name="Финансовый 5 2 2" xfId="143" xr:uid="{00000000-0005-0000-0000-000089000000}"/>
    <cellStyle name="Финансовый 5 3" xfId="101" xr:uid="{00000000-0005-0000-0000-00008A000000}"/>
    <cellStyle name="Финансовый 5 4" xfId="148" xr:uid="{00000000-0005-0000-0000-00008B000000}"/>
    <cellStyle name="Финансовый 6" xfId="102" xr:uid="{00000000-0005-0000-0000-00008C000000}"/>
    <cellStyle name="Финансовый 6 2" xfId="103" xr:uid="{00000000-0005-0000-0000-00008D000000}"/>
    <cellStyle name="Финансовый 7" xfId="104" xr:uid="{00000000-0005-0000-0000-00008E000000}"/>
    <cellStyle name="Финансовый 7 2" xfId="119" xr:uid="{00000000-0005-0000-0000-00008F000000}"/>
    <cellStyle name="Финансовый 7 2 2" xfId="144" xr:uid="{00000000-0005-0000-0000-000090000000}"/>
    <cellStyle name="Финансовый 7 3" xfId="130" xr:uid="{00000000-0005-0000-0000-000091000000}"/>
    <cellStyle name="Финансовый 8" xfId="105" xr:uid="{00000000-0005-0000-0000-000092000000}"/>
    <cellStyle name="Финансовый 8 2" xfId="106" xr:uid="{00000000-0005-0000-0000-000093000000}"/>
    <cellStyle name="Финансовый 8 2 2" xfId="122" xr:uid="{00000000-0005-0000-0000-000094000000}"/>
    <cellStyle name="Финансовый 8 2 2 2" xfId="146" xr:uid="{00000000-0005-0000-0000-000095000000}"/>
    <cellStyle name="Финансовый 8 2 3" xfId="132" xr:uid="{00000000-0005-0000-0000-000096000000}"/>
    <cellStyle name="Финансовый 8 3" xfId="120" xr:uid="{00000000-0005-0000-0000-000097000000}"/>
    <cellStyle name="Финансовый 8 3 2" xfId="145" xr:uid="{00000000-0005-0000-0000-000098000000}"/>
    <cellStyle name="Финансовый 8 4" xfId="131" xr:uid="{00000000-0005-0000-0000-000099000000}"/>
    <cellStyle name="Финансовый 9" xfId="107" xr:uid="{00000000-0005-0000-0000-00009A000000}"/>
    <cellStyle name="Финансовый 9 2" xfId="121" xr:uid="{00000000-0005-0000-0000-00009B000000}"/>
    <cellStyle name="Хороший 2" xfId="108" xr:uid="{00000000-0005-0000-0000-00009C000000}"/>
    <cellStyle name="표준_China Fund Subscription" xfId="109" xr:uid="{00000000-0005-0000-0000-00009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5431E-C34E-418F-9618-22AEA5D8FE18}">
  <sheetPr>
    <pageSetUpPr fitToPage="1"/>
  </sheetPr>
  <dimension ref="A1:D54"/>
  <sheetViews>
    <sheetView tabSelected="1" view="pageBreakPreview" zoomScale="70" zoomScaleNormal="70" zoomScaleSheetLayoutView="70" workbookViewId="0">
      <selection activeCell="D8" sqref="D8"/>
    </sheetView>
  </sheetViews>
  <sheetFormatPr defaultColWidth="9.140625" defaultRowHeight="18.75"/>
  <cols>
    <col min="1" max="1" width="92.140625" style="131" customWidth="1"/>
    <col min="2" max="2" width="9.7109375" style="132" customWidth="1"/>
    <col min="3" max="4" width="23.85546875" style="133" customWidth="1"/>
    <col min="5" max="6" width="9.140625" style="96"/>
    <col min="7" max="7" width="25.28515625" style="96" customWidth="1"/>
    <col min="8" max="16384" width="9.140625" style="96"/>
  </cols>
  <sheetData>
    <row r="1" spans="1:4">
      <c r="A1" s="151" t="s">
        <v>120</v>
      </c>
      <c r="B1" s="151"/>
      <c r="C1" s="151"/>
      <c r="D1" s="96"/>
    </row>
    <row r="2" spans="1:4">
      <c r="A2" s="151" t="s">
        <v>50</v>
      </c>
      <c r="B2" s="151"/>
      <c r="C2" s="151"/>
      <c r="D2" s="96"/>
    </row>
    <row r="3" spans="1:4">
      <c r="A3" s="151" t="s">
        <v>51</v>
      </c>
      <c r="B3" s="151"/>
      <c r="C3" s="151"/>
      <c r="D3" s="96"/>
    </row>
    <row r="4" spans="1:4">
      <c r="A4" s="151" t="s">
        <v>52</v>
      </c>
      <c r="B4" s="151"/>
      <c r="C4" s="151"/>
      <c r="D4" s="96"/>
    </row>
    <row r="5" spans="1:4" s="98" customFormat="1">
      <c r="A5" s="97"/>
      <c r="B5" s="97"/>
      <c r="C5" s="97"/>
      <c r="D5" s="97"/>
    </row>
    <row r="6" spans="1:4">
      <c r="A6" s="99"/>
      <c r="B6" s="97"/>
      <c r="C6" s="100"/>
      <c r="D6" s="100" t="s">
        <v>53</v>
      </c>
    </row>
    <row r="7" spans="1:4" ht="56.25">
      <c r="A7" s="101"/>
      <c r="B7" s="102" t="s">
        <v>121</v>
      </c>
      <c r="C7" s="144" t="s">
        <v>122</v>
      </c>
      <c r="D7" s="102" t="s">
        <v>153</v>
      </c>
    </row>
    <row r="8" spans="1:4">
      <c r="A8" s="103" t="s">
        <v>3</v>
      </c>
      <c r="B8" s="104"/>
      <c r="C8" s="145"/>
      <c r="D8" s="105"/>
    </row>
    <row r="9" spans="1:4">
      <c r="A9" s="106" t="s">
        <v>123</v>
      </c>
      <c r="B9" s="107"/>
      <c r="C9" s="146">
        <v>453160.65482492675</v>
      </c>
      <c r="D9" s="108">
        <v>54602.724085957976</v>
      </c>
    </row>
    <row r="10" spans="1:4">
      <c r="A10" s="106" t="s">
        <v>124</v>
      </c>
      <c r="B10" s="107"/>
      <c r="C10" s="146">
        <v>0</v>
      </c>
      <c r="D10" s="108">
        <v>0</v>
      </c>
    </row>
    <row r="11" spans="1:4">
      <c r="A11" s="106" t="s">
        <v>125</v>
      </c>
      <c r="B11" s="107"/>
      <c r="C11" s="146">
        <v>149004</v>
      </c>
      <c r="D11" s="108">
        <v>166016</v>
      </c>
    </row>
    <row r="12" spans="1:4" ht="38.25" customHeight="1">
      <c r="A12" s="106" t="s">
        <v>126</v>
      </c>
      <c r="B12" s="107">
        <v>4</v>
      </c>
      <c r="C12" s="146">
        <v>7345528</v>
      </c>
      <c r="D12" s="108">
        <v>5220804</v>
      </c>
    </row>
    <row r="13" spans="1:4" ht="37.5">
      <c r="A13" s="106" t="s">
        <v>127</v>
      </c>
      <c r="B13" s="107">
        <v>5</v>
      </c>
      <c r="C13" s="146">
        <v>1425095</v>
      </c>
      <c r="D13" s="108">
        <v>3605913</v>
      </c>
    </row>
    <row r="14" spans="1:4" ht="37.5">
      <c r="A14" s="106" t="s">
        <v>128</v>
      </c>
      <c r="B14" s="107"/>
      <c r="C14" s="146"/>
      <c r="D14" s="108"/>
    </row>
    <row r="15" spans="1:4" ht="37.5">
      <c r="A15" s="106" t="s">
        <v>41</v>
      </c>
      <c r="B15" s="107"/>
      <c r="C15" s="146">
        <v>60824</v>
      </c>
      <c r="D15" s="108">
        <v>99931</v>
      </c>
    </row>
    <row r="16" spans="1:4">
      <c r="A16" s="106" t="s">
        <v>129</v>
      </c>
      <c r="B16" s="107">
        <v>6</v>
      </c>
      <c r="C16" s="146">
        <v>5458000</v>
      </c>
      <c r="D16" s="108">
        <v>5822183</v>
      </c>
    </row>
    <row r="17" spans="1:4">
      <c r="A17" s="106" t="s">
        <v>40</v>
      </c>
      <c r="B17" s="107"/>
      <c r="C17" s="146">
        <v>139417</v>
      </c>
      <c r="D17" s="108">
        <v>594267</v>
      </c>
    </row>
    <row r="18" spans="1:4">
      <c r="A18" s="106" t="s">
        <v>42</v>
      </c>
      <c r="B18" s="107"/>
      <c r="C18" s="146">
        <v>102609</v>
      </c>
      <c r="D18" s="108">
        <v>102609</v>
      </c>
    </row>
    <row r="19" spans="1:4">
      <c r="A19" s="106" t="s">
        <v>43</v>
      </c>
      <c r="B19" s="107">
        <v>7</v>
      </c>
      <c r="C19" s="146">
        <v>940506</v>
      </c>
      <c r="D19" s="108">
        <v>707263</v>
      </c>
    </row>
    <row r="20" spans="1:4">
      <c r="A20" s="106" t="s">
        <v>130</v>
      </c>
      <c r="B20" s="107"/>
      <c r="C20" s="146"/>
      <c r="D20" s="108"/>
    </row>
    <row r="21" spans="1:4">
      <c r="A21" s="106" t="s">
        <v>131</v>
      </c>
      <c r="B21" s="107"/>
      <c r="C21" s="146">
        <v>166303</v>
      </c>
      <c r="D21" s="108">
        <v>147078</v>
      </c>
    </row>
    <row r="22" spans="1:4">
      <c r="A22" s="106" t="s">
        <v>132</v>
      </c>
      <c r="B22" s="107"/>
      <c r="C22" s="146">
        <v>150103</v>
      </c>
      <c r="D22" s="108">
        <v>106441</v>
      </c>
    </row>
    <row r="23" spans="1:4" ht="19.5" thickBot="1">
      <c r="A23" s="109" t="s">
        <v>0</v>
      </c>
      <c r="B23" s="110">
        <v>8</v>
      </c>
      <c r="C23" s="146">
        <f>816196</f>
        <v>816196</v>
      </c>
      <c r="D23" s="108">
        <v>714210</v>
      </c>
    </row>
    <row r="24" spans="1:4" ht="19.5" thickBot="1">
      <c r="A24" s="111" t="s">
        <v>133</v>
      </c>
      <c r="B24" s="112"/>
      <c r="C24" s="147">
        <f>SUM(C9:C23)</f>
        <v>17206745.654824927</v>
      </c>
      <c r="D24" s="113">
        <f>SUM(D9:D23)</f>
        <v>17341317.724085957</v>
      </c>
    </row>
    <row r="25" spans="1:4">
      <c r="A25" s="114" t="s">
        <v>4</v>
      </c>
      <c r="B25" s="115"/>
      <c r="C25" s="148"/>
      <c r="D25" s="116"/>
    </row>
    <row r="26" spans="1:4">
      <c r="A26" s="106" t="s">
        <v>5</v>
      </c>
      <c r="B26" s="107"/>
      <c r="C26" s="146">
        <v>324791.76542040001</v>
      </c>
      <c r="D26" s="108">
        <v>431402</v>
      </c>
    </row>
    <row r="27" spans="1:4">
      <c r="A27" s="106" t="s">
        <v>44</v>
      </c>
      <c r="B27" s="107"/>
      <c r="C27" s="146">
        <v>4109522</v>
      </c>
      <c r="D27" s="108">
        <v>3944494</v>
      </c>
    </row>
    <row r="28" spans="1:4">
      <c r="A28" s="106" t="s">
        <v>45</v>
      </c>
      <c r="B28" s="107"/>
      <c r="C28" s="146">
        <v>53700</v>
      </c>
      <c r="D28" s="108">
        <v>87412</v>
      </c>
    </row>
    <row r="29" spans="1:4">
      <c r="A29" s="106" t="s">
        <v>6</v>
      </c>
      <c r="B29" s="107"/>
      <c r="C29" s="146">
        <v>66871</v>
      </c>
      <c r="D29" s="108">
        <v>14597</v>
      </c>
    </row>
    <row r="30" spans="1:4" ht="19.5" thickBot="1">
      <c r="A30" s="109" t="s">
        <v>7</v>
      </c>
      <c r="B30" s="110"/>
      <c r="C30" s="146">
        <v>233383</v>
      </c>
      <c r="D30" s="108">
        <v>244251</v>
      </c>
    </row>
    <row r="31" spans="1:4" ht="19.5" thickBot="1">
      <c r="A31" s="111" t="s">
        <v>134</v>
      </c>
      <c r="B31" s="112"/>
      <c r="C31" s="149">
        <f>SUM(C26:C30)</f>
        <v>4788267.7654203996</v>
      </c>
      <c r="D31" s="117">
        <f>SUM(D26:D30)</f>
        <v>4722156</v>
      </c>
    </row>
    <row r="32" spans="1:4">
      <c r="A32" s="118" t="s">
        <v>135</v>
      </c>
      <c r="B32" s="119"/>
      <c r="C32" s="150"/>
      <c r="D32" s="120"/>
    </row>
    <row r="33" spans="1:4">
      <c r="A33" s="106" t="s">
        <v>136</v>
      </c>
      <c r="B33" s="107"/>
      <c r="C33" s="146">
        <v>50559902</v>
      </c>
      <c r="D33" s="108">
        <v>50559902</v>
      </c>
    </row>
    <row r="34" spans="1:4">
      <c r="A34" s="106" t="s">
        <v>137</v>
      </c>
      <c r="B34" s="107"/>
      <c r="C34" s="146"/>
      <c r="D34" s="108"/>
    </row>
    <row r="35" spans="1:4">
      <c r="A35" s="106" t="s">
        <v>138</v>
      </c>
      <c r="B35" s="107"/>
      <c r="C35" s="146">
        <v>-84614</v>
      </c>
      <c r="D35" s="108">
        <v>-52723</v>
      </c>
    </row>
    <row r="36" spans="1:4">
      <c r="A36" s="106" t="s">
        <v>139</v>
      </c>
      <c r="B36" s="107"/>
      <c r="C36" s="146"/>
      <c r="D36" s="108"/>
    </row>
    <row r="37" spans="1:4">
      <c r="A37" s="106" t="s">
        <v>140</v>
      </c>
      <c r="B37" s="107"/>
      <c r="C37" s="146">
        <v>858</v>
      </c>
      <c r="D37" s="108">
        <v>1079</v>
      </c>
    </row>
    <row r="38" spans="1:4">
      <c r="A38" s="106" t="s">
        <v>39</v>
      </c>
      <c r="B38" s="107"/>
      <c r="C38" s="146">
        <v>-72965</v>
      </c>
      <c r="D38" s="108">
        <v>-38008</v>
      </c>
    </row>
    <row r="39" spans="1:4">
      <c r="A39" s="109" t="s">
        <v>46</v>
      </c>
      <c r="B39" s="110"/>
      <c r="C39" s="146">
        <v>-38095964.958725199</v>
      </c>
      <c r="D39" s="108">
        <f>-37851088-D40</f>
        <v>-39824950.935745597</v>
      </c>
    </row>
    <row r="40" spans="1:4" ht="19.5" thickBot="1">
      <c r="A40" s="109" t="s">
        <v>47</v>
      </c>
      <c r="B40" s="110"/>
      <c r="C40" s="146">
        <v>111261.78598479999</v>
      </c>
      <c r="D40" s="108">
        <v>1973862.9357455997</v>
      </c>
    </row>
    <row r="41" spans="1:4" ht="19.5" thickBot="1">
      <c r="A41" s="111" t="s">
        <v>141</v>
      </c>
      <c r="B41" s="112"/>
      <c r="C41" s="149">
        <f t="shared" ref="C41:D41" si="0">SUM(C33:C40)</f>
        <v>12418477.8272596</v>
      </c>
      <c r="D41" s="117">
        <f t="shared" si="0"/>
        <v>12619162.000000004</v>
      </c>
    </row>
    <row r="42" spans="1:4" ht="19.5" thickBot="1">
      <c r="A42" s="103" t="s">
        <v>142</v>
      </c>
      <c r="B42" s="104"/>
      <c r="C42" s="146">
        <v>0</v>
      </c>
      <c r="D42" s="108">
        <v>0</v>
      </c>
    </row>
    <row r="43" spans="1:4" ht="19.5" thickBot="1">
      <c r="A43" s="111" t="s">
        <v>143</v>
      </c>
      <c r="B43" s="112"/>
      <c r="C43" s="149">
        <f t="shared" ref="C43:D43" si="1">C41</f>
        <v>12418477.8272596</v>
      </c>
      <c r="D43" s="117">
        <f t="shared" si="1"/>
        <v>12619162.000000004</v>
      </c>
    </row>
    <row r="44" spans="1:4" ht="19.5" thickBot="1">
      <c r="A44" s="111" t="s">
        <v>144</v>
      </c>
      <c r="B44" s="112"/>
      <c r="C44" s="149">
        <f t="shared" ref="C44:D44" si="2">C43+C31</f>
        <v>17206745.59268</v>
      </c>
      <c r="D44" s="117">
        <f t="shared" si="2"/>
        <v>17341318.000000004</v>
      </c>
    </row>
    <row r="47" spans="1:4">
      <c r="A47" s="62" t="s">
        <v>60</v>
      </c>
      <c r="B47" s="121"/>
      <c r="C47" s="122"/>
      <c r="D47" s="122"/>
    </row>
    <row r="48" spans="1:4">
      <c r="A48" s="122"/>
      <c r="B48" s="123"/>
      <c r="C48" s="124"/>
      <c r="D48" s="124"/>
    </row>
    <row r="49" spans="1:4">
      <c r="A49" s="64" t="s">
        <v>61</v>
      </c>
      <c r="B49" s="125"/>
      <c r="C49" s="126"/>
      <c r="D49" s="126"/>
    </row>
    <row r="50" spans="1:4">
      <c r="A50" s="127"/>
      <c r="B50" s="125"/>
      <c r="C50" s="128"/>
      <c r="D50" s="128"/>
    </row>
    <row r="51" spans="1:4">
      <c r="A51" s="65"/>
      <c r="B51" s="129"/>
      <c r="C51" s="128"/>
      <c r="D51" s="128"/>
    </row>
    <row r="52" spans="1:4">
      <c r="A52" s="64" t="s">
        <v>62</v>
      </c>
      <c r="B52" s="125"/>
      <c r="C52" s="130"/>
      <c r="D52" s="130"/>
    </row>
    <row r="53" spans="1:4">
      <c r="A53" s="64"/>
      <c r="B53" s="125"/>
      <c r="C53" s="130"/>
      <c r="D53" s="130"/>
    </row>
    <row r="54" spans="1:4">
      <c r="A54" s="122"/>
      <c r="B54" s="123"/>
      <c r="C54" s="130"/>
      <c r="D54" s="130"/>
    </row>
  </sheetData>
  <mergeCells count="4">
    <mergeCell ref="A1:C1"/>
    <mergeCell ref="A2:C2"/>
    <mergeCell ref="A3:C3"/>
    <mergeCell ref="A4:C4"/>
  </mergeCells>
  <pageMargins left="1.1023622047244095" right="0.70866141732283472" top="0.74803149606299213" bottom="0.74803149606299213" header="0.31496062992125984" footer="0.31496062992125984"/>
  <pageSetup paperSize="9" scale="54" orientation="portrait" r:id="rId1"/>
  <rowBreaks count="1" manualBreakCount="1">
    <brk id="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D9693-BC1E-4CD8-8B63-2328BC8EE136}">
  <dimension ref="A1:U204"/>
  <sheetViews>
    <sheetView view="pageBreakPreview" topLeftCell="A16" zoomScale="70" zoomScaleSheetLayoutView="70" workbookViewId="0">
      <selection activeCell="A3" sqref="A3:C3"/>
    </sheetView>
  </sheetViews>
  <sheetFormatPr defaultColWidth="8.85546875" defaultRowHeight="18"/>
  <cols>
    <col min="1" max="1" width="88.28515625" style="31" customWidth="1"/>
    <col min="2" max="2" width="7.85546875" style="139" customWidth="1"/>
    <col min="3" max="4" width="25.42578125" style="66" customWidth="1"/>
    <col min="5" max="16" width="16.7109375" style="31" customWidth="1"/>
    <col min="17" max="17" width="10.5703125" style="31" customWidth="1"/>
    <col min="18" max="20" width="11.42578125" style="31" customWidth="1"/>
    <col min="21" max="21" width="8.85546875" style="31" collapsed="1"/>
    <col min="22" max="16384" width="8.85546875" style="31"/>
  </cols>
  <sheetData>
    <row r="1" spans="1:20" ht="18.75">
      <c r="A1" s="152" t="s">
        <v>49</v>
      </c>
      <c r="B1" s="152"/>
      <c r="C1" s="152"/>
      <c r="D1" s="29"/>
      <c r="E1" s="30"/>
      <c r="F1" s="30"/>
      <c r="G1" s="30"/>
      <c r="H1" s="30"/>
      <c r="I1" s="30"/>
      <c r="J1" s="30"/>
      <c r="K1" s="30"/>
      <c r="L1" s="30"/>
      <c r="M1" s="30"/>
      <c r="N1" s="29"/>
      <c r="O1" s="29"/>
      <c r="P1" s="29"/>
      <c r="Q1" s="29"/>
    </row>
    <row r="2" spans="1:20" ht="18.75">
      <c r="A2" s="152" t="s">
        <v>50</v>
      </c>
      <c r="B2" s="152"/>
      <c r="C2" s="152"/>
      <c r="D2" s="29"/>
      <c r="E2" s="30"/>
      <c r="F2" s="30"/>
      <c r="G2" s="30"/>
      <c r="H2" s="30"/>
      <c r="I2" s="30"/>
      <c r="J2" s="30"/>
      <c r="K2" s="30"/>
      <c r="L2" s="30"/>
      <c r="M2" s="30"/>
      <c r="N2" s="29"/>
      <c r="O2" s="29"/>
      <c r="P2" s="29"/>
      <c r="Q2" s="29"/>
    </row>
    <row r="3" spans="1:20" ht="18.75">
      <c r="A3" s="151" t="s">
        <v>51</v>
      </c>
      <c r="B3" s="151"/>
      <c r="C3" s="151"/>
      <c r="D3" s="32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20" ht="18.75">
      <c r="A4" s="151" t="s">
        <v>52</v>
      </c>
      <c r="B4" s="151"/>
      <c r="C4" s="151"/>
      <c r="D4" s="32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</row>
    <row r="5" spans="1:20" ht="18.75">
      <c r="A5" s="34"/>
      <c r="B5" s="134"/>
      <c r="C5" s="35"/>
      <c r="D5" s="35"/>
      <c r="E5" s="37"/>
      <c r="F5" s="37"/>
      <c r="G5" s="37"/>
      <c r="H5" s="37"/>
      <c r="I5" s="37"/>
      <c r="J5" s="37"/>
      <c r="K5" s="37"/>
      <c r="L5" s="37"/>
      <c r="M5" s="37"/>
      <c r="N5" s="36"/>
      <c r="O5" s="36"/>
      <c r="P5" s="36"/>
      <c r="Q5" s="36"/>
    </row>
    <row r="6" spans="1:20" ht="18.75">
      <c r="A6" s="38"/>
      <c r="B6" s="38"/>
      <c r="C6" s="39"/>
      <c r="D6" s="39" t="s">
        <v>53</v>
      </c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</row>
    <row r="7" spans="1:20" ht="40.15" customHeight="1">
      <c r="A7" s="41"/>
      <c r="B7" s="102" t="s">
        <v>121</v>
      </c>
      <c r="C7" s="42" t="s">
        <v>54</v>
      </c>
      <c r="D7" s="42" t="s">
        <v>151</v>
      </c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1:20" ht="18.75">
      <c r="A8" s="44" t="s">
        <v>8</v>
      </c>
      <c r="B8" s="135">
        <v>11</v>
      </c>
      <c r="C8" s="45">
        <v>307981</v>
      </c>
      <c r="D8" s="45">
        <v>264819</v>
      </c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7"/>
      <c r="R8" s="47"/>
      <c r="S8" s="47"/>
      <c r="T8" s="47"/>
    </row>
    <row r="9" spans="1:20" ht="18.75">
      <c r="A9" s="44" t="s">
        <v>55</v>
      </c>
      <c r="B9" s="135">
        <v>10</v>
      </c>
      <c r="C9" s="45">
        <v>25109.679599999999</v>
      </c>
      <c r="D9" s="45">
        <v>20298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7"/>
      <c r="R9" s="47"/>
      <c r="S9" s="47"/>
      <c r="T9" s="47"/>
    </row>
    <row r="10" spans="1:20" ht="18.75">
      <c r="A10" s="44" t="s">
        <v>56</v>
      </c>
      <c r="B10" s="135"/>
      <c r="C10" s="45">
        <v>1659787</v>
      </c>
      <c r="D10" s="45">
        <v>1482203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7"/>
      <c r="R10" s="47"/>
      <c r="S10" s="47"/>
      <c r="T10" s="47"/>
    </row>
    <row r="11" spans="1:20" ht="18.75">
      <c r="A11" s="44" t="s">
        <v>57</v>
      </c>
      <c r="B11" s="135"/>
      <c r="C11" s="45">
        <v>50992</v>
      </c>
      <c r="D11" s="45">
        <v>28386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</row>
    <row r="12" spans="1:20" ht="56.25">
      <c r="A12" s="44" t="s">
        <v>9</v>
      </c>
      <c r="B12" s="135"/>
      <c r="C12" s="45">
        <v>106946</v>
      </c>
      <c r="D12" s="45">
        <v>45692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</row>
    <row r="13" spans="1:20" ht="18.75">
      <c r="A13" s="44" t="s">
        <v>10</v>
      </c>
      <c r="B13" s="135"/>
      <c r="C13" s="45">
        <v>214</v>
      </c>
      <c r="D13" s="45">
        <v>-358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</row>
    <row r="14" spans="1:20" ht="18.75">
      <c r="A14" s="44" t="s">
        <v>11</v>
      </c>
      <c r="B14" s="135"/>
      <c r="C14" s="45">
        <v>52314</v>
      </c>
      <c r="D14" s="45">
        <v>765937</v>
      </c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</row>
    <row r="15" spans="1:20" ht="18.75">
      <c r="A15" s="44" t="s">
        <v>21</v>
      </c>
      <c r="B15" s="135"/>
      <c r="C15" s="45">
        <v>0</v>
      </c>
      <c r="D15" s="45">
        <v>0</v>
      </c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</row>
    <row r="16" spans="1:20" ht="18.75">
      <c r="A16" s="44" t="s">
        <v>12</v>
      </c>
      <c r="B16" s="135"/>
      <c r="C16" s="45">
        <v>13339.320400000001</v>
      </c>
      <c r="D16" s="45">
        <v>291</v>
      </c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R16" s="48"/>
      <c r="S16" s="48"/>
    </row>
    <row r="17" spans="1:18" ht="18.75">
      <c r="A17" s="44"/>
      <c r="B17" s="135"/>
      <c r="C17" s="45"/>
      <c r="D17" s="45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R17" s="48"/>
    </row>
    <row r="18" spans="1:18" ht="18.75">
      <c r="A18" s="57" t="s">
        <v>13</v>
      </c>
      <c r="B18" s="136"/>
      <c r="C18" s="58">
        <f>SUM(C8:C16)</f>
        <v>2216683</v>
      </c>
      <c r="D18" s="58">
        <f>SUM(D8:D16)</f>
        <v>2607268</v>
      </c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</row>
    <row r="19" spans="1:18" ht="18.75">
      <c r="A19" s="57"/>
      <c r="B19" s="136"/>
      <c r="C19" s="45"/>
      <c r="D19" s="45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</row>
    <row r="20" spans="1:18" ht="18.75">
      <c r="A20" s="44"/>
      <c r="B20" s="135"/>
      <c r="C20" s="45"/>
      <c r="D20" s="45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</row>
    <row r="21" spans="1:18" ht="18.75">
      <c r="A21" s="44" t="s">
        <v>14</v>
      </c>
      <c r="B21" s="135"/>
      <c r="C21" s="45">
        <v>11</v>
      </c>
      <c r="D21" s="45">
        <v>7835</v>
      </c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</row>
    <row r="22" spans="1:18" ht="18.75">
      <c r="A22" s="44" t="s">
        <v>15</v>
      </c>
      <c r="B22" s="135"/>
      <c r="C22" s="45">
        <v>539876</v>
      </c>
      <c r="D22" s="45">
        <v>606488</v>
      </c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</row>
    <row r="23" spans="1:18" ht="18.75">
      <c r="A23" s="44" t="s">
        <v>58</v>
      </c>
      <c r="B23" s="135"/>
      <c r="C23" s="45">
        <v>493468</v>
      </c>
      <c r="D23" s="45">
        <v>475301</v>
      </c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</row>
    <row r="24" spans="1:18" ht="18.75">
      <c r="A24" s="44" t="s">
        <v>31</v>
      </c>
      <c r="B24" s="135"/>
      <c r="C24" s="45">
        <v>892932.74294999999</v>
      </c>
      <c r="D24" s="45">
        <v>836256</v>
      </c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</row>
    <row r="25" spans="1:18" ht="18.75">
      <c r="A25" s="44" t="s">
        <v>16</v>
      </c>
      <c r="B25" s="135">
        <v>12</v>
      </c>
      <c r="C25" s="45">
        <v>156178.61126520002</v>
      </c>
      <c r="D25" s="45">
        <v>138278.3003068</v>
      </c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</row>
    <row r="26" spans="1:18" ht="18.75">
      <c r="A26" s="44" t="s">
        <v>17</v>
      </c>
      <c r="B26" s="135"/>
      <c r="C26" s="45">
        <v>19096</v>
      </c>
      <c r="D26" s="45">
        <v>33762</v>
      </c>
      <c r="E26" s="50"/>
      <c r="F26" s="50"/>
      <c r="G26" s="50"/>
      <c r="H26" s="50"/>
      <c r="I26" s="50"/>
      <c r="J26" s="50"/>
      <c r="K26" s="50"/>
      <c r="L26" s="50"/>
      <c r="M26" s="50"/>
      <c r="N26" s="51"/>
      <c r="O26" s="51"/>
      <c r="P26" s="51"/>
    </row>
    <row r="27" spans="1:18" ht="18.75">
      <c r="A27" s="44"/>
      <c r="B27" s="135"/>
      <c r="C27" s="58"/>
      <c r="D27" s="58"/>
      <c r="E27" s="50"/>
      <c r="F27" s="50"/>
      <c r="G27" s="50"/>
      <c r="H27" s="50"/>
      <c r="I27" s="50"/>
      <c r="J27" s="50"/>
      <c r="K27" s="50"/>
      <c r="L27" s="50"/>
      <c r="M27" s="50"/>
      <c r="N27" s="52"/>
      <c r="O27" s="52"/>
      <c r="P27" s="52"/>
      <c r="Q27" s="53"/>
    </row>
    <row r="28" spans="1:18" ht="18.75">
      <c r="A28" s="57" t="s">
        <v>18</v>
      </c>
      <c r="B28" s="136"/>
      <c r="C28" s="58">
        <f>SUM(C21:C26)</f>
        <v>2101562.3542152001</v>
      </c>
      <c r="D28" s="58">
        <f>SUM(D21:D26)</f>
        <v>2097920.3003067998</v>
      </c>
      <c r="E28" s="50"/>
      <c r="F28" s="50"/>
      <c r="G28" s="50"/>
      <c r="H28" s="50"/>
      <c r="I28" s="50"/>
      <c r="J28" s="50"/>
      <c r="K28" s="50"/>
      <c r="L28" s="50"/>
      <c r="M28" s="50"/>
      <c r="N28" s="52"/>
      <c r="O28" s="52"/>
      <c r="P28" s="52"/>
      <c r="Q28" s="53"/>
    </row>
    <row r="29" spans="1:18" ht="18.75">
      <c r="A29" s="57"/>
      <c r="B29" s="136"/>
      <c r="C29" s="58"/>
      <c r="D29" s="58"/>
      <c r="E29" s="50"/>
      <c r="F29" s="50"/>
      <c r="G29" s="50"/>
      <c r="H29" s="50"/>
      <c r="I29" s="50"/>
      <c r="J29" s="50"/>
      <c r="K29" s="50"/>
      <c r="L29" s="50"/>
      <c r="M29" s="50"/>
      <c r="N29" s="52"/>
      <c r="O29" s="52"/>
      <c r="P29" s="52"/>
      <c r="Q29" s="53"/>
    </row>
    <row r="30" spans="1:18" ht="18.75">
      <c r="A30" s="57"/>
      <c r="B30" s="136"/>
      <c r="C30" s="58"/>
      <c r="D30" s="58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4"/>
    </row>
    <row r="31" spans="1:18" ht="37.5">
      <c r="A31" s="57" t="s">
        <v>19</v>
      </c>
      <c r="B31" s="137"/>
      <c r="C31" s="55">
        <f>C18-C28</f>
        <v>115120.64578479994</v>
      </c>
      <c r="D31" s="55">
        <f>D18-D28</f>
        <v>509347.69969320018</v>
      </c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4"/>
    </row>
    <row r="32" spans="1:18" ht="18.75">
      <c r="A32" s="57"/>
      <c r="B32" s="136"/>
      <c r="C32" s="58"/>
      <c r="D32" s="58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33"/>
    </row>
    <row r="33" spans="1:17" ht="18.75">
      <c r="A33" s="44" t="s">
        <v>59</v>
      </c>
      <c r="B33" s="135"/>
      <c r="C33" s="58">
        <v>3858.8598000000002</v>
      </c>
      <c r="D33" s="58">
        <v>-1291.0142000000001</v>
      </c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33"/>
    </row>
    <row r="34" spans="1:17" ht="18.75">
      <c r="A34" s="57"/>
      <c r="B34" s="136"/>
      <c r="C34" s="58"/>
      <c r="D34" s="58"/>
      <c r="E34" s="56"/>
      <c r="F34" s="56"/>
      <c r="G34" s="56"/>
      <c r="H34" s="56"/>
      <c r="I34" s="56"/>
      <c r="J34" s="56"/>
      <c r="K34" s="56"/>
      <c r="L34" s="56"/>
      <c r="M34" s="56"/>
      <c r="N34" s="50"/>
      <c r="O34" s="50"/>
      <c r="P34" s="50"/>
      <c r="Q34" s="33"/>
    </row>
    <row r="35" spans="1:17" ht="28.5" customHeight="1">
      <c r="A35" s="57" t="s">
        <v>20</v>
      </c>
      <c r="B35" s="136"/>
      <c r="C35" s="58">
        <f>C31-C33</f>
        <v>111261.78598479994</v>
      </c>
      <c r="D35" s="58">
        <f>D31-D33</f>
        <v>510638.71389320015</v>
      </c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</row>
    <row r="36" spans="1:17" ht="18.75">
      <c r="A36" s="60"/>
      <c r="B36" s="138"/>
      <c r="C36" s="61"/>
      <c r="D36" s="61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</row>
    <row r="37" spans="1:17" ht="18.75">
      <c r="A37" s="62" t="s">
        <v>60</v>
      </c>
      <c r="B37" s="121"/>
      <c r="C37" s="63"/>
      <c r="D37" s="63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</row>
    <row r="38" spans="1:17" ht="18.75">
      <c r="A38" s="62"/>
      <c r="B38" s="121"/>
      <c r="C38" s="63"/>
      <c r="D38" s="63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</row>
    <row r="39" spans="1:17">
      <c r="C39" s="63"/>
      <c r="D39" s="63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</row>
    <row r="40" spans="1:17" ht="18.75">
      <c r="A40" s="64" t="s">
        <v>61</v>
      </c>
      <c r="B40" s="125"/>
      <c r="C40" s="63"/>
      <c r="D40" s="63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</row>
    <row r="41" spans="1:17" ht="18.75">
      <c r="A41" s="65"/>
      <c r="B41" s="129"/>
      <c r="C41" s="63"/>
      <c r="D41" s="63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</row>
    <row r="42" spans="1:17" ht="18.75">
      <c r="A42" s="64" t="s">
        <v>62</v>
      </c>
      <c r="B42" s="125"/>
      <c r="C42" s="63"/>
      <c r="D42" s="63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</row>
    <row r="43" spans="1:17">
      <c r="C43" s="63"/>
      <c r="D43" s="63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</row>
    <row r="44" spans="1:17">
      <c r="C44" s="63"/>
      <c r="D44" s="63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</row>
    <row r="45" spans="1:17">
      <c r="C45" s="63"/>
      <c r="D45" s="63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</row>
    <row r="46" spans="1:17">
      <c r="C46" s="63"/>
      <c r="D46" s="63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</row>
    <row r="47" spans="1:17">
      <c r="C47" s="63"/>
      <c r="D47" s="63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</row>
    <row r="48" spans="1:17">
      <c r="C48" s="63"/>
      <c r="D48" s="63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</row>
    <row r="49" spans="3:16">
      <c r="C49" s="63"/>
      <c r="D49" s="63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</row>
    <row r="50" spans="3:16">
      <c r="C50" s="63"/>
      <c r="D50" s="63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</row>
    <row r="51" spans="3:16">
      <c r="C51" s="63"/>
      <c r="D51" s="63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</row>
    <row r="52" spans="3:16">
      <c r="C52" s="63"/>
      <c r="D52" s="63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</row>
    <row r="53" spans="3:16">
      <c r="C53" s="63"/>
      <c r="D53" s="63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</row>
    <row r="54" spans="3:16">
      <c r="C54" s="63"/>
      <c r="D54" s="63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</row>
    <row r="55" spans="3:16">
      <c r="C55" s="63"/>
      <c r="D55" s="63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</row>
    <row r="56" spans="3:16">
      <c r="C56" s="63"/>
      <c r="D56" s="63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</row>
    <row r="57" spans="3:16">
      <c r="C57" s="63"/>
      <c r="D57" s="63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</row>
    <row r="58" spans="3:16">
      <c r="C58" s="63"/>
      <c r="D58" s="63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</row>
    <row r="59" spans="3:16">
      <c r="C59" s="63"/>
      <c r="D59" s="63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</row>
    <row r="60" spans="3:16">
      <c r="C60" s="63"/>
      <c r="D60" s="63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</row>
    <row r="61" spans="3:16">
      <c r="C61" s="63"/>
      <c r="D61" s="63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</row>
    <row r="62" spans="3:16">
      <c r="C62" s="63"/>
      <c r="D62" s="63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</row>
    <row r="63" spans="3:16">
      <c r="C63" s="63"/>
      <c r="D63" s="63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</row>
    <row r="64" spans="3:16">
      <c r="C64" s="63"/>
      <c r="D64" s="63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</row>
    <row r="65" spans="3:16">
      <c r="C65" s="63"/>
      <c r="D65" s="63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</row>
    <row r="66" spans="3:16">
      <c r="C66" s="63"/>
      <c r="D66" s="63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</row>
    <row r="67" spans="3:16">
      <c r="C67" s="63"/>
      <c r="D67" s="63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</row>
    <row r="68" spans="3:16">
      <c r="C68" s="63"/>
      <c r="D68" s="63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</row>
    <row r="69" spans="3:16">
      <c r="C69" s="63"/>
      <c r="D69" s="63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</row>
    <row r="70" spans="3:16">
      <c r="C70" s="63"/>
      <c r="D70" s="63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</row>
    <row r="71" spans="3:16">
      <c r="C71" s="63"/>
      <c r="D71" s="63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</row>
    <row r="72" spans="3:16">
      <c r="C72" s="63"/>
      <c r="D72" s="63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</row>
    <row r="73" spans="3:16">
      <c r="C73" s="63"/>
      <c r="D73" s="63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</row>
    <row r="74" spans="3:16">
      <c r="C74" s="63"/>
      <c r="D74" s="63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</row>
    <row r="75" spans="3:16">
      <c r="C75" s="63"/>
      <c r="D75" s="63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</row>
    <row r="76" spans="3:16">
      <c r="C76" s="63"/>
      <c r="D76" s="63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</row>
    <row r="77" spans="3:16">
      <c r="C77" s="63"/>
      <c r="D77" s="63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</row>
    <row r="78" spans="3:16">
      <c r="C78" s="63"/>
      <c r="D78" s="63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</row>
    <row r="79" spans="3:16">
      <c r="C79" s="63"/>
      <c r="D79" s="63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</row>
    <row r="80" spans="3:16">
      <c r="C80" s="63"/>
      <c r="D80" s="63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</row>
    <row r="81" spans="3:16">
      <c r="C81" s="63"/>
      <c r="D81" s="63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</row>
    <row r="82" spans="3:16">
      <c r="C82" s="63"/>
      <c r="D82" s="63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</row>
    <row r="83" spans="3:16">
      <c r="C83" s="63"/>
      <c r="D83" s="63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</row>
    <row r="84" spans="3:16">
      <c r="C84" s="63"/>
      <c r="D84" s="63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</row>
    <row r="85" spans="3:16">
      <c r="C85" s="63"/>
      <c r="D85" s="63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</row>
    <row r="86" spans="3:16">
      <c r="C86" s="63"/>
      <c r="D86" s="63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</row>
    <row r="87" spans="3:16">
      <c r="C87" s="63"/>
      <c r="D87" s="63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</row>
    <row r="88" spans="3:16">
      <c r="C88" s="63"/>
      <c r="D88" s="63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</row>
    <row r="89" spans="3:16">
      <c r="C89" s="63"/>
      <c r="D89" s="63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</row>
    <row r="90" spans="3:16">
      <c r="C90" s="63"/>
      <c r="D90" s="63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</row>
    <row r="91" spans="3:16">
      <c r="C91" s="63"/>
      <c r="D91" s="63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</row>
    <row r="92" spans="3:16">
      <c r="C92" s="63"/>
      <c r="D92" s="63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</row>
    <row r="93" spans="3:16">
      <c r="C93" s="63"/>
      <c r="D93" s="63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</row>
    <row r="94" spans="3:16">
      <c r="C94" s="63"/>
      <c r="D94" s="63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</row>
    <row r="95" spans="3:16">
      <c r="C95" s="63"/>
      <c r="D95" s="63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</row>
    <row r="96" spans="3:16">
      <c r="C96" s="63"/>
      <c r="D96" s="63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</row>
    <row r="97" spans="3:16">
      <c r="C97" s="63"/>
      <c r="D97" s="63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</row>
    <row r="98" spans="3:16">
      <c r="C98" s="63"/>
      <c r="D98" s="63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</row>
    <row r="99" spans="3:16">
      <c r="C99" s="63"/>
      <c r="D99" s="63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</row>
    <row r="100" spans="3:16">
      <c r="C100" s="63"/>
      <c r="D100" s="63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</row>
    <row r="101" spans="3:16">
      <c r="C101" s="63"/>
      <c r="D101" s="63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</row>
    <row r="102" spans="3:16">
      <c r="C102" s="63"/>
      <c r="D102" s="63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</row>
    <row r="103" spans="3:16">
      <c r="C103" s="63"/>
      <c r="D103" s="63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</row>
    <row r="104" spans="3:16">
      <c r="C104" s="63"/>
      <c r="D104" s="63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</row>
    <row r="105" spans="3:16">
      <c r="C105" s="63"/>
      <c r="D105" s="63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</row>
    <row r="106" spans="3:16">
      <c r="C106" s="63"/>
      <c r="D106" s="63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</row>
    <row r="107" spans="3:16">
      <c r="C107" s="63"/>
      <c r="D107" s="63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</row>
    <row r="108" spans="3:16">
      <c r="C108" s="63"/>
      <c r="D108" s="63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</row>
    <row r="109" spans="3:16">
      <c r="C109" s="63"/>
      <c r="D109" s="63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</row>
    <row r="110" spans="3:16">
      <c r="C110" s="63"/>
      <c r="D110" s="63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</row>
    <row r="111" spans="3:16">
      <c r="C111" s="63"/>
      <c r="D111" s="63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</row>
    <row r="112" spans="3:16">
      <c r="C112" s="63"/>
      <c r="D112" s="63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</row>
    <row r="113" spans="3:16">
      <c r="C113" s="63"/>
      <c r="D113" s="63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</row>
    <row r="114" spans="3:16">
      <c r="C114" s="63"/>
      <c r="D114" s="63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</row>
    <row r="115" spans="3:16">
      <c r="C115" s="63"/>
      <c r="D115" s="63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</row>
    <row r="116" spans="3:16">
      <c r="C116" s="63"/>
      <c r="D116" s="63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</row>
    <row r="117" spans="3:16">
      <c r="C117" s="63"/>
      <c r="D117" s="63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</row>
    <row r="118" spans="3:16">
      <c r="C118" s="63"/>
      <c r="D118" s="63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</row>
    <row r="119" spans="3:16">
      <c r="C119" s="63"/>
      <c r="D119" s="63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</row>
    <row r="120" spans="3:16">
      <c r="C120" s="63"/>
      <c r="D120" s="63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</row>
    <row r="121" spans="3:16">
      <c r="C121" s="63"/>
      <c r="D121" s="63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</row>
    <row r="122" spans="3:16">
      <c r="C122" s="63"/>
      <c r="D122" s="63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</row>
    <row r="123" spans="3:16">
      <c r="C123" s="63"/>
      <c r="D123" s="63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</row>
    <row r="124" spans="3:16">
      <c r="C124" s="63"/>
      <c r="D124" s="63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</row>
    <row r="125" spans="3:16">
      <c r="C125" s="63"/>
      <c r="D125" s="63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</row>
    <row r="126" spans="3:16">
      <c r="C126" s="63"/>
      <c r="D126" s="63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</row>
    <row r="127" spans="3:16">
      <c r="C127" s="63"/>
      <c r="D127" s="63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</row>
    <row r="128" spans="3:16">
      <c r="C128" s="63"/>
      <c r="D128" s="63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</row>
    <row r="129" spans="3:16">
      <c r="C129" s="63"/>
      <c r="D129" s="63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</row>
    <row r="130" spans="3:16">
      <c r="C130" s="63"/>
      <c r="D130" s="63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</row>
    <row r="131" spans="3:16">
      <c r="C131" s="63"/>
      <c r="D131" s="63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</row>
    <row r="132" spans="3:16">
      <c r="C132" s="63"/>
      <c r="D132" s="63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</row>
    <row r="133" spans="3:16">
      <c r="C133" s="63"/>
      <c r="D133" s="63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</row>
    <row r="134" spans="3:16">
      <c r="C134" s="63"/>
      <c r="D134" s="63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</row>
    <row r="135" spans="3:16">
      <c r="C135" s="63"/>
      <c r="D135" s="63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</row>
    <row r="136" spans="3:16">
      <c r="C136" s="63"/>
      <c r="D136" s="63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</row>
    <row r="137" spans="3:16">
      <c r="C137" s="63"/>
      <c r="D137" s="63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</row>
    <row r="138" spans="3:16">
      <c r="C138" s="63"/>
      <c r="D138" s="63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</row>
    <row r="139" spans="3:16">
      <c r="C139" s="63"/>
      <c r="D139" s="63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</row>
    <row r="140" spans="3:16">
      <c r="C140" s="63"/>
      <c r="D140" s="63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</row>
    <row r="141" spans="3:16">
      <c r="C141" s="63"/>
      <c r="D141" s="63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</row>
    <row r="142" spans="3:16">
      <c r="C142" s="63"/>
      <c r="D142" s="63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</row>
    <row r="143" spans="3:16">
      <c r="C143" s="63"/>
      <c r="D143" s="63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</row>
    <row r="144" spans="3:16">
      <c r="C144" s="63"/>
      <c r="D144" s="63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</row>
    <row r="145" spans="3:16">
      <c r="C145" s="63"/>
      <c r="D145" s="63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</row>
    <row r="146" spans="3:16">
      <c r="C146" s="63"/>
      <c r="D146" s="63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</row>
    <row r="147" spans="3:16">
      <c r="C147" s="63"/>
      <c r="D147" s="63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</row>
    <row r="148" spans="3:16">
      <c r="C148" s="63"/>
      <c r="D148" s="63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</row>
    <row r="149" spans="3:16">
      <c r="C149" s="63"/>
      <c r="D149" s="63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</row>
    <row r="150" spans="3:16">
      <c r="C150" s="63"/>
      <c r="D150" s="63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</row>
    <row r="151" spans="3:16">
      <c r="C151" s="63"/>
      <c r="D151" s="63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</row>
    <row r="152" spans="3:16">
      <c r="C152" s="63"/>
      <c r="D152" s="63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</row>
    <row r="153" spans="3:16">
      <c r="C153" s="63"/>
      <c r="D153" s="63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</row>
    <row r="154" spans="3:16">
      <c r="C154" s="63"/>
      <c r="D154" s="63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</row>
    <row r="155" spans="3:16">
      <c r="C155" s="63"/>
      <c r="D155" s="63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</row>
    <row r="156" spans="3:16">
      <c r="C156" s="63"/>
      <c r="D156" s="63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</row>
    <row r="157" spans="3:16">
      <c r="C157" s="63"/>
      <c r="D157" s="63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</row>
    <row r="158" spans="3:16">
      <c r="C158" s="63"/>
      <c r="D158" s="63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</row>
    <row r="159" spans="3:16">
      <c r="C159" s="63"/>
      <c r="D159" s="63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</row>
    <row r="160" spans="3:16">
      <c r="C160" s="63"/>
      <c r="D160" s="63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</row>
    <row r="161" spans="3:16">
      <c r="C161" s="63"/>
      <c r="D161" s="63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</row>
    <row r="162" spans="3:16">
      <c r="C162" s="63"/>
      <c r="D162" s="63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</row>
    <row r="163" spans="3:16">
      <c r="C163" s="63"/>
      <c r="D163" s="63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</row>
    <row r="164" spans="3:16">
      <c r="C164" s="63"/>
      <c r="D164" s="63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</row>
    <row r="165" spans="3:16">
      <c r="C165" s="63"/>
      <c r="D165" s="63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</row>
    <row r="166" spans="3:16">
      <c r="C166" s="63"/>
      <c r="D166" s="63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</row>
    <row r="167" spans="3:16">
      <c r="C167" s="63"/>
      <c r="D167" s="63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</row>
    <row r="168" spans="3:16">
      <c r="C168" s="63"/>
      <c r="D168" s="63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</row>
    <row r="169" spans="3:16">
      <c r="C169" s="63"/>
      <c r="D169" s="63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</row>
    <row r="170" spans="3:16">
      <c r="C170" s="63"/>
      <c r="D170" s="63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</row>
    <row r="171" spans="3:16">
      <c r="C171" s="63"/>
      <c r="D171" s="63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</row>
    <row r="172" spans="3:16">
      <c r="C172" s="63"/>
      <c r="D172" s="63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</row>
    <row r="173" spans="3:16">
      <c r="C173" s="63"/>
      <c r="D173" s="63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</row>
    <row r="174" spans="3:16">
      <c r="C174" s="63"/>
      <c r="D174" s="63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</row>
    <row r="175" spans="3:16">
      <c r="C175" s="63"/>
      <c r="D175" s="63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</row>
    <row r="176" spans="3:16">
      <c r="C176" s="63"/>
      <c r="D176" s="63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</row>
    <row r="177" spans="3:16">
      <c r="C177" s="63"/>
      <c r="D177" s="63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</row>
    <row r="178" spans="3:16">
      <c r="C178" s="63"/>
      <c r="D178" s="63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</row>
    <row r="179" spans="3:16">
      <c r="C179" s="63"/>
      <c r="D179" s="63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</row>
    <row r="180" spans="3:16">
      <c r="C180" s="63"/>
      <c r="D180" s="63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</row>
    <row r="181" spans="3:16">
      <c r="C181" s="63"/>
      <c r="D181" s="63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</row>
    <row r="182" spans="3:16">
      <c r="C182" s="63"/>
      <c r="D182" s="63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</row>
    <row r="183" spans="3:16">
      <c r="C183" s="63"/>
      <c r="D183" s="63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</row>
    <row r="184" spans="3:16">
      <c r="C184" s="63"/>
      <c r="D184" s="63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</row>
    <row r="185" spans="3:16">
      <c r="C185" s="63"/>
      <c r="D185" s="63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</row>
    <row r="186" spans="3:16">
      <c r="C186" s="63"/>
      <c r="D186" s="63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</row>
    <row r="187" spans="3:16">
      <c r="C187" s="63"/>
      <c r="D187" s="63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</row>
    <row r="188" spans="3:16">
      <c r="C188" s="63"/>
      <c r="D188" s="63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</row>
    <row r="189" spans="3:16">
      <c r="C189" s="63"/>
      <c r="D189" s="63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</row>
    <row r="190" spans="3:16">
      <c r="C190" s="63"/>
      <c r="D190" s="63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</row>
    <row r="191" spans="3:16">
      <c r="C191" s="63"/>
      <c r="D191" s="63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</row>
    <row r="192" spans="3:16">
      <c r="C192" s="63"/>
      <c r="D192" s="63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</row>
    <row r="193" spans="3:16">
      <c r="C193" s="63"/>
      <c r="D193" s="63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</row>
    <row r="194" spans="3:16">
      <c r="C194" s="63"/>
      <c r="D194" s="63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</row>
    <row r="195" spans="3:16">
      <c r="C195" s="63"/>
      <c r="D195" s="63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</row>
    <row r="196" spans="3:16">
      <c r="C196" s="63"/>
      <c r="D196" s="63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</row>
    <row r="197" spans="3:16">
      <c r="C197" s="63"/>
      <c r="D197" s="63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</row>
    <row r="198" spans="3:16">
      <c r="C198" s="63"/>
      <c r="D198" s="63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</row>
    <row r="199" spans="3:16">
      <c r="C199" s="63"/>
      <c r="D199" s="63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</row>
    <row r="200" spans="3:16">
      <c r="C200" s="63"/>
      <c r="D200" s="63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</row>
    <row r="201" spans="3:16">
      <c r="C201" s="63"/>
      <c r="D201" s="63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</row>
    <row r="202" spans="3:16">
      <c r="C202" s="63"/>
      <c r="D202" s="63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</row>
    <row r="203" spans="3:16">
      <c r="C203" s="63"/>
      <c r="D203" s="63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</row>
    <row r="204" spans="3:16">
      <c r="C204" s="63"/>
      <c r="D204" s="63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</row>
  </sheetData>
  <mergeCells count="4">
    <mergeCell ref="A1:C1"/>
    <mergeCell ref="A2:C2"/>
    <mergeCell ref="A3:C3"/>
    <mergeCell ref="A4:C4"/>
  </mergeCells>
  <pageMargins left="1.299212598425197" right="0.70866141732283472" top="0.74803149606299213" bottom="0.74803149606299213" header="0.31496062992125984" footer="0.31496062992125984"/>
  <pageSetup paperSize="9" scale="54" orientation="portrait" r:id="rId1"/>
  <rowBreaks count="1" manualBreakCount="1">
    <brk id="4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E1004-9F00-41E9-81B6-6B7809408DCF}">
  <dimension ref="A1:C69"/>
  <sheetViews>
    <sheetView topLeftCell="A40" zoomScaleNormal="100" workbookViewId="0">
      <selection activeCell="A67" sqref="A67"/>
    </sheetView>
  </sheetViews>
  <sheetFormatPr defaultRowHeight="12.75"/>
  <cols>
    <col min="1" max="1" width="83.7109375" style="69" customWidth="1"/>
    <col min="2" max="2" width="18" style="93" customWidth="1"/>
    <col min="3" max="3" width="17" style="93" customWidth="1"/>
    <col min="4" max="16384" width="9.140625" style="69"/>
  </cols>
  <sheetData>
    <row r="1" spans="1:3" s="67" customFormat="1">
      <c r="B1" s="68"/>
      <c r="C1" s="68"/>
    </row>
    <row r="2" spans="1:3" s="67" customFormat="1" ht="15.75">
      <c r="A2" s="156" t="s">
        <v>63</v>
      </c>
      <c r="B2" s="156"/>
      <c r="C2" s="156"/>
    </row>
    <row r="3" spans="1:3" ht="15.75">
      <c r="A3" s="156" t="s">
        <v>50</v>
      </c>
      <c r="B3" s="156"/>
      <c r="C3" s="156"/>
    </row>
    <row r="4" spans="1:3" ht="15.75">
      <c r="A4" s="157" t="s">
        <v>51</v>
      </c>
      <c r="B4" s="157"/>
      <c r="C4" s="157"/>
    </row>
    <row r="5" spans="1:3" s="67" customFormat="1" ht="15.75">
      <c r="A5" s="157" t="s">
        <v>52</v>
      </c>
      <c r="B5" s="157"/>
      <c r="C5" s="157"/>
    </row>
    <row r="6" spans="1:3" s="67" customFormat="1">
      <c r="B6" s="68"/>
      <c r="C6" s="68"/>
    </row>
    <row r="7" spans="1:3" s="67" customFormat="1" ht="71.25" customHeight="1">
      <c r="A7" s="70" t="s">
        <v>64</v>
      </c>
      <c r="B7" s="94" t="s">
        <v>119</v>
      </c>
      <c r="C7" s="94" t="s">
        <v>152</v>
      </c>
    </row>
    <row r="8" spans="1:3" s="67" customFormat="1">
      <c r="A8" s="71">
        <v>1</v>
      </c>
      <c r="B8" s="72">
        <v>3</v>
      </c>
      <c r="C8" s="72">
        <v>3</v>
      </c>
    </row>
    <row r="9" spans="1:3" s="74" customFormat="1">
      <c r="A9" s="73" t="s">
        <v>65</v>
      </c>
      <c r="B9" s="140">
        <v>117525</v>
      </c>
      <c r="C9" s="140">
        <v>538610</v>
      </c>
    </row>
    <row r="10" spans="1:3" s="76" customFormat="1">
      <c r="A10" s="75" t="s">
        <v>66</v>
      </c>
      <c r="B10" s="141">
        <v>-245417</v>
      </c>
      <c r="C10" s="141">
        <v>-264490</v>
      </c>
    </row>
    <row r="11" spans="1:3">
      <c r="A11" s="77" t="s">
        <v>67</v>
      </c>
      <c r="B11" s="142">
        <v>53931</v>
      </c>
      <c r="C11" s="142">
        <v>20599</v>
      </c>
    </row>
    <row r="12" spans="1:3">
      <c r="A12" s="77" t="s">
        <v>68</v>
      </c>
      <c r="B12" s="142">
        <v>0</v>
      </c>
      <c r="C12" s="142">
        <v>0</v>
      </c>
    </row>
    <row r="13" spans="1:3">
      <c r="A13" s="77" t="s">
        <v>69</v>
      </c>
      <c r="B13" s="142">
        <v>-86307</v>
      </c>
      <c r="C13" s="142">
        <v>-102956</v>
      </c>
    </row>
    <row r="14" spans="1:3" ht="12.75" customHeight="1">
      <c r="A14" s="77" t="s">
        <v>70</v>
      </c>
      <c r="B14" s="142">
        <v>-229009</v>
      </c>
      <c r="C14" s="142">
        <v>-155886</v>
      </c>
    </row>
    <row r="15" spans="1:3" ht="12.75" customHeight="1">
      <c r="A15" s="77" t="s">
        <v>71</v>
      </c>
      <c r="B15" s="142">
        <v>0</v>
      </c>
      <c r="C15" s="142">
        <v>0</v>
      </c>
    </row>
    <row r="16" spans="1:3">
      <c r="A16" s="78" t="s">
        <v>72</v>
      </c>
      <c r="B16" s="142">
        <v>15968</v>
      </c>
      <c r="C16" s="142">
        <v>-26247</v>
      </c>
    </row>
    <row r="17" spans="1:3" s="80" customFormat="1" ht="13.5">
      <c r="A17" s="79" t="s">
        <v>73</v>
      </c>
      <c r="B17" s="140">
        <v>-127892</v>
      </c>
      <c r="C17" s="140">
        <v>274120</v>
      </c>
    </row>
    <row r="18" spans="1:3" s="76" customFormat="1">
      <c r="A18" s="75" t="s">
        <v>74</v>
      </c>
      <c r="B18" s="142">
        <v>421140</v>
      </c>
      <c r="C18" s="142">
        <v>2567388</v>
      </c>
    </row>
    <row r="19" spans="1:3">
      <c r="A19" s="77" t="s">
        <v>75</v>
      </c>
      <c r="B19" s="142">
        <v>-168405</v>
      </c>
      <c r="C19" s="142">
        <v>-445908</v>
      </c>
    </row>
    <row r="20" spans="1:3" ht="25.5">
      <c r="A20" s="77" t="s">
        <v>76</v>
      </c>
      <c r="B20" s="142">
        <v>538528</v>
      </c>
      <c r="C20" s="142">
        <v>758366</v>
      </c>
    </row>
    <row r="21" spans="1:3">
      <c r="A21" s="77" t="s">
        <v>77</v>
      </c>
      <c r="B21" s="142">
        <v>17012</v>
      </c>
      <c r="C21" s="142">
        <v>1100512</v>
      </c>
    </row>
    <row r="22" spans="1:3">
      <c r="A22" s="81" t="s">
        <v>78</v>
      </c>
      <c r="B22" s="142">
        <v>22845</v>
      </c>
      <c r="C22" s="142">
        <v>238219</v>
      </c>
    </row>
    <row r="23" spans="1:3" ht="25.5">
      <c r="A23" s="77" t="s">
        <v>79</v>
      </c>
      <c r="B23" s="142">
        <v>-232351</v>
      </c>
      <c r="C23" s="142">
        <v>180951</v>
      </c>
    </row>
    <row r="24" spans="1:3">
      <c r="A24" s="77" t="s">
        <v>80</v>
      </c>
      <c r="B24" s="142">
        <v>0</v>
      </c>
      <c r="C24" s="142">
        <v>0</v>
      </c>
    </row>
    <row r="25" spans="1:3">
      <c r="A25" s="77" t="s">
        <v>81</v>
      </c>
      <c r="B25" s="142">
        <v>-69229</v>
      </c>
      <c r="C25" s="142">
        <v>-117228</v>
      </c>
    </row>
    <row r="26" spans="1:3">
      <c r="A26" s="77" t="s">
        <v>82</v>
      </c>
      <c r="B26" s="142">
        <v>378139</v>
      </c>
      <c r="C26" s="142">
        <v>1985066</v>
      </c>
    </row>
    <row r="27" spans="1:3">
      <c r="A27" s="77" t="s">
        <v>83</v>
      </c>
      <c r="B27" s="142">
        <v>0</v>
      </c>
      <c r="C27" s="142">
        <v>153818</v>
      </c>
    </row>
    <row r="28" spans="1:3">
      <c r="A28" s="77" t="s">
        <v>84</v>
      </c>
      <c r="B28" s="142">
        <v>16198</v>
      </c>
      <c r="C28" s="142">
        <v>4038</v>
      </c>
    </row>
    <row r="29" spans="1:3">
      <c r="A29" s="77" t="s">
        <v>85</v>
      </c>
      <c r="B29" s="142">
        <v>-81597</v>
      </c>
      <c r="C29" s="142">
        <v>-1290446</v>
      </c>
    </row>
    <row r="30" spans="1:3" s="76" customFormat="1">
      <c r="A30" s="82" t="s">
        <v>86</v>
      </c>
      <c r="B30" s="140">
        <v>-62399</v>
      </c>
      <c r="C30" s="140">
        <v>-895499</v>
      </c>
    </row>
    <row r="31" spans="1:3">
      <c r="A31" s="81" t="s">
        <v>87</v>
      </c>
      <c r="B31" s="142">
        <v>98641</v>
      </c>
      <c r="C31" s="142">
        <v>-529320</v>
      </c>
    </row>
    <row r="32" spans="1:3" ht="25.5">
      <c r="A32" s="81" t="s">
        <v>88</v>
      </c>
      <c r="B32" s="142">
        <v>0</v>
      </c>
      <c r="C32" s="142">
        <v>0</v>
      </c>
    </row>
    <row r="33" spans="1:3" ht="12.75" customHeight="1">
      <c r="A33" s="81" t="s">
        <v>89</v>
      </c>
      <c r="B33" s="142">
        <v>0</v>
      </c>
      <c r="C33" s="142">
        <v>0</v>
      </c>
    </row>
    <row r="34" spans="1:3">
      <c r="A34" s="81" t="s">
        <v>90</v>
      </c>
      <c r="B34" s="142">
        <v>925</v>
      </c>
      <c r="C34" s="142">
        <v>48543</v>
      </c>
    </row>
    <row r="35" spans="1:3">
      <c r="A35" s="81" t="s">
        <v>91</v>
      </c>
      <c r="B35" s="142">
        <v>-34528</v>
      </c>
      <c r="C35" s="142">
        <v>-172348</v>
      </c>
    </row>
    <row r="36" spans="1:3">
      <c r="A36" s="81" t="s">
        <v>92</v>
      </c>
      <c r="B36" s="142">
        <v>0</v>
      </c>
      <c r="C36" s="142">
        <v>0</v>
      </c>
    </row>
    <row r="37" spans="1:3">
      <c r="A37" s="81" t="s">
        <v>93</v>
      </c>
      <c r="B37" s="142">
        <v>-39151</v>
      </c>
      <c r="C37" s="142">
        <v>-53584</v>
      </c>
    </row>
    <row r="38" spans="1:3" ht="19.5" customHeight="1">
      <c r="A38" s="81" t="s">
        <v>94</v>
      </c>
      <c r="B38" s="142">
        <v>5373</v>
      </c>
      <c r="C38" s="142">
        <v>-46563</v>
      </c>
    </row>
    <row r="39" spans="1:3" ht="21.75" customHeight="1">
      <c r="A39" s="81" t="s">
        <v>95</v>
      </c>
      <c r="B39" s="142">
        <v>5390</v>
      </c>
      <c r="C39" s="142">
        <v>-18419</v>
      </c>
    </row>
    <row r="40" spans="1:3">
      <c r="A40" s="81" t="s">
        <v>96</v>
      </c>
      <c r="B40" s="142">
        <v>-37783</v>
      </c>
      <c r="C40" s="142">
        <v>-26432</v>
      </c>
    </row>
    <row r="41" spans="1:3">
      <c r="A41" s="81" t="s">
        <v>97</v>
      </c>
      <c r="B41" s="142">
        <v>0</v>
      </c>
      <c r="C41" s="142">
        <v>0</v>
      </c>
    </row>
    <row r="42" spans="1:3">
      <c r="A42" s="81" t="s">
        <v>98</v>
      </c>
      <c r="B42" s="142">
        <v>-7</v>
      </c>
      <c r="C42" s="142">
        <v>-9</v>
      </c>
    </row>
    <row r="43" spans="1:3">
      <c r="A43" s="81" t="s">
        <v>99</v>
      </c>
      <c r="B43" s="142">
        <v>-61259</v>
      </c>
      <c r="C43" s="142">
        <v>-97367</v>
      </c>
    </row>
    <row r="44" spans="1:3" s="80" customFormat="1" ht="13.5">
      <c r="A44" s="83" t="s">
        <v>100</v>
      </c>
      <c r="B44" s="141">
        <v>358741</v>
      </c>
      <c r="C44" s="141">
        <v>1671889</v>
      </c>
    </row>
    <row r="45" spans="1:3" s="84" customFormat="1">
      <c r="A45" s="77" t="s">
        <v>101</v>
      </c>
      <c r="B45" s="142">
        <v>4607</v>
      </c>
      <c r="C45" s="142">
        <v>2706</v>
      </c>
    </row>
    <row r="46" spans="1:3" s="86" customFormat="1" ht="27" customHeight="1">
      <c r="A46" s="85" t="s">
        <v>102</v>
      </c>
      <c r="B46" s="140">
        <v>354134</v>
      </c>
      <c r="C46" s="140">
        <v>1669183</v>
      </c>
    </row>
    <row r="47" spans="1:3">
      <c r="A47" s="77" t="s">
        <v>103</v>
      </c>
      <c r="B47" s="142"/>
      <c r="C47" s="142"/>
    </row>
    <row r="48" spans="1:3">
      <c r="A48" s="87" t="s">
        <v>104</v>
      </c>
      <c r="B48" s="142">
        <v>0</v>
      </c>
      <c r="C48" s="142">
        <v>97088</v>
      </c>
    </row>
    <row r="49" spans="1:3">
      <c r="A49" s="87" t="s">
        <v>105</v>
      </c>
      <c r="B49" s="142">
        <v>-295014</v>
      </c>
      <c r="C49" s="142">
        <v>-307278</v>
      </c>
    </row>
    <row r="50" spans="1:3">
      <c r="A50" s="87" t="s">
        <v>106</v>
      </c>
      <c r="B50" s="142">
        <v>467335</v>
      </c>
      <c r="C50" s="142">
        <v>3</v>
      </c>
    </row>
    <row r="51" spans="1:3">
      <c r="A51" s="87" t="s">
        <v>107</v>
      </c>
      <c r="B51" s="142">
        <v>0</v>
      </c>
      <c r="C51" s="142">
        <v>0</v>
      </c>
    </row>
    <row r="52" spans="1:3">
      <c r="A52" s="87" t="s">
        <v>108</v>
      </c>
      <c r="B52" s="142">
        <v>0</v>
      </c>
      <c r="C52" s="142">
        <v>0</v>
      </c>
    </row>
    <row r="53" spans="1:3" s="88" customFormat="1">
      <c r="A53" s="89" t="s">
        <v>109</v>
      </c>
      <c r="B53" s="140">
        <v>172321</v>
      </c>
      <c r="C53" s="140">
        <v>-210187</v>
      </c>
    </row>
    <row r="54" spans="1:3">
      <c r="A54" s="77" t="s">
        <v>110</v>
      </c>
      <c r="B54" s="142"/>
      <c r="C54" s="142"/>
    </row>
    <row r="55" spans="1:3">
      <c r="A55" s="87" t="s">
        <v>111</v>
      </c>
      <c r="B55" s="142">
        <v>0</v>
      </c>
      <c r="C55" s="142">
        <v>0</v>
      </c>
    </row>
    <row r="56" spans="1:3" s="90" customFormat="1">
      <c r="A56" s="87" t="s">
        <v>112</v>
      </c>
      <c r="B56" s="142">
        <v>0</v>
      </c>
      <c r="C56" s="142">
        <v>0</v>
      </c>
    </row>
    <row r="57" spans="1:3" s="90" customFormat="1">
      <c r="A57" s="81" t="s">
        <v>113</v>
      </c>
      <c r="B57" s="142">
        <v>0</v>
      </c>
      <c r="C57" s="142">
        <v>0</v>
      </c>
    </row>
    <row r="58" spans="1:3">
      <c r="A58" s="87" t="s">
        <v>28</v>
      </c>
      <c r="B58" s="142">
        <v>0</v>
      </c>
      <c r="C58" s="142">
        <v>0</v>
      </c>
    </row>
    <row r="59" spans="1:3">
      <c r="A59" s="87" t="s">
        <v>114</v>
      </c>
      <c r="B59" s="142">
        <v>0</v>
      </c>
      <c r="C59" s="142">
        <v>0</v>
      </c>
    </row>
    <row r="60" spans="1:3">
      <c r="A60" s="87" t="s">
        <v>108</v>
      </c>
      <c r="B60" s="142">
        <v>0</v>
      </c>
      <c r="C60" s="142">
        <v>0</v>
      </c>
    </row>
    <row r="61" spans="1:3" s="88" customFormat="1">
      <c r="A61" s="89" t="s">
        <v>115</v>
      </c>
      <c r="B61" s="142">
        <v>0</v>
      </c>
      <c r="C61" s="142">
        <v>0</v>
      </c>
    </row>
    <row r="62" spans="1:3" s="80" customFormat="1" ht="13.5">
      <c r="A62" s="91" t="s">
        <v>116</v>
      </c>
      <c r="B62" s="140">
        <v>398563</v>
      </c>
      <c r="C62" s="140">
        <v>1733116</v>
      </c>
    </row>
    <row r="63" spans="1:3">
      <c r="A63" s="87" t="s">
        <v>117</v>
      </c>
      <c r="B63" s="140">
        <v>54598</v>
      </c>
      <c r="C63" s="140">
        <v>206269</v>
      </c>
    </row>
    <row r="64" spans="1:3">
      <c r="A64" s="87" t="s">
        <v>118</v>
      </c>
      <c r="B64" s="140">
        <v>453161</v>
      </c>
      <c r="C64" s="140">
        <v>1939385</v>
      </c>
    </row>
    <row r="65" spans="1:3" s="67" customFormat="1">
      <c r="B65" s="68"/>
      <c r="C65" s="68"/>
    </row>
    <row r="66" spans="1:3" s="67" customFormat="1">
      <c r="A66" s="92"/>
      <c r="B66" s="95"/>
      <c r="C66" s="95"/>
    </row>
    <row r="67" spans="1:3" s="159" customFormat="1">
      <c r="A67" s="2" t="s">
        <v>34</v>
      </c>
      <c r="B67" s="2" t="s">
        <v>35</v>
      </c>
    </row>
    <row r="68" spans="1:3" s="159" customFormat="1">
      <c r="A68" s="2"/>
      <c r="B68" s="2"/>
    </row>
    <row r="69" spans="1:3" s="159" customFormat="1">
      <c r="A69" s="2" t="s">
        <v>36</v>
      </c>
      <c r="B69" s="2" t="s">
        <v>35</v>
      </c>
    </row>
  </sheetData>
  <mergeCells count="4">
    <mergeCell ref="A5:C5"/>
    <mergeCell ref="A2:C2"/>
    <mergeCell ref="A3:C3"/>
    <mergeCell ref="A4:C4"/>
  </mergeCells>
  <pageMargins left="0.7" right="0.7" top="0.75" bottom="0.75" header="0.3" footer="0.3"/>
  <pageSetup paperSize="9"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36"/>
  <sheetViews>
    <sheetView topLeftCell="A7" workbookViewId="0">
      <selection activeCell="J15" sqref="J15"/>
    </sheetView>
  </sheetViews>
  <sheetFormatPr defaultRowHeight="15"/>
  <cols>
    <col min="1" max="1" width="37.42578125" style="5" customWidth="1"/>
    <col min="2" max="2" width="6" style="5" customWidth="1"/>
    <col min="3" max="3" width="15.28515625" style="5" customWidth="1"/>
    <col min="4" max="4" width="1.28515625" style="5" customWidth="1"/>
    <col min="5" max="5" width="20" style="5" customWidth="1"/>
    <col min="6" max="6" width="2.28515625" style="5" customWidth="1"/>
    <col min="7" max="7" width="15" style="5" customWidth="1"/>
    <col min="8" max="8" width="1.7109375" style="5" customWidth="1"/>
    <col min="9" max="9" width="15" style="5" customWidth="1"/>
    <col min="10" max="10" width="1.7109375" style="5" customWidth="1"/>
    <col min="11" max="11" width="15" style="5" customWidth="1"/>
    <col min="12" max="12" width="1.7109375" style="5" customWidth="1"/>
    <col min="13" max="13" width="15.28515625" style="5" customWidth="1"/>
    <col min="14" max="14" width="9" style="5" bestFit="1" customWidth="1"/>
    <col min="15" max="15" width="10.140625" style="5" bestFit="1" customWidth="1"/>
    <col min="16" max="16" width="16.28515625" style="5" customWidth="1"/>
    <col min="17" max="16384" width="9.140625" style="5"/>
  </cols>
  <sheetData>
    <row r="1" spans="1:13" ht="15.75">
      <c r="A1" s="6"/>
    </row>
    <row r="2" spans="1:13">
      <c r="A2" s="4" t="s">
        <v>27</v>
      </c>
    </row>
    <row r="3" spans="1:13" ht="15.75">
      <c r="A3" s="158" t="s">
        <v>50</v>
      </c>
      <c r="B3" s="158"/>
      <c r="C3" s="158"/>
    </row>
    <row r="4" spans="1:13">
      <c r="A4" s="4" t="s">
        <v>48</v>
      </c>
    </row>
    <row r="5" spans="1:13">
      <c r="A5" s="7" t="s">
        <v>2</v>
      </c>
    </row>
    <row r="8" spans="1:13" ht="30" customHeight="1">
      <c r="A8" s="154"/>
      <c r="B8" s="155" t="s">
        <v>37</v>
      </c>
      <c r="C8" s="153" t="s">
        <v>1</v>
      </c>
      <c r="D8" s="153"/>
      <c r="E8" s="153" t="s">
        <v>22</v>
      </c>
      <c r="F8" s="153"/>
      <c r="G8" s="153" t="s">
        <v>146</v>
      </c>
      <c r="H8" s="153"/>
      <c r="I8" s="153" t="s">
        <v>148</v>
      </c>
      <c r="J8" s="153"/>
      <c r="K8" s="153" t="s">
        <v>33</v>
      </c>
      <c r="L8" s="153"/>
      <c r="M8" s="155" t="s">
        <v>38</v>
      </c>
    </row>
    <row r="9" spans="1:13" ht="40.5" customHeight="1">
      <c r="A9" s="154"/>
      <c r="B9" s="155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5"/>
    </row>
    <row r="10" spans="1:13">
      <c r="A10" s="10"/>
      <c r="B10" s="11"/>
      <c r="C10" s="10"/>
      <c r="D10" s="10"/>
      <c r="E10" s="10"/>
      <c r="F10" s="10"/>
      <c r="G10" s="28"/>
      <c r="H10" s="28"/>
      <c r="I10" s="28"/>
      <c r="J10" s="28"/>
      <c r="K10" s="28"/>
      <c r="L10" s="10"/>
      <c r="M10" s="10"/>
    </row>
    <row r="11" spans="1:13" ht="15.75" thickBot="1">
      <c r="A11" s="12" t="s">
        <v>32</v>
      </c>
      <c r="B11" s="13"/>
      <c r="C11" s="14">
        <v>50559902</v>
      </c>
      <c r="D11" s="14"/>
      <c r="E11" s="14">
        <v>97478</v>
      </c>
      <c r="F11" s="14"/>
      <c r="G11" s="14"/>
      <c r="H11" s="14"/>
      <c r="I11" s="14"/>
      <c r="J11" s="14"/>
      <c r="K11" s="14">
        <v>-37212905</v>
      </c>
      <c r="L11" s="14"/>
      <c r="M11" s="14">
        <f>SUM(C11:K11)</f>
        <v>13444475</v>
      </c>
    </row>
    <row r="12" spans="1:13">
      <c r="A12" s="10"/>
      <c r="B12" s="11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>
      <c r="A13" s="10" t="s">
        <v>24</v>
      </c>
      <c r="B13" s="11"/>
      <c r="C13" s="15"/>
      <c r="D13" s="15"/>
      <c r="E13" s="15"/>
      <c r="F13" s="15"/>
      <c r="G13" s="16"/>
      <c r="H13" s="15"/>
      <c r="I13" s="16"/>
      <c r="J13" s="15"/>
      <c r="K13" s="16">
        <f>ф1!D40</f>
        <v>1973862.9357455997</v>
      </c>
      <c r="L13" s="15"/>
      <c r="M13" s="16">
        <f>SUM(C13:K13)</f>
        <v>1973862.9357455997</v>
      </c>
    </row>
    <row r="14" spans="1:13" ht="15.75" thickBot="1">
      <c r="A14" s="17" t="s">
        <v>25</v>
      </c>
      <c r="B14" s="13"/>
      <c r="C14" s="18"/>
      <c r="D14" s="18"/>
      <c r="E14" s="19">
        <f>ф1!D35+ф1!D38-E11-I21-E18</f>
        <v>-25246</v>
      </c>
      <c r="F14" s="18"/>
      <c r="G14" s="20">
        <v>1079</v>
      </c>
      <c r="H14" s="18"/>
      <c r="I14" s="20"/>
      <c r="J14" s="18"/>
      <c r="K14" s="20">
        <v>-78025</v>
      </c>
      <c r="L14" s="18"/>
      <c r="M14" s="20">
        <f>SUM(C14:K14)</f>
        <v>-102192</v>
      </c>
    </row>
    <row r="15" spans="1:13">
      <c r="A15" s="21" t="s">
        <v>23</v>
      </c>
      <c r="B15" s="22"/>
      <c r="C15" s="23"/>
      <c r="D15" s="23"/>
      <c r="E15" s="23">
        <f>SUM(E13:E14)</f>
        <v>-25246</v>
      </c>
      <c r="F15" s="23"/>
      <c r="G15" s="23">
        <f>SUM(G13:G14)</f>
        <v>1079</v>
      </c>
      <c r="H15" s="23"/>
      <c r="I15" s="23">
        <f>SUM(I13:I14)</f>
        <v>0</v>
      </c>
      <c r="J15" s="23"/>
      <c r="K15" s="23">
        <f>SUM(K13:K14)</f>
        <v>1895837.9357455997</v>
      </c>
      <c r="L15" s="23"/>
      <c r="M15" s="23">
        <f>SUM(M13:M14)</f>
        <v>1871670.9357455997</v>
      </c>
    </row>
    <row r="16" spans="1:13">
      <c r="A16" s="10" t="s">
        <v>29</v>
      </c>
      <c r="B16" s="11">
        <v>9</v>
      </c>
      <c r="C16" s="15"/>
      <c r="D16" s="15"/>
      <c r="E16" s="15"/>
      <c r="F16" s="15"/>
      <c r="G16" s="16"/>
      <c r="H16" s="15"/>
      <c r="I16" s="16"/>
      <c r="J16" s="15"/>
      <c r="K16" s="16"/>
      <c r="L16" s="15"/>
      <c r="M16" s="16">
        <f>SUM(C16:K16)</f>
        <v>0</v>
      </c>
    </row>
    <row r="17" spans="1:17" ht="26.25">
      <c r="A17" s="28" t="s">
        <v>30</v>
      </c>
      <c r="B17" s="11"/>
      <c r="C17" s="15"/>
      <c r="D17" s="15"/>
      <c r="E17" s="15"/>
      <c r="F17" s="15"/>
      <c r="G17" s="16"/>
      <c r="H17" s="15"/>
      <c r="I17" s="16"/>
      <c r="J17" s="15"/>
      <c r="K17" s="16">
        <v>-2537271</v>
      </c>
      <c r="L17" s="15"/>
      <c r="M17" s="16">
        <f>SUM(C17:K17)</f>
        <v>-2537271</v>
      </c>
    </row>
    <row r="18" spans="1:17">
      <c r="A18" s="28" t="s">
        <v>147</v>
      </c>
      <c r="B18" s="11"/>
      <c r="C18" s="15"/>
      <c r="D18" s="15"/>
      <c r="E18" s="15">
        <v>-163235</v>
      </c>
      <c r="F18" s="15"/>
      <c r="G18" s="16"/>
      <c r="H18" s="15"/>
      <c r="I18" s="16">
        <v>3522</v>
      </c>
      <c r="J18" s="15"/>
      <c r="K18" s="16"/>
      <c r="L18" s="15"/>
      <c r="M18" s="16">
        <f>SUM(C18:K18)</f>
        <v>-159713</v>
      </c>
      <c r="Q18" s="8"/>
    </row>
    <row r="19" spans="1:17">
      <c r="A19" s="28" t="s">
        <v>149</v>
      </c>
      <c r="B19" s="11"/>
      <c r="C19" s="15"/>
      <c r="D19" s="15"/>
      <c r="E19" s="15"/>
      <c r="F19" s="15"/>
      <c r="G19" s="16"/>
      <c r="H19" s="15"/>
      <c r="I19" s="16">
        <v>-3250</v>
      </c>
      <c r="J19" s="15"/>
      <c r="K19" s="16">
        <v>3250</v>
      </c>
      <c r="L19" s="15"/>
      <c r="M19" s="16">
        <f>SUM(C19:K19)</f>
        <v>0</v>
      </c>
      <c r="Q19" s="8"/>
    </row>
    <row r="20" spans="1:17">
      <c r="A20" s="10"/>
      <c r="B20" s="11"/>
      <c r="C20" s="15"/>
      <c r="D20" s="15"/>
      <c r="E20" s="15"/>
      <c r="F20" s="15"/>
      <c r="G20" s="16"/>
      <c r="H20" s="15"/>
      <c r="I20" s="16"/>
      <c r="J20" s="15"/>
      <c r="K20" s="16"/>
      <c r="L20" s="15"/>
      <c r="M20" s="16">
        <f>SUM(C20:K20)</f>
        <v>0</v>
      </c>
      <c r="Q20" s="8"/>
    </row>
    <row r="21" spans="1:17" ht="15.75" thickBot="1">
      <c r="A21" s="24" t="s">
        <v>145</v>
      </c>
      <c r="B21" s="25"/>
      <c r="C21" s="26">
        <f>C11+C15</f>
        <v>50559902</v>
      </c>
      <c r="D21" s="27"/>
      <c r="E21" s="26">
        <f>SUM(E11,E15:E20)</f>
        <v>-91003</v>
      </c>
      <c r="F21" s="26"/>
      <c r="G21" s="26">
        <f>SUM(G11,G15:G20)</f>
        <v>1079</v>
      </c>
      <c r="H21" s="26"/>
      <c r="I21" s="26">
        <f>SUM(I11,I15:I20)</f>
        <v>272</v>
      </c>
      <c r="J21" s="26"/>
      <c r="K21" s="26">
        <f>SUM(K11,K15:K20)</f>
        <v>-37851088.064254403</v>
      </c>
      <c r="L21" s="26"/>
      <c r="M21" s="26">
        <f>SUM(M11,M15:M20)</f>
        <v>12619161.935745601</v>
      </c>
      <c r="N21" s="8"/>
      <c r="O21" s="8"/>
      <c r="P21" s="8"/>
      <c r="Q21" s="8"/>
    </row>
    <row r="22" spans="1:17">
      <c r="A22" s="10"/>
      <c r="B22" s="11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7">
      <c r="A23" s="28" t="s">
        <v>24</v>
      </c>
      <c r="B23" s="11"/>
      <c r="C23" s="15"/>
      <c r="D23" s="15"/>
      <c r="E23" s="15"/>
      <c r="F23" s="15"/>
      <c r="G23" s="15"/>
      <c r="H23" s="15"/>
      <c r="I23" s="15"/>
      <c r="J23" s="15"/>
      <c r="K23" s="15">
        <f>Ф2!C35</f>
        <v>111261.78598479994</v>
      </c>
      <c r="L23" s="15"/>
      <c r="M23" s="16">
        <f>SUM(C23:K23)</f>
        <v>111261.78598479994</v>
      </c>
    </row>
    <row r="24" spans="1:17" ht="15.75" thickBot="1">
      <c r="A24" s="17" t="s">
        <v>25</v>
      </c>
      <c r="B24" s="13"/>
      <c r="C24" s="18"/>
      <c r="D24" s="18"/>
      <c r="E24" s="18">
        <f>ф1!C35+ф1!C38-E21</f>
        <v>-66576</v>
      </c>
      <c r="F24" s="18"/>
      <c r="G24" s="18">
        <f>ф1!C37-ф1!D37</f>
        <v>-221</v>
      </c>
      <c r="H24" s="20"/>
      <c r="I24" s="18"/>
      <c r="J24" s="20"/>
      <c r="K24" s="18">
        <v>-11561</v>
      </c>
      <c r="L24" s="20"/>
      <c r="M24" s="20">
        <f>SUM(C24:K24)</f>
        <v>-78358</v>
      </c>
    </row>
    <row r="25" spans="1:17">
      <c r="A25" s="21" t="s">
        <v>26</v>
      </c>
      <c r="B25" s="22"/>
      <c r="C25" s="23"/>
      <c r="D25" s="23"/>
      <c r="E25" s="23">
        <f>SUM(E23:E24)</f>
        <v>-66576</v>
      </c>
      <c r="F25" s="23"/>
      <c r="G25" s="23">
        <f>SUM(G23:G24)</f>
        <v>-221</v>
      </c>
      <c r="H25" s="23"/>
      <c r="I25" s="23">
        <f>SUM(I23:I24)</f>
        <v>0</v>
      </c>
      <c r="J25" s="23"/>
      <c r="K25" s="23">
        <f>SUM(K23:K24)</f>
        <v>99700.785984799935</v>
      </c>
      <c r="L25" s="23"/>
      <c r="M25" s="23">
        <f>SUM(M23:M24)</f>
        <v>32903.785984799935</v>
      </c>
    </row>
    <row r="26" spans="1:17">
      <c r="A26" s="21"/>
      <c r="B26" s="22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</row>
    <row r="27" spans="1:17" ht="28.15" customHeight="1">
      <c r="A27" s="28" t="s">
        <v>30</v>
      </c>
      <c r="B27" s="11"/>
      <c r="C27" s="15"/>
      <c r="D27" s="15"/>
      <c r="E27" s="15"/>
      <c r="F27" s="15"/>
      <c r="G27" s="15"/>
      <c r="H27" s="15"/>
      <c r="I27" s="15"/>
      <c r="J27" s="15"/>
      <c r="K27" s="15">
        <v>-233588</v>
      </c>
      <c r="L27" s="15"/>
      <c r="M27" s="16">
        <f>SUM(C27:K27)</f>
        <v>-233588</v>
      </c>
    </row>
    <row r="28" spans="1:17">
      <c r="A28" s="28" t="s">
        <v>147</v>
      </c>
      <c r="B28" s="11"/>
      <c r="C28" s="15"/>
      <c r="D28" s="15"/>
      <c r="E28" s="15"/>
      <c r="F28" s="15"/>
      <c r="G28" s="16"/>
      <c r="H28" s="15"/>
      <c r="I28" s="16"/>
      <c r="J28" s="15"/>
      <c r="K28" s="16"/>
      <c r="L28" s="15"/>
      <c r="M28" s="16">
        <f>SUM(C28:K28)</f>
        <v>0</v>
      </c>
    </row>
    <row r="29" spans="1:17">
      <c r="A29" s="28" t="s">
        <v>149</v>
      </c>
      <c r="B29" s="11"/>
      <c r="C29" s="15"/>
      <c r="D29" s="15"/>
      <c r="E29" s="15"/>
      <c r="F29" s="15"/>
      <c r="G29" s="15"/>
      <c r="H29" s="15"/>
      <c r="I29" s="15">
        <v>-272</v>
      </c>
      <c r="J29" s="15"/>
      <c r="K29" s="15">
        <v>272</v>
      </c>
      <c r="L29" s="15"/>
      <c r="M29" s="16">
        <f>SUM(C29:K29)</f>
        <v>0</v>
      </c>
    </row>
    <row r="30" spans="1:17" s="9" customFormat="1" ht="15.75" thickBot="1">
      <c r="A30" s="24" t="s">
        <v>150</v>
      </c>
      <c r="B30" s="25"/>
      <c r="C30" s="26">
        <f>C21+C25</f>
        <v>50559902</v>
      </c>
      <c r="D30" s="27"/>
      <c r="E30" s="26">
        <f>SUM(E21,E25:E29)</f>
        <v>-157579</v>
      </c>
      <c r="F30" s="27"/>
      <c r="G30" s="26">
        <f>SUM(G21,G25:G29)</f>
        <v>858</v>
      </c>
      <c r="H30" s="27"/>
      <c r="I30" s="26">
        <f>SUM(I21,I25:I29)</f>
        <v>0</v>
      </c>
      <c r="J30" s="27"/>
      <c r="K30" s="26">
        <f>SUM(K21,K25:K29)</f>
        <v>-37984703.278269604</v>
      </c>
      <c r="L30" s="27"/>
      <c r="M30" s="26">
        <f>SUM(M21,M25:M29)</f>
        <v>12418477.7217304</v>
      </c>
      <c r="O30" s="143"/>
      <c r="P30" s="5"/>
    </row>
    <row r="31" spans="1:17">
      <c r="M31" s="8"/>
    </row>
    <row r="34" spans="1:3" s="3" customFormat="1">
      <c r="A34" s="1" t="s">
        <v>34</v>
      </c>
      <c r="C34" s="1" t="s">
        <v>35</v>
      </c>
    </row>
    <row r="35" spans="1:3" s="3" customFormat="1">
      <c r="A35" s="1"/>
      <c r="C35" s="1"/>
    </row>
    <row r="36" spans="1:3" s="3" customFormat="1">
      <c r="A36" s="1" t="s">
        <v>36</v>
      </c>
      <c r="C36" s="1" t="s">
        <v>35</v>
      </c>
    </row>
  </sheetData>
  <mergeCells count="14">
    <mergeCell ref="A3:C3"/>
    <mergeCell ref="M8:M9"/>
    <mergeCell ref="L8:L9"/>
    <mergeCell ref="A8:A9"/>
    <mergeCell ref="C8:C9"/>
    <mergeCell ref="D8:D9"/>
    <mergeCell ref="E8:E9"/>
    <mergeCell ref="F8:F9"/>
    <mergeCell ref="K8:K9"/>
    <mergeCell ref="B8:B9"/>
    <mergeCell ref="G8:G9"/>
    <mergeCell ref="H8:H9"/>
    <mergeCell ref="I8:I9"/>
    <mergeCell ref="J8:J9"/>
  </mergeCells>
  <pageMargins left="0.7" right="0.7" top="0.75" bottom="0.75" header="0.3" footer="0.3"/>
  <pageSetup paperSize="9" scale="7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ф1</vt:lpstr>
      <vt:lpstr>Ф2</vt:lpstr>
      <vt:lpstr>Ф3</vt:lpstr>
      <vt:lpstr>Ф4</vt:lpstr>
      <vt:lpstr>ф1!Область_печати</vt:lpstr>
      <vt:lpstr>Ф2!Область_печати</vt:lpstr>
      <vt:lpstr>Ф4!Область_печати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s_satpayeva</dc:creator>
  <cp:lastModifiedBy>Sholpan Satpayeva</cp:lastModifiedBy>
  <cp:lastPrinted>2021-05-14T04:17:17Z</cp:lastPrinted>
  <dcterms:created xsi:type="dcterms:W3CDTF">2018-05-14T05:11:40Z</dcterms:created>
  <dcterms:modified xsi:type="dcterms:W3CDTF">2021-05-24T11:15:37Z</dcterms:modified>
</cp:coreProperties>
</file>