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8975" windowHeight="11130"/>
  </bookViews>
  <sheets>
    <sheet name="FS1" sheetId="1" r:id="rId1"/>
    <sheet name="FS2" sheetId="2" r:id="rId2"/>
    <sheet name="FS3" sheetId="3" r:id="rId3"/>
    <sheet name="FS4" sheetId="4" r:id="rId4"/>
  </sheets>
  <definedNames>
    <definedName name="_xlnm.Print_Area" localSheetId="0">'FS1'!$A$1:$C$53</definedName>
    <definedName name="_xlnm.Print_Area" localSheetId="1">'FS2'!$A$1:$C$55</definedName>
    <definedName name="_xlnm.Print_Area" localSheetId="2">'FS3'!$A$1:$C$53</definedName>
  </definedNames>
  <calcPr calcId="124519" refMode="R1C1"/>
</workbook>
</file>

<file path=xl/calcChain.xml><?xml version="1.0" encoding="utf-8"?>
<calcChain xmlns="http://schemas.openxmlformats.org/spreadsheetml/2006/main">
  <c r="C44" i="3"/>
  <c r="C38"/>
  <c r="C21"/>
  <c r="C31" s="1"/>
  <c r="C33" s="1"/>
  <c r="C46" l="1"/>
  <c r="B44"/>
  <c r="B38"/>
  <c r="B21"/>
  <c r="B31" s="1"/>
  <c r="B33" s="1"/>
  <c r="G26" i="4"/>
  <c r="G9"/>
  <c r="D9"/>
  <c r="D40"/>
  <c r="B46" i="3" l="1"/>
  <c r="B48" s="1"/>
  <c r="D22" i="4"/>
  <c r="E40"/>
  <c r="C40"/>
  <c r="H36"/>
  <c r="G34"/>
  <c r="G40" s="1"/>
  <c r="F34"/>
  <c r="F40" s="1"/>
  <c r="H26"/>
  <c r="E22"/>
  <c r="C22"/>
  <c r="G16"/>
  <c r="G22" s="1"/>
  <c r="F16"/>
  <c r="F22" s="1"/>
  <c r="H9"/>
  <c r="H40" l="1"/>
  <c r="H34"/>
  <c r="H22"/>
  <c r="H16"/>
  <c r="B48" i="2" l="1"/>
  <c r="B17" i="1" l="1"/>
  <c r="C40" i="2" l="1"/>
  <c r="B40"/>
  <c r="C14"/>
  <c r="C18" s="1"/>
  <c r="C24" s="1"/>
  <c r="C27" s="1"/>
  <c r="B14"/>
  <c r="B18" s="1"/>
  <c r="B24" s="1"/>
  <c r="B27" s="1"/>
  <c r="B30" s="1"/>
  <c r="C40" i="1"/>
  <c r="B40"/>
  <c r="C31"/>
  <c r="C17"/>
  <c r="C30" i="2" l="1"/>
  <c r="C43" s="1"/>
  <c r="B43"/>
  <c r="C45"/>
  <c r="B45"/>
  <c r="C43" i="1"/>
  <c r="B31"/>
  <c r="B43" s="1"/>
</calcChain>
</file>

<file path=xl/sharedStrings.xml><?xml version="1.0" encoding="utf-8"?>
<sst xmlns="http://schemas.openxmlformats.org/spreadsheetml/2006/main" count="185" uniqueCount="122">
  <si>
    <t xml:space="preserve">(в тысячах тенге) </t>
  </si>
  <si>
    <t>31 декабря</t>
  </si>
  <si>
    <t>Активы</t>
  </si>
  <si>
    <t>Денежные средства и их эквиваленты</t>
  </si>
  <si>
    <t>Средства в других банках</t>
  </si>
  <si>
    <t>Кредиты и авансы клиентам</t>
  </si>
  <si>
    <t>Дебиторская задолженность по сделкам обратного РЕПО</t>
  </si>
  <si>
    <t>Прочие активы</t>
  </si>
  <si>
    <t>Итого активов</t>
  </si>
  <si>
    <t>Обязательства</t>
  </si>
  <si>
    <t>Средства клиентов</t>
  </si>
  <si>
    <t>Отложенное налоговое обязательство</t>
  </si>
  <si>
    <t>Текущий подоходный налог к уплате</t>
  </si>
  <si>
    <t>Прочие обязательства</t>
  </si>
  <si>
    <t>Итого обязательств</t>
  </si>
  <si>
    <t>Собственные средства</t>
  </si>
  <si>
    <t>Уставный капитал</t>
  </si>
  <si>
    <t>Нераспределенная прибыль</t>
  </si>
  <si>
    <t>Итого собственных средств</t>
  </si>
  <si>
    <t>Итого обязательств и собственных средств</t>
  </si>
  <si>
    <t>Процентные доходы</t>
  </si>
  <si>
    <t>Процентные расходы</t>
  </si>
  <si>
    <t>Чистые процентные доходы</t>
  </si>
  <si>
    <t>Комиссионные доходы</t>
  </si>
  <si>
    <t>Комиссионные расходы</t>
  </si>
  <si>
    <t>Административные и прочие операционные расходы</t>
  </si>
  <si>
    <t>Прибыль до налогообложения</t>
  </si>
  <si>
    <t>Расходы по налогу на прибыль</t>
  </si>
  <si>
    <t>Прибыль за период</t>
  </si>
  <si>
    <t>- Чистое изменение справедливой стоимости</t>
  </si>
  <si>
    <t>- Чистое изменение справедливой стоимости, перенесенное в состав прибыли или убытка</t>
  </si>
  <si>
    <t>Прочий совокупный доход/(расход) за период</t>
  </si>
  <si>
    <t>Итого совокупный доход за период</t>
  </si>
  <si>
    <t>________________________</t>
  </si>
  <si>
    <t>Даулетбекова А.А.</t>
  </si>
  <si>
    <t>Главный бухгалтер</t>
  </si>
  <si>
    <t>2012 г.</t>
  </si>
  <si>
    <t>Базовая и разводненная прибыль на акцию для прибыли, принадлежащей владельцам Банка (в тенге за акцию)</t>
  </si>
  <si>
    <t>Средневзвешенное количество акций (штук)</t>
  </si>
  <si>
    <t xml:space="preserve">Балансовая стоимость одной простой акции </t>
  </si>
  <si>
    <t xml:space="preserve">Балансовая стоимость одной привилегированной акции </t>
  </si>
  <si>
    <t>Резерв под обесценение активов, по которым начисляются проценты</t>
  </si>
  <si>
    <t>Чистые процентные доходы после создания резерва под обесценение активов, по которым начисляются проценты</t>
  </si>
  <si>
    <t>Финансовые активы, имеющиеся в наличии для продажи</t>
  </si>
  <si>
    <t>2013 г.</t>
  </si>
  <si>
    <t>Основные средства и нематериальные активы</t>
  </si>
  <si>
    <t>Прочие фонды</t>
  </si>
  <si>
    <t>Чистые доходы от операций с иностранной валютой</t>
  </si>
  <si>
    <t>Чистый доход от операций с финансовыми активами, имеющимися в наличии для продажи</t>
  </si>
  <si>
    <t>Прочий операционный доход</t>
  </si>
  <si>
    <t>Операционный доход</t>
  </si>
  <si>
    <t>Резерв под обесценение прочих активов</t>
  </si>
  <si>
    <t>Прочий совокупный доход</t>
  </si>
  <si>
    <t>Резерв по переоценки активов, имеющихся в наличии для продажи:</t>
  </si>
  <si>
    <t>Подоходный налог, относящийся к компонентам прочего совокупного дохода</t>
  </si>
  <si>
    <t>Выпущенные в обращение долговые ценные бумаги</t>
  </si>
  <si>
    <t>Субординированный долг</t>
  </si>
  <si>
    <t>Жакубаева М.К.</t>
  </si>
  <si>
    <t>Председатель Правления</t>
  </si>
  <si>
    <t>Кредиторская задолженность по сделкам РЕПО</t>
  </si>
  <si>
    <t>Средства кредитных учреждений</t>
  </si>
  <si>
    <t>Промежуточный сокращенный отчет о финансовом положении по состоянию на 
30 сентября 2013 г (неаудировано)</t>
  </si>
  <si>
    <t>30 сентября</t>
  </si>
  <si>
    <t>Промежуточный сокращенный отчет о совокупном доходе за период, закончившийся 30 сентября 2013 года (неаудировано)</t>
  </si>
  <si>
    <t>в тысячах тенге</t>
  </si>
  <si>
    <t>Обязательный резервный фонд</t>
  </si>
  <si>
    <t>Резерв переоценки ОС</t>
  </si>
  <si>
    <t>Резерв переоценки ценных бумаг</t>
  </si>
  <si>
    <t>Итого капитала</t>
  </si>
  <si>
    <t xml:space="preserve"> </t>
  </si>
  <si>
    <t>Остаток на 31 декабря 2011 года</t>
  </si>
  <si>
    <t>Итого совокупный доход</t>
  </si>
  <si>
    <t>Прибыль за год</t>
  </si>
  <si>
    <t>Активы, имеющиеся в наличии для продажи:</t>
  </si>
  <si>
    <t>Чистое изменение справедливой стоимости от переоценки</t>
  </si>
  <si>
    <t>Чистое изменение справедливой стоимости, перенесенное в состав прибыли или убытка</t>
  </si>
  <si>
    <t>Итого совокупный доход/расход</t>
  </si>
  <si>
    <t>Выпуск акций</t>
  </si>
  <si>
    <t>Формирование обязательного резерва</t>
  </si>
  <si>
    <t>Формирование прочих резервов</t>
  </si>
  <si>
    <t>Реализованный резерв по переоценке</t>
  </si>
  <si>
    <t>Остаток на 31 декабря 2012 года</t>
  </si>
  <si>
    <t xml:space="preserve">Изменение в отсроченном налоге </t>
  </si>
  <si>
    <t>Выплата дивидендов</t>
  </si>
  <si>
    <t>_________________________</t>
  </si>
  <si>
    <t>Промежуточный сокращенный отчет об изменениях в составе собственных средств за период, закончивщийся 30 сентябя 2013 года (неаудировано)</t>
  </si>
  <si>
    <t>Остаток на 30 сентября 2012 года</t>
  </si>
  <si>
    <t>АО "Вank RBK"</t>
  </si>
  <si>
    <t>Отчет о движении денежных средств</t>
  </si>
  <si>
    <t>(в тыс. тенге)</t>
  </si>
  <si>
    <t>Денежные средства от операционной деятельности</t>
  </si>
  <si>
    <t>Проценты полученные</t>
  </si>
  <si>
    <t>Проценты уплаченные</t>
  </si>
  <si>
    <t>Комиссии полученные</t>
  </si>
  <si>
    <t>Комиссии уплаченные</t>
  </si>
  <si>
    <t>Чистые доходы, полученные по операциям с иностранной валютой</t>
  </si>
  <si>
    <t>Чистые доходы, полученные по операций с финансовми активами, имеющимися в наличии для продажи</t>
  </si>
  <si>
    <t>Прочие операционные доходы</t>
  </si>
  <si>
    <t xml:space="preserve">Уплаченные административные и прочие операционные расходы </t>
  </si>
  <si>
    <t>Денежные потоки от операционной деятельности до изменений в операционных активах и обязательствах</t>
  </si>
  <si>
    <t>Средствам в других банках</t>
  </si>
  <si>
    <t>Дебиторская задолженность по сделкам обратное РЕПО</t>
  </si>
  <si>
    <t>Чистые поступление / (расходование) денежных средств от/(в) операционной деятельности до уплаты подоходного налога</t>
  </si>
  <si>
    <t>Подоходный налог уплаченный</t>
  </si>
  <si>
    <t xml:space="preserve">Чистые поступление/(расходование) денежных средств от/(в) операционной деятельности </t>
  </si>
  <si>
    <t>Денежные потоки от инвестиционной деятельности</t>
  </si>
  <si>
    <t>Приобретение инвестиционных ценных бумаг, имеющихся в наличии для продажи</t>
  </si>
  <si>
    <t>Выручка от реализации и погашения инвестиционных ценных бумаг, имеющихся в наличии для продажи</t>
  </si>
  <si>
    <t>Приобретение основных средств и нематериальных активов</t>
  </si>
  <si>
    <t>Чистое поступление денежных средств в инвестиционной деятельности</t>
  </si>
  <si>
    <t>Денежные потоки от финансовой деятельности</t>
  </si>
  <si>
    <t>Чистые денежные средства, полученные от финансовой деятельности</t>
  </si>
  <si>
    <t>Влияние изменений обменного курса на денежные средства и их эквиваленты</t>
  </si>
  <si>
    <t>Чистый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</si>
  <si>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</si>
  <si>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</si>
  <si>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 xml:space="preserve">за период, закончившийся за 30 сентября 2013 г. (неаудировано)  </t>
  </si>
  <si>
    <t>__________________________</t>
  </si>
  <si>
    <t>___________________________</t>
  </si>
  <si>
    <t>Остаток на 30 сентября 2013 года</t>
  </si>
  <si>
    <t>(Увеличение)/уменьшение операционных рисков</t>
  </si>
  <si>
    <t>Увеличение/(уменьшение) операционных обязательств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</si>
</sst>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(* #,##0_);_(* \(#,##0\);_(* &quot;-&quot;??_);_(@_)"/>
    <numFmt numFmtId="165" formatCode="_-* #,##0_р_._-;\-* #,##0_р_._-;_-* &quot;-&quot;??_р_._-;_-@_-"/>
    <numFmt numFmtId="166" formatCode="#,##0_ ;\-#,##0\ 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name val="Helv"/>
    </font>
    <font>
      <i/>
      <sz val="9"/>
      <color rgb="FFFF0000"/>
      <name val="Arial"/>
      <family val="2"/>
      <charset val="204"/>
    </font>
    <font>
      <sz val="10"/>
      <name val="Arial"/>
      <family val="2"/>
      <charset val="204"/>
    </font>
    <font>
      <sz val="8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color theme="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Arial"/>
      <family val="2"/>
      <charset val="204"/>
    </font>
    <font>
      <sz val="9"/>
      <color rgb="FFFF000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7" fillId="0" borderId="0"/>
    <xf numFmtId="0" fontId="6" fillId="0" borderId="0" applyFont="0" applyFill="0" applyBorder="0" applyAlignment="0" applyProtection="0"/>
    <xf numFmtId="0" fontId="4" fillId="0" borderId="0"/>
    <xf numFmtId="0" fontId="6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1" applyFont="1" applyFill="1"/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3" applyFont="1"/>
    <xf numFmtId="0" fontId="2" fillId="0" borderId="0" xfId="0" applyFont="1" applyFill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top"/>
    </xf>
    <xf numFmtId="0" fontId="12" fillId="0" borderId="0" xfId="0" applyFont="1" applyBorder="1"/>
    <xf numFmtId="0" fontId="12" fillId="0" borderId="0" xfId="0" applyFont="1" applyBorder="1" applyAlignment="1">
      <alignment horizontal="justify"/>
    </xf>
    <xf numFmtId="0" fontId="11" fillId="0" borderId="0" xfId="0" applyFont="1" applyBorder="1"/>
    <xf numFmtId="0" fontId="11" fillId="0" borderId="0" xfId="0" applyFont="1" applyBorder="1" applyAlignment="1">
      <alignment horizontal="justify"/>
    </xf>
    <xf numFmtId="0" fontId="13" fillId="0" borderId="0" xfId="1" applyFont="1" applyFill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1" applyFont="1" applyFill="1" applyAlignment="1">
      <alignment vertical="top" wrapText="1"/>
    </xf>
    <xf numFmtId="164" fontId="15" fillId="0" borderId="0" xfId="2" applyNumberFormat="1" applyFont="1" applyFill="1" applyBorder="1" applyAlignment="1">
      <alignment vertical="top"/>
    </xf>
    <xf numFmtId="0" fontId="15" fillId="0" borderId="0" xfId="1" applyFont="1" applyFill="1" applyBorder="1" applyAlignment="1">
      <alignment vertical="top" wrapText="1"/>
    </xf>
    <xf numFmtId="0" fontId="14" fillId="0" borderId="0" xfId="0" applyFont="1" applyFill="1" applyAlignment="1">
      <alignment vertical="top"/>
    </xf>
    <xf numFmtId="0" fontId="15" fillId="0" borderId="2" xfId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3" fillId="0" borderId="0" xfId="1" applyFont="1" applyFill="1" applyBorder="1" applyAlignment="1">
      <alignment vertical="top" wrapText="1"/>
    </xf>
    <xf numFmtId="164" fontId="16" fillId="0" borderId="0" xfId="0" applyNumberFormat="1" applyFont="1" applyFill="1" applyBorder="1" applyAlignment="1">
      <alignment vertical="top"/>
    </xf>
    <xf numFmtId="0" fontId="13" fillId="0" borderId="3" xfId="1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/>
    </xf>
    <xf numFmtId="0" fontId="17" fillId="0" borderId="0" xfId="1" applyFont="1" applyFill="1" applyAlignment="1">
      <alignment vertical="top" wrapText="1"/>
    </xf>
    <xf numFmtId="0" fontId="16" fillId="0" borderId="0" xfId="0" applyFont="1" applyAlignment="1">
      <alignment vertical="top"/>
    </xf>
    <xf numFmtId="0" fontId="13" fillId="0" borderId="2" xfId="1" applyFont="1" applyFill="1" applyBorder="1" applyAlignment="1">
      <alignment vertical="top" wrapText="1"/>
    </xf>
    <xf numFmtId="0" fontId="17" fillId="0" borderId="4" xfId="1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/>
    </xf>
    <xf numFmtId="0" fontId="15" fillId="0" borderId="0" xfId="3" applyFont="1" applyAlignment="1">
      <alignment vertical="top"/>
    </xf>
    <xf numFmtId="0" fontId="15" fillId="0" borderId="0" xfId="1" applyFont="1"/>
    <xf numFmtId="0" fontId="15" fillId="0" borderId="0" xfId="3" applyFont="1"/>
    <xf numFmtId="0" fontId="13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5" fillId="0" borderId="0" xfId="1" applyFont="1" applyBorder="1" applyAlignment="1">
      <alignment vertical="top"/>
    </xf>
    <xf numFmtId="0" fontId="15" fillId="0" borderId="1" xfId="1" applyFont="1" applyBorder="1" applyAlignment="1">
      <alignment vertical="top"/>
    </xf>
    <xf numFmtId="164" fontId="15" fillId="0" borderId="0" xfId="4" applyNumberFormat="1" applyFont="1" applyFill="1" applyAlignment="1">
      <alignment vertical="top"/>
    </xf>
    <xf numFmtId="0" fontId="13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1" xfId="1" applyFont="1" applyFill="1" applyBorder="1" applyAlignment="1">
      <alignment vertical="top"/>
    </xf>
    <xf numFmtId="0" fontId="15" fillId="0" borderId="0" xfId="1" applyFont="1" applyFill="1" applyAlignment="1">
      <alignment vertical="top"/>
    </xf>
    <xf numFmtId="164" fontId="13" fillId="0" borderId="0" xfId="4" applyNumberFormat="1" applyFont="1" applyFill="1" applyAlignment="1">
      <alignment vertical="top"/>
    </xf>
    <xf numFmtId="0" fontId="15" fillId="0" borderId="0" xfId="3" applyFont="1" applyFill="1" applyAlignment="1">
      <alignment vertical="top"/>
    </xf>
    <xf numFmtId="0" fontId="15" fillId="0" borderId="0" xfId="1" applyFont="1" applyFill="1" applyBorder="1" applyAlignment="1">
      <alignment vertical="top"/>
    </xf>
    <xf numFmtId="0" fontId="15" fillId="0" borderId="2" xfId="1" applyFont="1" applyFill="1" applyBorder="1" applyAlignment="1">
      <alignment vertical="top"/>
    </xf>
    <xf numFmtId="0" fontId="13" fillId="0" borderId="0" xfId="1" applyFont="1" applyFill="1" applyAlignment="1">
      <alignment vertical="top"/>
    </xf>
    <xf numFmtId="0" fontId="15" fillId="0" borderId="0" xfId="1" applyFont="1" applyBorder="1"/>
    <xf numFmtId="0" fontId="15" fillId="0" borderId="1" xfId="1" applyFont="1" applyBorder="1" applyAlignment="1">
      <alignment vertical="top" wrapText="1"/>
    </xf>
    <xf numFmtId="0" fontId="15" fillId="0" borderId="3" xfId="1" applyFont="1" applyBorder="1" applyAlignment="1">
      <alignment vertical="top" wrapText="1"/>
    </xf>
    <xf numFmtId="165" fontId="18" fillId="0" borderId="0" xfId="7" applyNumberFormat="1" applyFont="1" applyFill="1"/>
    <xf numFmtId="0" fontId="15" fillId="0" borderId="0" xfId="1" applyFont="1" applyFill="1" applyBorder="1"/>
    <xf numFmtId="0" fontId="15" fillId="0" borderId="0" xfId="1" applyFont="1" applyFill="1"/>
    <xf numFmtId="164" fontId="15" fillId="0" borderId="0" xfId="4" applyNumberFormat="1" applyFont="1" applyFill="1"/>
    <xf numFmtId="14" fontId="20" fillId="0" borderId="0" xfId="1" applyNumberFormat="1" applyFont="1" applyAlignment="1">
      <alignment horizontal="left" wrapText="1"/>
    </xf>
    <xf numFmtId="0" fontId="20" fillId="0" borderId="0" xfId="3" applyFont="1"/>
    <xf numFmtId="0" fontId="20" fillId="0" borderId="0" xfId="1" applyFont="1" applyAlignment="1">
      <alignment wrapText="1"/>
    </xf>
    <xf numFmtId="14" fontId="20" fillId="0" borderId="0" xfId="1" applyNumberFormat="1" applyFont="1" applyAlignment="1">
      <alignment wrapText="1"/>
    </xf>
    <xf numFmtId="0" fontId="20" fillId="0" borderId="0" xfId="1" applyFont="1"/>
    <xf numFmtId="0" fontId="14" fillId="0" borderId="0" xfId="1" applyFont="1" applyFill="1"/>
    <xf numFmtId="0" fontId="14" fillId="0" borderId="0" xfId="0" applyFont="1" applyFill="1"/>
    <xf numFmtId="0" fontId="14" fillId="0" borderId="0" xfId="0" applyFont="1"/>
    <xf numFmtId="0" fontId="21" fillId="0" borderId="0" xfId="1" applyFont="1" applyFill="1"/>
    <xf numFmtId="165" fontId="14" fillId="0" borderId="0" xfId="7" applyNumberFormat="1" applyFont="1" applyFill="1"/>
    <xf numFmtId="165" fontId="15" fillId="0" borderId="0" xfId="7" applyNumberFormat="1" applyFont="1" applyAlignment="1">
      <alignment vertical="top"/>
    </xf>
    <xf numFmtId="165" fontId="13" fillId="0" borderId="0" xfId="7" applyNumberFormat="1" applyFont="1" applyAlignment="1">
      <alignment vertical="top"/>
    </xf>
    <xf numFmtId="0" fontId="13" fillId="0" borderId="0" xfId="3" applyFont="1" applyAlignment="1">
      <alignment vertical="top"/>
    </xf>
    <xf numFmtId="0" fontId="15" fillId="0" borderId="3" xfId="1" applyFont="1" applyFill="1" applyBorder="1" applyAlignment="1">
      <alignment vertical="top"/>
    </xf>
    <xf numFmtId="0" fontId="12" fillId="0" borderId="0" xfId="0" applyFont="1" applyFill="1" applyBorder="1"/>
    <xf numFmtId="0" fontId="14" fillId="0" borderId="0" xfId="0" applyFont="1" applyAlignment="1">
      <alignment vertical="top" wrapText="1"/>
    </xf>
    <xf numFmtId="0" fontId="11" fillId="0" borderId="0" xfId="0" applyFont="1" applyFill="1" applyBorder="1"/>
    <xf numFmtId="0" fontId="9" fillId="0" borderId="0" xfId="0" applyFont="1" applyFill="1" applyBorder="1"/>
    <xf numFmtId="0" fontId="8" fillId="0" borderId="0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0" fontId="13" fillId="0" borderId="2" xfId="1" applyFont="1" applyBorder="1" applyAlignment="1">
      <alignment vertical="top" wrapText="1"/>
    </xf>
    <xf numFmtId="3" fontId="0" fillId="0" borderId="0" xfId="0" applyNumberFormat="1" applyBorder="1" applyAlignment="1">
      <alignment horizontal="right"/>
    </xf>
    <xf numFmtId="3" fontId="14" fillId="0" borderId="0" xfId="0" applyNumberFormat="1" applyFont="1" applyBorder="1" applyAlignment="1">
      <alignment vertical="top"/>
    </xf>
    <xf numFmtId="165" fontId="14" fillId="0" borderId="0" xfId="7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164" fontId="13" fillId="0" borderId="0" xfId="3" applyNumberFormat="1" applyFont="1" applyAlignment="1">
      <alignment vertical="top"/>
    </xf>
    <xf numFmtId="0" fontId="16" fillId="0" borderId="0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5" fillId="0" borderId="0" xfId="1" applyFont="1" applyFill="1" applyAlignment="1">
      <alignment horizontal="center" vertical="top"/>
    </xf>
    <xf numFmtId="164" fontId="15" fillId="0" borderId="0" xfId="4" applyNumberFormat="1" applyFont="1" applyFill="1" applyAlignment="1">
      <alignment horizontal="center" vertical="top"/>
    </xf>
    <xf numFmtId="164" fontId="15" fillId="0" borderId="0" xfId="4" applyNumberFormat="1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3" fillId="0" borderId="0" xfId="4" applyNumberFormat="1" applyFont="1" applyFill="1" applyAlignment="1">
      <alignment horizontal="center" vertical="top"/>
    </xf>
    <xf numFmtId="10" fontId="15" fillId="0" borderId="0" xfId="3" applyNumberFormat="1" applyFont="1" applyFill="1" applyAlignment="1">
      <alignment horizontal="center" vertical="top"/>
    </xf>
    <xf numFmtId="0" fontId="15" fillId="0" borderId="0" xfId="1" applyFont="1" applyFill="1" applyBorder="1" applyAlignment="1">
      <alignment horizontal="center" vertical="top"/>
    </xf>
    <xf numFmtId="0" fontId="15" fillId="0" borderId="2" xfId="1" applyFont="1" applyFill="1" applyBorder="1" applyAlignment="1">
      <alignment horizontal="center" vertical="top"/>
    </xf>
    <xf numFmtId="164" fontId="13" fillId="0" borderId="0" xfId="1" applyNumberFormat="1" applyFont="1" applyFill="1" applyBorder="1" applyAlignment="1">
      <alignment horizontal="center" vertical="top"/>
    </xf>
    <xf numFmtId="164" fontId="13" fillId="0" borderId="0" xfId="1" applyNumberFormat="1" applyFont="1" applyFill="1" applyAlignment="1">
      <alignment horizontal="center" vertical="top"/>
    </xf>
    <xf numFmtId="0" fontId="15" fillId="0" borderId="3" xfId="1" applyFont="1" applyFill="1" applyBorder="1" applyAlignment="1">
      <alignment horizontal="center" vertical="top"/>
    </xf>
    <xf numFmtId="165" fontId="18" fillId="0" borderId="0" xfId="7" applyNumberFormat="1" applyFont="1" applyFill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164" fontId="19" fillId="0" borderId="0" xfId="4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/>
    </xf>
    <xf numFmtId="0" fontId="15" fillId="0" borderId="3" xfId="1" applyFont="1" applyFill="1" applyBorder="1" applyAlignment="1">
      <alignment horizontal="center"/>
    </xf>
    <xf numFmtId="0" fontId="6" fillId="0" borderId="0" xfId="1" applyFont="1" applyFill="1" applyAlignment="1">
      <alignment horizontal="center" wrapText="1"/>
    </xf>
    <xf numFmtId="0" fontId="6" fillId="0" borderId="0" xfId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20" fillId="0" borderId="0" xfId="7" applyNumberFormat="1" applyFont="1" applyFill="1" applyAlignment="1">
      <alignment horizontal="center"/>
    </xf>
    <xf numFmtId="165" fontId="20" fillId="0" borderId="0" xfId="1" applyNumberFormat="1" applyFont="1" applyFill="1" applyAlignment="1">
      <alignment horizontal="center"/>
    </xf>
    <xf numFmtId="0" fontId="20" fillId="0" borderId="0" xfId="3" applyFont="1" applyFill="1" applyAlignment="1">
      <alignment horizontal="center"/>
    </xf>
    <xf numFmtId="0" fontId="20" fillId="0" borderId="0" xfId="1" applyFont="1" applyFill="1" applyAlignment="1">
      <alignment horizontal="center"/>
    </xf>
    <xf numFmtId="164" fontId="16" fillId="0" borderId="0" xfId="0" applyNumberFormat="1" applyFont="1" applyAlignment="1">
      <alignment vertical="top"/>
    </xf>
    <xf numFmtId="0" fontId="15" fillId="0" borderId="0" xfId="6" applyFont="1" applyFill="1" applyBorder="1"/>
    <xf numFmtId="0" fontId="13" fillId="0" borderId="0" xfId="6" applyFont="1" applyFill="1" applyBorder="1"/>
    <xf numFmtId="0" fontId="15" fillId="0" borderId="0" xfId="6" applyFont="1" applyFill="1"/>
    <xf numFmtId="0" fontId="13" fillId="0" borderId="0" xfId="6" applyFont="1" applyFill="1" applyAlignment="1"/>
    <xf numFmtId="0" fontId="13" fillId="0" borderId="0" xfId="1" applyFont="1" applyFill="1" applyBorder="1"/>
    <xf numFmtId="0" fontId="17" fillId="0" borderId="5" xfId="1" applyFont="1" applyFill="1" applyBorder="1" applyAlignment="1">
      <alignment horizontal="left" vertical="top" wrapText="1"/>
    </xf>
    <xf numFmtId="49" fontId="13" fillId="0" borderId="5" xfId="1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Protection="1">
      <protection locked="0"/>
    </xf>
    <xf numFmtId="0" fontId="13" fillId="0" borderId="0" xfId="6" applyFont="1" applyFill="1" applyBorder="1" applyAlignment="1" applyProtection="1">
      <alignment horizontal="center"/>
      <protection locked="0"/>
    </xf>
    <xf numFmtId="0" fontId="15" fillId="0" borderId="0" xfId="6" applyFont="1" applyFill="1" applyBorder="1" applyAlignment="1">
      <alignment vertical="top"/>
    </xf>
    <xf numFmtId="0" fontId="13" fillId="0" borderId="3" xfId="6" applyFont="1" applyFill="1" applyBorder="1" applyAlignment="1" applyProtection="1">
      <alignment vertical="top" wrapText="1"/>
      <protection locked="0"/>
    </xf>
    <xf numFmtId="3" fontId="13" fillId="0" borderId="3" xfId="7" applyNumberFormat="1" applyFont="1" applyFill="1" applyBorder="1" applyAlignment="1" applyProtection="1">
      <alignment horizontal="right" vertical="top"/>
      <protection locked="0"/>
    </xf>
    <xf numFmtId="3" fontId="13" fillId="0" borderId="3" xfId="7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0" fontId="13" fillId="0" borderId="0" xfId="6" applyFont="1" applyFill="1" applyBorder="1" applyAlignment="1" applyProtection="1">
      <alignment vertical="top" wrapText="1"/>
      <protection locked="0"/>
    </xf>
    <xf numFmtId="3" fontId="13" fillId="0" borderId="0" xfId="7" applyNumberFormat="1" applyFont="1" applyFill="1" applyBorder="1" applyAlignment="1" applyProtection="1">
      <alignment horizontal="right" vertical="top"/>
      <protection locked="0"/>
    </xf>
    <xf numFmtId="3" fontId="13" fillId="0" borderId="0" xfId="7" applyNumberFormat="1" applyFont="1" applyFill="1" applyBorder="1" applyAlignment="1">
      <alignment horizontal="right" vertical="top"/>
    </xf>
    <xf numFmtId="0" fontId="15" fillId="0" borderId="0" xfId="6" applyFont="1" applyFill="1" applyBorder="1" applyAlignment="1" applyProtection="1">
      <alignment vertical="top" wrapText="1"/>
      <protection locked="0"/>
    </xf>
    <xf numFmtId="3" fontId="15" fillId="0" borderId="0" xfId="7" applyNumberFormat="1" applyFont="1" applyFill="1" applyBorder="1" applyAlignment="1" applyProtection="1">
      <alignment horizontal="right" vertical="top"/>
      <protection locked="0"/>
    </xf>
    <xf numFmtId="3" fontId="15" fillId="0" borderId="0" xfId="7" applyNumberFormat="1" applyFont="1" applyFill="1" applyBorder="1" applyAlignment="1">
      <alignment horizontal="right" vertical="top"/>
    </xf>
    <xf numFmtId="165" fontId="15" fillId="0" borderId="0" xfId="7" applyNumberFormat="1" applyFont="1" applyFill="1" applyBorder="1" applyAlignment="1" applyProtection="1">
      <alignment horizontal="center" vertical="top"/>
      <protection locked="0"/>
    </xf>
    <xf numFmtId="165" fontId="15" fillId="0" borderId="0" xfId="7" applyNumberFormat="1" applyFont="1" applyFill="1" applyBorder="1" applyAlignment="1">
      <alignment horizontal="center" vertical="top"/>
    </xf>
    <xf numFmtId="164" fontId="15" fillId="0" borderId="0" xfId="7" applyNumberFormat="1" applyFont="1" applyFill="1" applyBorder="1" applyAlignment="1">
      <alignment horizontal="left" vertical="top"/>
    </xf>
    <xf numFmtId="3" fontId="15" fillId="0" borderId="3" xfId="7" applyNumberFormat="1" applyFont="1" applyFill="1" applyBorder="1" applyAlignment="1">
      <alignment horizontal="right" vertical="top"/>
    </xf>
    <xf numFmtId="166" fontId="15" fillId="0" borderId="0" xfId="7" applyNumberFormat="1" applyFont="1" applyFill="1" applyBorder="1" applyAlignment="1" applyProtection="1">
      <alignment horizontal="center" vertical="top"/>
      <protection locked="0"/>
    </xf>
    <xf numFmtId="0" fontId="15" fillId="0" borderId="3" xfId="6" applyFont="1" applyFill="1" applyBorder="1" applyAlignment="1" applyProtection="1">
      <alignment vertical="top" wrapText="1"/>
      <protection locked="0"/>
    </xf>
    <xf numFmtId="165" fontId="13" fillId="0" borderId="3" xfId="7" applyNumberFormat="1" applyFont="1" applyFill="1" applyBorder="1" applyAlignment="1" applyProtection="1">
      <alignment horizontal="center" vertical="top"/>
      <protection locked="0"/>
    </xf>
    <xf numFmtId="164" fontId="15" fillId="0" borderId="3" xfId="7" applyNumberFormat="1" applyFont="1" applyFill="1" applyBorder="1" applyAlignment="1">
      <alignment horizontal="left" vertical="top"/>
    </xf>
    <xf numFmtId="165" fontId="15" fillId="0" borderId="3" xfId="7" applyNumberFormat="1" applyFont="1" applyFill="1" applyBorder="1" applyAlignment="1">
      <alignment horizontal="center" vertical="top"/>
    </xf>
    <xf numFmtId="166" fontId="15" fillId="0" borderId="3" xfId="7" applyNumberFormat="1" applyFont="1" applyFill="1" applyBorder="1" applyAlignment="1">
      <alignment vertical="top"/>
    </xf>
    <xf numFmtId="165" fontId="13" fillId="0" borderId="3" xfId="7" applyNumberFormat="1" applyFont="1" applyFill="1" applyBorder="1" applyAlignment="1">
      <alignment horizontal="center" vertical="top"/>
    </xf>
    <xf numFmtId="166" fontId="13" fillId="0" borderId="0" xfId="7" applyNumberFormat="1" applyFont="1" applyFill="1" applyBorder="1" applyAlignment="1">
      <alignment horizontal="right" vertical="top"/>
    </xf>
    <xf numFmtId="0" fontId="15" fillId="0" borderId="4" xfId="6" applyFont="1" applyFill="1" applyBorder="1" applyAlignment="1" applyProtection="1">
      <alignment vertical="top" wrapText="1"/>
      <protection locked="0"/>
    </xf>
    <xf numFmtId="165" fontId="15" fillId="0" borderId="4" xfId="7" applyNumberFormat="1" applyFont="1" applyFill="1" applyBorder="1" applyAlignment="1" applyProtection="1">
      <alignment horizontal="center" vertical="top"/>
      <protection locked="0"/>
    </xf>
    <xf numFmtId="165" fontId="15" fillId="0" borderId="4" xfId="7" applyNumberFormat="1" applyFont="1" applyFill="1" applyBorder="1" applyAlignment="1">
      <alignment horizontal="center" vertical="top"/>
    </xf>
    <xf numFmtId="166" fontId="13" fillId="0" borderId="3" xfId="7" applyNumberFormat="1" applyFont="1" applyFill="1" applyBorder="1" applyAlignment="1" applyProtection="1">
      <alignment horizontal="right" vertical="top"/>
      <protection locked="0"/>
    </xf>
    <xf numFmtId="166" fontId="13" fillId="0" borderId="3" xfId="7" applyNumberFormat="1" applyFont="1" applyFill="1" applyBorder="1" applyAlignment="1">
      <alignment horizontal="right" vertical="top"/>
    </xf>
    <xf numFmtId="166" fontId="15" fillId="0" borderId="0" xfId="7" applyNumberFormat="1" applyFont="1" applyFill="1" applyBorder="1" applyAlignment="1">
      <alignment horizontal="right" vertical="top"/>
    </xf>
    <xf numFmtId="165" fontId="13" fillId="0" borderId="0" xfId="7" applyNumberFormat="1" applyFont="1" applyFill="1" applyBorder="1" applyAlignment="1" applyProtection="1">
      <alignment horizontal="center" vertical="top"/>
      <protection locked="0"/>
    </xf>
    <xf numFmtId="165" fontId="13" fillId="0" borderId="0" xfId="7" applyNumberFormat="1" applyFont="1" applyFill="1" applyBorder="1" applyAlignment="1">
      <alignment horizontal="center" vertical="top"/>
    </xf>
    <xf numFmtId="165" fontId="15" fillId="0" borderId="0" xfId="7" applyNumberFormat="1" applyFont="1" applyFill="1" applyBorder="1" applyAlignment="1" applyProtection="1">
      <alignment vertical="top"/>
      <protection locked="0"/>
    </xf>
    <xf numFmtId="165" fontId="15" fillId="0" borderId="0" xfId="7" applyNumberFormat="1" applyFont="1" applyFill="1" applyBorder="1" applyAlignment="1">
      <alignment vertical="top"/>
    </xf>
    <xf numFmtId="165" fontId="13" fillId="0" borderId="0" xfId="7" applyNumberFormat="1" applyFont="1" applyFill="1" applyBorder="1" applyAlignment="1">
      <alignment horizontal="right" vertical="top"/>
    </xf>
    <xf numFmtId="166" fontId="15" fillId="0" borderId="0" xfId="7" applyNumberFormat="1" applyFont="1" applyFill="1" applyBorder="1" applyAlignment="1" applyProtection="1">
      <alignment vertical="top"/>
      <protection locked="0"/>
    </xf>
    <xf numFmtId="166" fontId="15" fillId="0" borderId="0" xfId="7" applyNumberFormat="1" applyFont="1" applyFill="1" applyBorder="1" applyAlignment="1">
      <alignment vertical="top"/>
    </xf>
    <xf numFmtId="165" fontId="15" fillId="0" borderId="3" xfId="7" applyNumberFormat="1" applyFont="1" applyFill="1" applyBorder="1" applyAlignment="1" applyProtection="1">
      <alignment horizontal="center" vertical="top"/>
      <protection locked="0"/>
    </xf>
    <xf numFmtId="0" fontId="15" fillId="0" borderId="0" xfId="6" applyFont="1" applyFill="1" applyBorder="1" applyAlignment="1">
      <alignment horizontal="center"/>
    </xf>
    <xf numFmtId="165" fontId="15" fillId="0" borderId="0" xfId="7" applyNumberFormat="1" applyFont="1" applyFill="1" applyBorder="1"/>
    <xf numFmtId="43" fontId="15" fillId="0" borderId="0" xfId="7" applyFont="1" applyFill="1" applyBorder="1"/>
    <xf numFmtId="0" fontId="15" fillId="0" borderId="0" xfId="0" applyFont="1" applyFill="1" applyBorder="1"/>
    <xf numFmtId="3" fontId="13" fillId="0" borderId="0" xfId="6" applyNumberFormat="1" applyFont="1" applyFill="1" applyBorder="1"/>
    <xf numFmtId="0" fontId="15" fillId="0" borderId="0" xfId="6" applyFont="1" applyFill="1" applyBorder="1" applyAlignment="1">
      <alignment horizontal="left"/>
    </xf>
    <xf numFmtId="0" fontId="13" fillId="0" borderId="0" xfId="6" applyFont="1" applyFill="1" applyBorder="1" applyAlignment="1">
      <alignment horizontal="justify"/>
    </xf>
    <xf numFmtId="0" fontId="15" fillId="0" borderId="0" xfId="6" applyFont="1" applyFill="1" applyBorder="1" applyAlignment="1" applyProtection="1">
      <alignment wrapText="1"/>
      <protection locked="0"/>
    </xf>
    <xf numFmtId="165" fontId="15" fillId="0" borderId="0" xfId="7" applyNumberFormat="1" applyFont="1" applyFill="1" applyBorder="1" applyAlignment="1" applyProtection="1">
      <alignment horizontal="center"/>
      <protection locked="0"/>
    </xf>
    <xf numFmtId="0" fontId="15" fillId="0" borderId="0" xfId="3" applyFont="1" applyFill="1" applyAlignment="1">
      <alignment wrapText="1"/>
    </xf>
    <xf numFmtId="166" fontId="15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13" fillId="0" borderId="0" xfId="1" applyFont="1" applyFill="1"/>
    <xf numFmtId="0" fontId="14" fillId="0" borderId="0" xfId="0" applyFont="1" applyBorder="1"/>
    <xf numFmtId="165" fontId="14" fillId="0" borderId="0" xfId="7" applyNumberFormat="1" applyFont="1"/>
    <xf numFmtId="0" fontId="13" fillId="0" borderId="0" xfId="0" applyFont="1" applyFill="1" applyBorder="1"/>
    <xf numFmtId="0" fontId="13" fillId="0" borderId="0" xfId="0" applyFont="1" applyBorder="1" applyAlignment="1">
      <alignment horizontal="left"/>
    </xf>
    <xf numFmtId="165" fontId="13" fillId="0" borderId="0" xfId="7" applyNumberFormat="1" applyFont="1" applyBorder="1" applyAlignment="1">
      <alignment horizontal="left"/>
    </xf>
    <xf numFmtId="0" fontId="14" fillId="0" borderId="1" xfId="0" applyFont="1" applyFill="1" applyBorder="1"/>
    <xf numFmtId="0" fontId="15" fillId="0" borderId="1" xfId="0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Fill="1" applyBorder="1" applyAlignment="1">
      <alignment horizontal="right"/>
    </xf>
    <xf numFmtId="0" fontId="15" fillId="0" borderId="0" xfId="5" applyFont="1" applyFill="1" applyBorder="1"/>
    <xf numFmtId="0" fontId="17" fillId="0" borderId="1" xfId="5" applyFont="1" applyFill="1" applyBorder="1" applyAlignment="1">
      <alignment horizontal="justify" wrapText="1"/>
    </xf>
    <xf numFmtId="0" fontId="16" fillId="0" borderId="1" xfId="0" applyFont="1" applyFill="1" applyBorder="1" applyAlignment="1">
      <alignment horizontal="right"/>
    </xf>
    <xf numFmtId="0" fontId="13" fillId="0" borderId="0" xfId="5" applyFont="1" applyFill="1" applyAlignment="1">
      <alignment vertical="top" wrapText="1"/>
    </xf>
    <xf numFmtId="0" fontId="14" fillId="0" borderId="0" xfId="0" applyFont="1" applyBorder="1" applyAlignment="1">
      <alignment vertical="top"/>
    </xf>
    <xf numFmtId="0" fontId="13" fillId="0" borderId="0" xfId="5" applyFont="1" applyFill="1" applyBorder="1" applyAlignment="1">
      <alignment vertical="top" wrapText="1"/>
    </xf>
    <xf numFmtId="165" fontId="14" fillId="0" borderId="0" xfId="7" applyNumberFormat="1" applyFont="1" applyFill="1" applyAlignment="1">
      <alignment vertical="top"/>
    </xf>
    <xf numFmtId="164" fontId="14" fillId="0" borderId="0" xfId="0" applyNumberFormat="1" applyFont="1" applyBorder="1" applyAlignment="1">
      <alignment vertical="top"/>
    </xf>
    <xf numFmtId="165" fontId="14" fillId="0" borderId="0" xfId="7" applyNumberFormat="1" applyFont="1" applyBorder="1" applyAlignment="1">
      <alignment vertical="top"/>
    </xf>
    <xf numFmtId="0" fontId="13" fillId="0" borderId="0" xfId="0" applyFont="1" applyBorder="1"/>
    <xf numFmtId="164" fontId="13" fillId="0" borderId="2" xfId="4" applyNumberFormat="1" applyFont="1" applyFill="1" applyBorder="1" applyAlignment="1">
      <alignment horizontal="center" vertical="top"/>
    </xf>
    <xf numFmtId="164" fontId="14" fillId="0" borderId="0" xfId="4" applyNumberFormat="1" applyFont="1" applyFill="1" applyAlignment="1">
      <alignment horizontal="center" vertical="top"/>
    </xf>
    <xf numFmtId="166" fontId="15" fillId="0" borderId="0" xfId="7" applyNumberFormat="1" applyFont="1" applyFill="1" applyBorder="1" applyAlignment="1" applyProtection="1">
      <alignment horizontal="right" vertical="top"/>
      <protection locked="0"/>
    </xf>
    <xf numFmtId="164" fontId="15" fillId="0" borderId="0" xfId="7" applyNumberFormat="1" applyFont="1" applyFill="1" applyAlignment="1">
      <alignment horizontal="centerContinuous" vertical="top"/>
    </xf>
    <xf numFmtId="164" fontId="15" fillId="0" borderId="3" xfId="7" applyNumberFormat="1" applyFont="1" applyFill="1" applyBorder="1" applyAlignment="1">
      <alignment horizontal="centerContinuous" vertical="top"/>
    </xf>
    <xf numFmtId="166" fontId="13" fillId="0" borderId="0" xfId="7" applyNumberFormat="1" applyFont="1" applyFill="1" applyBorder="1" applyAlignment="1" applyProtection="1">
      <alignment horizontal="right" vertical="top"/>
      <protection locked="0"/>
    </xf>
    <xf numFmtId="164" fontId="13" fillId="0" borderId="4" xfId="7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justify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vertical="top"/>
    </xf>
    <xf numFmtId="0" fontId="13" fillId="0" borderId="0" xfId="5" applyFont="1" applyFill="1" applyAlignment="1">
      <alignment wrapText="1"/>
    </xf>
    <xf numFmtId="0" fontId="14" fillId="0" borderId="0" xfId="0" applyFont="1" applyFill="1" applyAlignment="1"/>
    <xf numFmtId="0" fontId="14" fillId="0" borderId="0" xfId="0" applyFont="1" applyBorder="1" applyAlignment="1"/>
    <xf numFmtId="165" fontId="14" fillId="0" borderId="0" xfId="7" applyNumberFormat="1" applyFont="1" applyAlignment="1"/>
    <xf numFmtId="0" fontId="14" fillId="0" borderId="0" xfId="0" applyFont="1" applyAlignment="1"/>
    <xf numFmtId="0" fontId="15" fillId="0" borderId="0" xfId="5" applyFont="1" applyFill="1" applyAlignment="1">
      <alignment wrapText="1"/>
    </xf>
    <xf numFmtId="164" fontId="15" fillId="0" borderId="0" xfId="4" applyNumberFormat="1" applyFont="1" applyFill="1" applyAlignment="1">
      <alignment horizontal="center"/>
    </xf>
    <xf numFmtId="164" fontId="15" fillId="0" borderId="0" xfId="4" applyNumberFormat="1" applyFont="1" applyBorder="1" applyAlignment="1">
      <alignment horizontal="center"/>
    </xf>
    <xf numFmtId="164" fontId="15" fillId="0" borderId="0" xfId="4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wrapText="1"/>
    </xf>
    <xf numFmtId="164" fontId="13" fillId="0" borderId="1" xfId="4" applyNumberFormat="1" applyFont="1" applyFill="1" applyBorder="1" applyAlignment="1">
      <alignment horizontal="center"/>
    </xf>
    <xf numFmtId="0" fontId="17" fillId="0" borderId="0" xfId="5" applyFont="1" applyFill="1" applyBorder="1" applyAlignment="1">
      <alignment wrapText="1"/>
    </xf>
    <xf numFmtId="164" fontId="13" fillId="0" borderId="0" xfId="4" applyNumberFormat="1" applyFont="1" applyFill="1" applyBorder="1" applyAlignment="1">
      <alignment horizontal="center"/>
    </xf>
    <xf numFmtId="0" fontId="17" fillId="0" borderId="0" xfId="5" applyFont="1" applyFill="1" applyAlignment="1">
      <alignment wrapText="1"/>
    </xf>
    <xf numFmtId="164" fontId="13" fillId="0" borderId="6" xfId="4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Border="1" applyAlignment="1">
      <alignment horizontal="center"/>
    </xf>
    <xf numFmtId="165" fontId="22" fillId="0" borderId="0" xfId="7" applyNumberFormat="1" applyFont="1" applyAlignment="1"/>
    <xf numFmtId="0" fontId="14" fillId="0" borderId="0" xfId="5" applyFont="1" applyFill="1" applyAlignment="1">
      <alignment wrapText="1"/>
    </xf>
    <xf numFmtId="164" fontId="16" fillId="0" borderId="7" xfId="0" applyNumberFormat="1" applyFont="1" applyFill="1" applyBorder="1" applyAlignment="1">
      <alignment horizontal="center"/>
    </xf>
    <xf numFmtId="0" fontId="15" fillId="0" borderId="0" xfId="5" applyFont="1" applyFill="1" applyBorder="1" applyAlignment="1">
      <alignment wrapText="1"/>
    </xf>
    <xf numFmtId="164" fontId="16" fillId="0" borderId="2" xfId="0" applyNumberFormat="1" applyFont="1" applyFill="1" applyBorder="1" applyAlignment="1">
      <alignment horizontal="center"/>
    </xf>
    <xf numFmtId="164" fontId="13" fillId="0" borderId="0" xfId="4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14" fillId="0" borderId="0" xfId="0" applyNumberFormat="1" applyFont="1" applyAlignment="1"/>
    <xf numFmtId="164" fontId="14" fillId="0" borderId="0" xfId="0" applyNumberFormat="1" applyFont="1" applyFill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6" fillId="0" borderId="5" xfId="0" applyNumberFormat="1" applyFont="1" applyFill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0" fontId="10" fillId="0" borderId="0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top" wrapText="1"/>
    </xf>
    <xf numFmtId="0" fontId="17" fillId="0" borderId="0" xfId="1" applyFont="1" applyFill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13" fillId="0" borderId="0" xfId="0" applyFont="1" applyBorder="1" applyAlignment="1">
      <alignment horizontal="left"/>
    </xf>
    <xf numFmtId="0" fontId="13" fillId="0" borderId="0" xfId="6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23" fillId="0" borderId="0" xfId="0" applyFont="1"/>
    <xf numFmtId="0" fontId="23" fillId="0" borderId="0" xfId="0" applyFont="1" applyFill="1"/>
    <xf numFmtId="0" fontId="24" fillId="0" borderId="0" xfId="0" applyFont="1"/>
  </cellXfs>
  <cellStyles count="8">
    <cellStyle name="Обычный" xfId="0" builtinId="0"/>
    <cellStyle name="Обычный 2" xfId="3"/>
    <cellStyle name="Обычный 3" xfId="6"/>
    <cellStyle name="Обычный_Alfa Bank_ FS_2008_rus_1" xfId="1"/>
    <cellStyle name="Стиль 1" xfId="5"/>
    <cellStyle name="Финансовый" xfId="7" builtinId="3"/>
    <cellStyle name="Финансовый 2" xfId="2"/>
    <cellStyle name="Финансовый_Alfa Bank_ FS_2008_rus_1" xfId="4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333375</xdr:colOff>
      <xdr:row>1</xdr:row>
      <xdr:rowOff>504825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152401"/>
          <a:ext cx="394334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657225</xdr:colOff>
      <xdr:row>4</xdr:row>
      <xdr:rowOff>15875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87667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0</xdr:col>
      <xdr:colOff>4095751</xdr:colOff>
      <xdr:row>3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4095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76197</xdr:colOff>
      <xdr:row>0</xdr:row>
      <xdr:rowOff>111129</xdr:rowOff>
    </xdr:from>
    <xdr:to>
      <xdr:col>2</xdr:col>
      <xdr:colOff>295275</xdr:colOff>
      <xdr:row>3</xdr:row>
      <xdr:rowOff>133349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111129"/>
          <a:ext cx="3933828" cy="50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79"/>
  <sheetViews>
    <sheetView tabSelected="1" workbookViewId="0">
      <selection activeCell="D57" sqref="D57"/>
    </sheetView>
  </sheetViews>
  <sheetFormatPr defaultRowHeight="12"/>
  <cols>
    <col min="1" max="1" width="54.140625" style="2" customWidth="1"/>
    <col min="2" max="3" width="17.85546875" style="7" customWidth="1"/>
    <col min="4" max="4" width="12.7109375" style="1" customWidth="1"/>
    <col min="5" max="5" width="9.5703125" style="1" bestFit="1" customWidth="1"/>
    <col min="6" max="16384" width="9.140625" style="1"/>
  </cols>
  <sheetData>
    <row r="2" spans="1:12" ht="56.25" customHeight="1"/>
    <row r="3" spans="1:12" s="8" customFormat="1" ht="30" customHeight="1">
      <c r="A3" s="233" t="s">
        <v>61</v>
      </c>
      <c r="B3" s="234"/>
      <c r="C3" s="234"/>
    </row>
    <row r="4" spans="1:12" s="8" customFormat="1" ht="8.25" customHeight="1">
      <c r="A4" s="9"/>
      <c r="B4" s="73"/>
      <c r="C4" s="73"/>
    </row>
    <row r="5" spans="1:12" s="10" customFormat="1" ht="15">
      <c r="A5" s="231" t="s">
        <v>0</v>
      </c>
      <c r="B5" s="74" t="s">
        <v>62</v>
      </c>
      <c r="C5" s="74" t="s">
        <v>1</v>
      </c>
    </row>
    <row r="6" spans="1:12" s="10" customFormat="1" ht="13.5" customHeight="1">
      <c r="A6" s="232"/>
      <c r="B6" s="75" t="s">
        <v>44</v>
      </c>
      <c r="C6" s="75" t="s">
        <v>36</v>
      </c>
    </row>
    <row r="7" spans="1:12" s="16" customFormat="1" ht="12.75">
      <c r="A7" s="15" t="s">
        <v>2</v>
      </c>
      <c r="B7" s="20"/>
      <c r="C7" s="20"/>
    </row>
    <row r="8" spans="1:12" s="16" customFormat="1" ht="12.75">
      <c r="A8" s="17" t="s">
        <v>3</v>
      </c>
      <c r="B8" s="18">
        <v>25398437</v>
      </c>
      <c r="C8" s="18">
        <v>8286492</v>
      </c>
      <c r="D8" s="20"/>
      <c r="E8" s="20"/>
      <c r="F8" s="20"/>
      <c r="G8" s="20"/>
      <c r="H8" s="20"/>
      <c r="I8" s="20"/>
      <c r="J8" s="20"/>
    </row>
    <row r="9" spans="1:12" s="16" customFormat="1" ht="12.75">
      <c r="A9" s="17" t="s">
        <v>4</v>
      </c>
      <c r="B9" s="18">
        <v>167950</v>
      </c>
      <c r="C9" s="18">
        <v>9346</v>
      </c>
    </row>
    <row r="10" spans="1:12" s="16" customFormat="1" ht="12.75" hidden="1">
      <c r="A10" s="17" t="s">
        <v>6</v>
      </c>
      <c r="B10" s="18"/>
      <c r="C10" s="18">
        <v>0</v>
      </c>
    </row>
    <row r="11" spans="1:12" s="16" customFormat="1" ht="12.75">
      <c r="A11" s="17" t="s">
        <v>5</v>
      </c>
      <c r="B11" s="18">
        <v>119773570</v>
      </c>
      <c r="C11" s="18">
        <v>65332872</v>
      </c>
    </row>
    <row r="12" spans="1:12" s="16" customFormat="1" ht="12.75">
      <c r="A12" s="17" t="s">
        <v>43</v>
      </c>
      <c r="B12" s="18">
        <v>43509854</v>
      </c>
      <c r="C12" s="18">
        <v>12612385</v>
      </c>
      <c r="D12" s="71"/>
      <c r="E12" s="71"/>
      <c r="F12" s="71"/>
      <c r="G12" s="71"/>
      <c r="H12" s="71"/>
      <c r="I12" s="71"/>
      <c r="J12" s="71"/>
      <c r="K12" s="71"/>
      <c r="L12" s="71"/>
    </row>
    <row r="13" spans="1:12" s="16" customFormat="1" ht="12.75">
      <c r="A13" s="17" t="s">
        <v>45</v>
      </c>
      <c r="B13" s="18">
        <v>2054786</v>
      </c>
      <c r="C13" s="18">
        <v>1813640</v>
      </c>
    </row>
    <row r="14" spans="1:12" s="16" customFormat="1" ht="12.95" customHeight="1">
      <c r="A14" s="17" t="s">
        <v>7</v>
      </c>
      <c r="B14" s="18">
        <v>955849</v>
      </c>
      <c r="C14" s="18">
        <v>610846</v>
      </c>
    </row>
    <row r="15" spans="1:12" s="16" customFormat="1" ht="12.75">
      <c r="A15" s="19"/>
      <c r="B15" s="20"/>
      <c r="C15" s="20"/>
    </row>
    <row r="16" spans="1:12" s="16" customFormat="1" ht="12.75">
      <c r="A16" s="21"/>
      <c r="B16" s="22"/>
      <c r="C16" s="22"/>
    </row>
    <row r="17" spans="1:5" s="16" customFormat="1" ht="15">
      <c r="A17" s="23" t="s">
        <v>8</v>
      </c>
      <c r="B17" s="24">
        <f>SUM(B8:B14)</f>
        <v>191860446</v>
      </c>
      <c r="C17" s="24">
        <f>SUM(C8:C14)</f>
        <v>88665581</v>
      </c>
      <c r="D17" s="77"/>
      <c r="E17" s="78"/>
    </row>
    <row r="18" spans="1:5" s="16" customFormat="1" ht="13.5" thickBot="1">
      <c r="A18" s="25"/>
      <c r="B18" s="26"/>
      <c r="C18" s="26"/>
    </row>
    <row r="19" spans="1:5" s="16" customFormat="1" ht="12.75">
      <c r="A19" s="27"/>
      <c r="B19" s="20"/>
      <c r="C19" s="20"/>
    </row>
    <row r="20" spans="1:5" s="16" customFormat="1" ht="12.75">
      <c r="A20" s="15" t="s">
        <v>9</v>
      </c>
      <c r="B20" s="18"/>
      <c r="C20" s="18"/>
    </row>
    <row r="21" spans="1:5" s="16" customFormat="1" ht="12.75">
      <c r="A21" s="17" t="s">
        <v>10</v>
      </c>
      <c r="B21" s="18">
        <v>164371514</v>
      </c>
      <c r="C21" s="18">
        <v>72960046</v>
      </c>
    </row>
    <row r="22" spans="1:5" s="16" customFormat="1" ht="12.75">
      <c r="A22" s="17" t="s">
        <v>60</v>
      </c>
      <c r="B22" s="18">
        <v>40</v>
      </c>
      <c r="C22" s="18">
        <v>0</v>
      </c>
    </row>
    <row r="23" spans="1:5" s="16" customFormat="1" ht="12.75" hidden="1">
      <c r="A23" s="17" t="s">
        <v>59</v>
      </c>
      <c r="B23" s="18">
        <v>0</v>
      </c>
      <c r="C23" s="18">
        <v>0</v>
      </c>
    </row>
    <row r="24" spans="1:5" s="16" customFormat="1" ht="12.75">
      <c r="A24" s="17" t="s">
        <v>55</v>
      </c>
      <c r="B24" s="18">
        <v>10349607</v>
      </c>
      <c r="C24" s="18">
        <v>0</v>
      </c>
    </row>
    <row r="25" spans="1:5" s="16" customFormat="1" ht="12.75">
      <c r="A25" s="17" t="s">
        <v>56</v>
      </c>
      <c r="B25" s="18">
        <v>307667</v>
      </c>
      <c r="C25" s="18">
        <v>0</v>
      </c>
    </row>
    <row r="26" spans="1:5" s="16" customFormat="1" ht="12.75">
      <c r="A26" s="17" t="s">
        <v>12</v>
      </c>
      <c r="B26" s="18">
        <v>198298</v>
      </c>
      <c r="C26" s="18">
        <v>15547</v>
      </c>
    </row>
    <row r="27" spans="1:5" s="16" customFormat="1" ht="12.75">
      <c r="A27" s="17" t="s">
        <v>11</v>
      </c>
      <c r="B27" s="18">
        <v>88671</v>
      </c>
      <c r="C27" s="18">
        <v>117813</v>
      </c>
    </row>
    <row r="28" spans="1:5" s="16" customFormat="1" ht="12.75">
      <c r="A28" s="17" t="s">
        <v>13</v>
      </c>
      <c r="B28" s="18">
        <v>488328</v>
      </c>
      <c r="C28" s="18">
        <v>188374</v>
      </c>
      <c r="D28" s="79"/>
      <c r="E28" s="80"/>
    </row>
    <row r="29" spans="1:5" s="16" customFormat="1" ht="12.75">
      <c r="A29" s="19"/>
      <c r="B29" s="20"/>
      <c r="C29" s="20"/>
    </row>
    <row r="30" spans="1:5" s="16" customFormat="1" ht="12.75">
      <c r="A30" s="21"/>
      <c r="B30" s="22"/>
      <c r="C30" s="22"/>
    </row>
    <row r="31" spans="1:5" s="28" customFormat="1" ht="12.75">
      <c r="A31" s="23" t="s">
        <v>14</v>
      </c>
      <c r="B31" s="24">
        <f>SUM(B21:B28)</f>
        <v>175804125</v>
      </c>
      <c r="C31" s="24">
        <f>SUM(C21:C28)</f>
        <v>73281780</v>
      </c>
    </row>
    <row r="32" spans="1:5" s="16" customFormat="1" ht="13.5" thickBot="1">
      <c r="A32" s="25"/>
      <c r="B32" s="26"/>
      <c r="C32" s="26"/>
    </row>
    <row r="33" spans="1:4" s="16" customFormat="1" ht="12.75">
      <c r="A33" s="27"/>
      <c r="B33" s="20"/>
      <c r="C33" s="20"/>
    </row>
    <row r="34" spans="1:4" s="16" customFormat="1" ht="12.75">
      <c r="A34" s="15" t="s">
        <v>15</v>
      </c>
      <c r="B34" s="20"/>
      <c r="C34" s="20"/>
    </row>
    <row r="35" spans="1:4" s="16" customFormat="1" ht="12.75">
      <c r="A35" s="17" t="s">
        <v>16</v>
      </c>
      <c r="B35" s="18">
        <v>14500000</v>
      </c>
      <c r="C35" s="18">
        <v>14500000</v>
      </c>
    </row>
    <row r="36" spans="1:4" s="16" customFormat="1" ht="12.75">
      <c r="A36" s="17" t="s">
        <v>46</v>
      </c>
      <c r="B36" s="18">
        <v>445928</v>
      </c>
      <c r="C36" s="18">
        <v>415495</v>
      </c>
    </row>
    <row r="37" spans="1:4" s="16" customFormat="1" ht="12.75">
      <c r="A37" s="19" t="s">
        <v>17</v>
      </c>
      <c r="B37" s="18">
        <v>1110393</v>
      </c>
      <c r="C37" s="18">
        <v>468306</v>
      </c>
    </row>
    <row r="38" spans="1:4" s="16" customFormat="1" ht="12.75">
      <c r="A38" s="19"/>
      <c r="B38" s="20"/>
      <c r="C38" s="20"/>
    </row>
    <row r="39" spans="1:4" s="16" customFormat="1" ht="12.75">
      <c r="A39" s="29"/>
      <c r="B39" s="22"/>
      <c r="C39" s="22"/>
    </row>
    <row r="40" spans="1:4" s="28" customFormat="1" ht="12.75">
      <c r="A40" s="23" t="s">
        <v>18</v>
      </c>
      <c r="B40" s="24">
        <f>SUM(B35:B37)</f>
        <v>16056321</v>
      </c>
      <c r="C40" s="24">
        <f>SUM(C35:C37)</f>
        <v>15383801</v>
      </c>
    </row>
    <row r="41" spans="1:4" s="16" customFormat="1" ht="13.5" thickBot="1">
      <c r="A41" s="25"/>
      <c r="B41" s="26"/>
      <c r="C41" s="26"/>
    </row>
    <row r="42" spans="1:4" s="16" customFormat="1" ht="12.75">
      <c r="A42" s="30"/>
      <c r="B42" s="31"/>
      <c r="C42" s="31"/>
    </row>
    <row r="43" spans="1:4" s="28" customFormat="1" ht="12.75">
      <c r="A43" s="23" t="s">
        <v>19</v>
      </c>
      <c r="B43" s="24">
        <f>B40+B31</f>
        <v>191860446</v>
      </c>
      <c r="C43" s="24">
        <f>C40+C31</f>
        <v>88665581</v>
      </c>
      <c r="D43" s="112"/>
    </row>
    <row r="44" spans="1:4" s="16" customFormat="1" ht="13.5" thickBot="1">
      <c r="A44" s="25"/>
      <c r="B44" s="26"/>
      <c r="C44" s="26"/>
    </row>
    <row r="45" spans="1:4" ht="4.5" hidden="1" customHeight="1">
      <c r="A45" s="3"/>
    </row>
    <row r="46" spans="1:4" s="63" customFormat="1" ht="12.75" hidden="1">
      <c r="A46" s="61" t="s">
        <v>39</v>
      </c>
      <c r="B46" s="65">
        <v>10872</v>
      </c>
      <c r="C46" s="65">
        <v>10844</v>
      </c>
    </row>
    <row r="47" spans="1:4" s="63" customFormat="1" ht="12.75" hidden="1">
      <c r="A47" s="61" t="s">
        <v>40</v>
      </c>
      <c r="B47" s="65">
        <v>10000</v>
      </c>
      <c r="C47" s="65">
        <v>0</v>
      </c>
    </row>
    <row r="48" spans="1:4" s="63" customFormat="1" ht="4.5" hidden="1" customHeight="1" thickBot="1">
      <c r="A48" s="25"/>
      <c r="B48" s="26"/>
      <c r="C48" s="26"/>
    </row>
    <row r="49" spans="1:3" s="63" customFormat="1" ht="12.75">
      <c r="A49" s="64"/>
      <c r="B49" s="62"/>
      <c r="C49" s="62"/>
    </row>
    <row r="50" spans="1:3" s="11" customFormat="1" ht="33.75" customHeight="1">
      <c r="A50" s="11" t="s">
        <v>33</v>
      </c>
      <c r="B50" s="70" t="s">
        <v>33</v>
      </c>
      <c r="C50" s="70"/>
    </row>
    <row r="51" spans="1:3" s="11" customFormat="1" ht="15">
      <c r="A51" s="12"/>
      <c r="B51" s="70"/>
      <c r="C51" s="70"/>
    </row>
    <row r="52" spans="1:3" s="13" customFormat="1" ht="14.25">
      <c r="A52" s="13" t="s">
        <v>57</v>
      </c>
      <c r="B52" s="72" t="s">
        <v>34</v>
      </c>
      <c r="C52" s="72"/>
    </row>
    <row r="53" spans="1:3" s="13" customFormat="1" ht="14.25">
      <c r="A53" s="14" t="s">
        <v>58</v>
      </c>
      <c r="B53" s="72" t="s">
        <v>35</v>
      </c>
      <c r="C53" s="72"/>
    </row>
    <row r="54" spans="1:3" s="243" customFormat="1">
      <c r="A54" s="241"/>
      <c r="B54" s="242"/>
      <c r="C54" s="242"/>
    </row>
    <row r="55" spans="1:3" s="243" customFormat="1">
      <c r="A55" s="241"/>
      <c r="B55" s="242"/>
      <c r="C55" s="242"/>
    </row>
    <row r="56" spans="1:3" s="243" customFormat="1">
      <c r="A56" s="241"/>
      <c r="B56" s="242"/>
      <c r="C56" s="242"/>
    </row>
    <row r="57" spans="1:3" s="243" customFormat="1">
      <c r="A57" s="241"/>
      <c r="B57" s="242"/>
      <c r="C57" s="242"/>
    </row>
    <row r="58" spans="1:3" s="243" customFormat="1">
      <c r="A58" s="241"/>
      <c r="B58" s="242"/>
      <c r="C58" s="242"/>
    </row>
    <row r="59" spans="1:3" s="243" customFormat="1">
      <c r="A59" s="241"/>
      <c r="B59" s="242"/>
      <c r="C59" s="242"/>
    </row>
    <row r="60" spans="1:3" s="243" customFormat="1">
      <c r="A60" s="241"/>
      <c r="B60" s="242"/>
      <c r="C60" s="242"/>
    </row>
    <row r="61" spans="1:3" s="243" customFormat="1">
      <c r="A61" s="241"/>
      <c r="B61" s="242"/>
      <c r="C61" s="242"/>
    </row>
    <row r="62" spans="1:3" s="243" customFormat="1">
      <c r="A62" s="241"/>
      <c r="B62" s="242"/>
      <c r="C62" s="242"/>
    </row>
    <row r="63" spans="1:3" s="243" customFormat="1">
      <c r="A63" s="241"/>
      <c r="B63" s="242"/>
      <c r="C63" s="242"/>
    </row>
    <row r="64" spans="1:3" s="243" customFormat="1">
      <c r="A64" s="241"/>
      <c r="B64" s="242"/>
      <c r="C64" s="242"/>
    </row>
    <row r="65" spans="1:3" s="243" customFormat="1">
      <c r="A65" s="241"/>
      <c r="B65" s="242"/>
      <c r="C65" s="242"/>
    </row>
    <row r="66" spans="1:3" s="243" customFormat="1">
      <c r="A66" s="241"/>
      <c r="B66" s="242"/>
      <c r="C66" s="242"/>
    </row>
    <row r="67" spans="1:3" s="243" customFormat="1">
      <c r="A67" s="241"/>
      <c r="B67" s="242"/>
      <c r="C67" s="242"/>
    </row>
    <row r="68" spans="1:3" s="243" customFormat="1">
      <c r="A68" s="241"/>
      <c r="B68" s="242"/>
      <c r="C68" s="242"/>
    </row>
    <row r="69" spans="1:3" s="243" customFormat="1">
      <c r="A69" s="241"/>
      <c r="B69" s="242"/>
      <c r="C69" s="242"/>
    </row>
    <row r="70" spans="1:3" s="243" customFormat="1">
      <c r="A70" s="241"/>
      <c r="B70" s="242"/>
      <c r="C70" s="242"/>
    </row>
    <row r="71" spans="1:3" s="243" customFormat="1">
      <c r="A71" s="241"/>
      <c r="B71" s="242"/>
      <c r="C71" s="242"/>
    </row>
    <row r="72" spans="1:3" s="243" customFormat="1">
      <c r="A72" s="241"/>
      <c r="B72" s="242"/>
      <c r="C72" s="242"/>
    </row>
    <row r="73" spans="1:3" s="243" customFormat="1">
      <c r="A73" s="241"/>
      <c r="B73" s="242"/>
      <c r="C73" s="242"/>
    </row>
    <row r="74" spans="1:3" s="243" customFormat="1">
      <c r="A74" s="241"/>
      <c r="B74" s="242"/>
      <c r="C74" s="242"/>
    </row>
    <row r="75" spans="1:3" s="243" customFormat="1">
      <c r="A75" s="241"/>
      <c r="B75" s="242"/>
      <c r="C75" s="242"/>
    </row>
    <row r="76" spans="1:3" s="243" customFormat="1">
      <c r="A76" s="241"/>
      <c r="B76" s="242"/>
      <c r="C76" s="242"/>
    </row>
    <row r="77" spans="1:3" s="243" customFormat="1">
      <c r="A77" s="241"/>
      <c r="B77" s="242"/>
      <c r="C77" s="242"/>
    </row>
    <row r="78" spans="1:3" s="243" customFormat="1">
      <c r="A78" s="241"/>
      <c r="B78" s="242"/>
      <c r="C78" s="242"/>
    </row>
    <row r="79" spans="1:3" s="243" customFormat="1">
      <c r="A79" s="241"/>
      <c r="B79" s="242"/>
      <c r="C79" s="242"/>
    </row>
  </sheetData>
  <mergeCells count="2">
    <mergeCell ref="A5:A6"/>
    <mergeCell ref="A3:C3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6:F69"/>
  <sheetViews>
    <sheetView workbookViewId="0">
      <selection activeCell="D33" sqref="D33"/>
    </sheetView>
  </sheetViews>
  <sheetFormatPr defaultRowHeight="12.75"/>
  <cols>
    <col min="1" max="1" width="48.28515625" style="4" customWidth="1"/>
    <col min="2" max="3" width="19.28515625" style="104" customWidth="1"/>
    <col min="4" max="4" width="11.28515625" style="6" bestFit="1" customWidth="1"/>
    <col min="5" max="16384" width="9.140625" style="6"/>
  </cols>
  <sheetData>
    <row r="6" spans="1:4" s="32" customFormat="1" ht="30" customHeight="1">
      <c r="A6" s="235" t="s">
        <v>63</v>
      </c>
      <c r="B6" s="235"/>
      <c r="C6" s="235"/>
    </row>
    <row r="7" spans="1:4" s="32" customFormat="1">
      <c r="A7" s="236" t="s">
        <v>0</v>
      </c>
      <c r="B7" s="82" t="s">
        <v>62</v>
      </c>
      <c r="C7" s="82" t="s">
        <v>62</v>
      </c>
    </row>
    <row r="8" spans="1:4" s="32" customFormat="1">
      <c r="A8" s="237"/>
      <c r="B8" s="83" t="s">
        <v>44</v>
      </c>
      <c r="C8" s="83" t="s">
        <v>36</v>
      </c>
    </row>
    <row r="9" spans="1:4" s="32" customFormat="1">
      <c r="A9" s="35"/>
      <c r="B9" s="84"/>
      <c r="C9" s="84"/>
    </row>
    <row r="10" spans="1:4" s="32" customFormat="1">
      <c r="A10" s="36" t="s">
        <v>20</v>
      </c>
      <c r="B10" s="85">
        <v>10457183</v>
      </c>
      <c r="C10" s="85">
        <v>4281425</v>
      </c>
      <c r="D10" s="39"/>
    </row>
    <row r="11" spans="1:4" s="32" customFormat="1">
      <c r="A11" s="37" t="s">
        <v>21</v>
      </c>
      <c r="B11" s="86">
        <v>-4868752</v>
      </c>
      <c r="C11" s="86">
        <v>-1560123</v>
      </c>
      <c r="D11" s="39"/>
    </row>
    <row r="12" spans="1:4" s="32" customFormat="1">
      <c r="A12" s="38"/>
      <c r="B12" s="87"/>
      <c r="C12" s="87"/>
      <c r="D12" s="46"/>
    </row>
    <row r="13" spans="1:4" s="32" customFormat="1">
      <c r="A13" s="36"/>
      <c r="B13" s="84"/>
      <c r="C13" s="84"/>
      <c r="D13" s="46"/>
    </row>
    <row r="14" spans="1:4" s="32" customFormat="1">
      <c r="A14" s="35" t="s">
        <v>22</v>
      </c>
      <c r="B14" s="88">
        <f>SUM(B10:B11)</f>
        <v>5588431</v>
      </c>
      <c r="C14" s="88">
        <f>SUM(C10:C11)</f>
        <v>2721302</v>
      </c>
      <c r="D14" s="44"/>
    </row>
    <row r="15" spans="1:4" s="32" customFormat="1" ht="25.5">
      <c r="A15" s="41" t="s">
        <v>41</v>
      </c>
      <c r="B15" s="85">
        <v>-2430772</v>
      </c>
      <c r="C15" s="85">
        <v>-1135261</v>
      </c>
      <c r="D15" s="66"/>
    </row>
    <row r="16" spans="1:4" s="32" customFormat="1">
      <c r="A16" s="38"/>
      <c r="B16" s="87"/>
      <c r="C16" s="87"/>
      <c r="D16" s="66"/>
    </row>
    <row r="17" spans="1:5" s="32" customFormat="1">
      <c r="A17" s="36"/>
      <c r="B17" s="84"/>
      <c r="C17" s="84"/>
      <c r="D17" s="66"/>
    </row>
    <row r="18" spans="1:5" s="32" customFormat="1" ht="30.75" customHeight="1">
      <c r="A18" s="40" t="s">
        <v>42</v>
      </c>
      <c r="B18" s="88">
        <f>SUM(B14:B15)</f>
        <v>3157659</v>
      </c>
      <c r="C18" s="88">
        <f>SUM(C14:C15)</f>
        <v>1586041</v>
      </c>
      <c r="D18" s="66"/>
    </row>
    <row r="19" spans="1:5" s="32" customFormat="1">
      <c r="A19" s="41" t="s">
        <v>23</v>
      </c>
      <c r="B19" s="85">
        <v>996628</v>
      </c>
      <c r="C19" s="85">
        <v>566767</v>
      </c>
      <c r="D19" s="66"/>
    </row>
    <row r="20" spans="1:5" s="32" customFormat="1">
      <c r="A20" s="41" t="s">
        <v>24</v>
      </c>
      <c r="B20" s="85">
        <v>-53072</v>
      </c>
      <c r="C20" s="85">
        <v>-40706</v>
      </c>
      <c r="D20" s="66"/>
    </row>
    <row r="21" spans="1:5" s="32" customFormat="1">
      <c r="A21" s="41" t="s">
        <v>47</v>
      </c>
      <c r="B21" s="85">
        <v>301552</v>
      </c>
      <c r="C21" s="85">
        <v>159260</v>
      </c>
      <c r="D21" s="66"/>
    </row>
    <row r="22" spans="1:5" s="32" customFormat="1" ht="25.5">
      <c r="A22" s="41" t="s">
        <v>48</v>
      </c>
      <c r="B22" s="85">
        <v>67957</v>
      </c>
      <c r="C22" s="85">
        <v>17990</v>
      </c>
      <c r="D22" s="66"/>
    </row>
    <row r="23" spans="1:5" s="32" customFormat="1">
      <c r="A23" s="41" t="s">
        <v>49</v>
      </c>
      <c r="B23" s="85">
        <v>105311</v>
      </c>
      <c r="C23" s="85">
        <v>80130</v>
      </c>
      <c r="D23" s="66"/>
    </row>
    <row r="24" spans="1:5" s="68" customFormat="1">
      <c r="A24" s="40" t="s">
        <v>50</v>
      </c>
      <c r="B24" s="88">
        <f>SUM(B18:B23)</f>
        <v>4576035</v>
      </c>
      <c r="C24" s="88">
        <f>SUM(C18:C23)</f>
        <v>2369482</v>
      </c>
      <c r="D24" s="67"/>
    </row>
    <row r="25" spans="1:5" s="32" customFormat="1">
      <c r="A25" s="41" t="s">
        <v>25</v>
      </c>
      <c r="B25" s="85">
        <v>-3307079</v>
      </c>
      <c r="C25" s="85">
        <v>-2129870</v>
      </c>
      <c r="D25" s="39"/>
    </row>
    <row r="26" spans="1:5" s="32" customFormat="1">
      <c r="A26" s="41" t="s">
        <v>51</v>
      </c>
      <c r="B26" s="85">
        <v>-11054</v>
      </c>
      <c r="C26" s="85">
        <v>-57369</v>
      </c>
      <c r="D26" s="66"/>
    </row>
    <row r="27" spans="1:5" s="68" customFormat="1" ht="14.25" customHeight="1">
      <c r="A27" s="40" t="s">
        <v>26</v>
      </c>
      <c r="B27" s="88">
        <f>SUM(B24,B25,B26)</f>
        <v>1257902</v>
      </c>
      <c r="C27" s="88">
        <f>SUM(C24,C25,C26)</f>
        <v>182243</v>
      </c>
      <c r="D27" s="67"/>
      <c r="E27" s="81"/>
    </row>
    <row r="28" spans="1:5" s="32" customFormat="1">
      <c r="A28" s="41" t="s">
        <v>27</v>
      </c>
      <c r="B28" s="85">
        <v>-214529</v>
      </c>
      <c r="C28" s="85">
        <v>-3691</v>
      </c>
      <c r="D28" s="66"/>
    </row>
    <row r="29" spans="1:5" s="32" customFormat="1">
      <c r="A29" s="41"/>
      <c r="B29" s="85"/>
      <c r="C29" s="85"/>
      <c r="D29" s="66"/>
    </row>
    <row r="30" spans="1:5" s="68" customFormat="1">
      <c r="A30" s="76" t="s">
        <v>28</v>
      </c>
      <c r="B30" s="191">
        <f>SUM(B27,B28)</f>
        <v>1043373</v>
      </c>
      <c r="C30" s="191">
        <f>SUM(C27,C28)</f>
        <v>178552</v>
      </c>
      <c r="D30" s="67"/>
    </row>
    <row r="31" spans="1:5" s="32" customFormat="1">
      <c r="A31" s="38"/>
      <c r="B31" s="87"/>
      <c r="C31" s="87"/>
      <c r="D31" s="66"/>
    </row>
    <row r="32" spans="1:5" s="32" customFormat="1">
      <c r="A32" s="36"/>
      <c r="B32" s="84"/>
      <c r="C32" s="84"/>
      <c r="D32" s="66"/>
    </row>
    <row r="33" spans="1:6" s="45" customFormat="1">
      <c r="A33" s="48" t="s">
        <v>52</v>
      </c>
      <c r="B33" s="89"/>
      <c r="C33" s="89"/>
    </row>
    <row r="34" spans="1:6" s="45" customFormat="1" ht="25.5">
      <c r="A34" s="17" t="s">
        <v>53</v>
      </c>
      <c r="B34" s="89"/>
      <c r="C34" s="89"/>
    </row>
    <row r="35" spans="1:6" s="45" customFormat="1" ht="16.5" customHeight="1">
      <c r="A35" s="17" t="s">
        <v>29</v>
      </c>
      <c r="B35" s="192">
        <v>27963</v>
      </c>
      <c r="C35" s="85">
        <v>196040</v>
      </c>
    </row>
    <row r="36" spans="1:6" s="45" customFormat="1" ht="25.5">
      <c r="A36" s="17" t="s">
        <v>30</v>
      </c>
      <c r="B36" s="192">
        <v>-67957</v>
      </c>
      <c r="C36" s="85">
        <v>-17990</v>
      </c>
    </row>
    <row r="37" spans="1:6" s="45" customFormat="1" ht="25.5">
      <c r="A37" s="17" t="s">
        <v>54</v>
      </c>
      <c r="B37" s="192">
        <v>29142</v>
      </c>
      <c r="C37" s="85"/>
    </row>
    <row r="38" spans="1:6" s="45" customFormat="1" ht="6" customHeight="1">
      <c r="A38" s="46"/>
      <c r="B38" s="90"/>
      <c r="C38" s="90"/>
    </row>
    <row r="39" spans="1:6" s="45" customFormat="1" ht="8.25" customHeight="1">
      <c r="A39" s="47"/>
      <c r="B39" s="91"/>
      <c r="C39" s="91"/>
    </row>
    <row r="40" spans="1:6" s="45" customFormat="1">
      <c r="A40" s="46" t="s">
        <v>31</v>
      </c>
      <c r="B40" s="92">
        <f>SUM(B35:B37)</f>
        <v>-10852</v>
      </c>
      <c r="C40" s="92">
        <f>SUM(C35:C37)</f>
        <v>178050</v>
      </c>
    </row>
    <row r="41" spans="1:6" s="45" customFormat="1" ht="7.5" customHeight="1">
      <c r="A41" s="42"/>
      <c r="B41" s="87"/>
      <c r="C41" s="87"/>
    </row>
    <row r="42" spans="1:6" s="45" customFormat="1" ht="9.75" customHeight="1">
      <c r="A42" s="43"/>
      <c r="B42" s="84"/>
      <c r="C42" s="84"/>
    </row>
    <row r="43" spans="1:6" s="45" customFormat="1">
      <c r="A43" s="48" t="s">
        <v>32</v>
      </c>
      <c r="B43" s="93">
        <f>SUM(B30,B40)</f>
        <v>1032521</v>
      </c>
      <c r="C43" s="93">
        <f>SUM(C30,C40)</f>
        <v>356602</v>
      </c>
    </row>
    <row r="44" spans="1:6" s="45" customFormat="1" ht="5.25" customHeight="1" thickBot="1">
      <c r="A44" s="69"/>
      <c r="B44" s="94"/>
      <c r="C44" s="94"/>
    </row>
    <row r="45" spans="1:6" s="33" customFormat="1" ht="27" hidden="1" customHeight="1">
      <c r="A45" s="40" t="s">
        <v>37</v>
      </c>
      <c r="B45" s="95" t="e">
        <f>#REF!/B48*1000</f>
        <v>#REF!</v>
      </c>
      <c r="C45" s="95" t="e">
        <f>#REF!/C48*1000</f>
        <v>#REF!</v>
      </c>
      <c r="D45" s="52"/>
      <c r="E45" s="34"/>
      <c r="F45" s="34"/>
    </row>
    <row r="46" spans="1:6" s="33" customFormat="1" ht="6" hidden="1" customHeight="1">
      <c r="A46" s="50"/>
      <c r="B46" s="96"/>
      <c r="C46" s="97"/>
      <c r="D46" s="53"/>
      <c r="E46" s="34"/>
      <c r="F46" s="34"/>
    </row>
    <row r="47" spans="1:6" s="33" customFormat="1" ht="8.25" hidden="1" customHeight="1">
      <c r="A47" s="36"/>
      <c r="B47" s="98"/>
      <c r="C47" s="99"/>
      <c r="D47" s="54"/>
      <c r="E47" s="34"/>
      <c r="F47" s="34"/>
    </row>
    <row r="48" spans="1:6" s="33" customFormat="1" hidden="1">
      <c r="A48" s="40" t="s">
        <v>38</v>
      </c>
      <c r="B48" s="100">
        <f>C63</f>
        <v>0</v>
      </c>
      <c r="C48" s="101">
        <v>332290</v>
      </c>
      <c r="D48" s="55"/>
      <c r="E48" s="34"/>
      <c r="F48" s="34"/>
    </row>
    <row r="49" spans="1:6" s="33" customFormat="1" ht="4.5" hidden="1" customHeight="1" thickBot="1">
      <c r="A49" s="51"/>
      <c r="B49" s="102"/>
      <c r="C49" s="102"/>
      <c r="D49" s="49"/>
      <c r="E49" s="34"/>
      <c r="F49" s="34"/>
    </row>
    <row r="50" spans="1:6" s="5" customFormat="1">
      <c r="B50" s="103"/>
      <c r="C50" s="104"/>
      <c r="E50" s="6"/>
      <c r="F50" s="6"/>
    </row>
    <row r="51" spans="1:6" s="5" customFormat="1">
      <c r="B51" s="103"/>
      <c r="C51" s="104"/>
      <c r="E51" s="6"/>
      <c r="F51" s="6"/>
    </row>
    <row r="52" spans="1:6" s="11" customFormat="1" ht="15">
      <c r="A52" s="11" t="s">
        <v>33</v>
      </c>
      <c r="B52" s="105" t="s">
        <v>33</v>
      </c>
      <c r="C52" s="105"/>
    </row>
    <row r="53" spans="1:6" s="11" customFormat="1" ht="15">
      <c r="A53" s="12"/>
      <c r="B53" s="105"/>
      <c r="C53" s="105"/>
    </row>
    <row r="54" spans="1:6" s="13" customFormat="1" ht="14.25">
      <c r="A54" s="13" t="s">
        <v>57</v>
      </c>
      <c r="B54" s="106" t="s">
        <v>34</v>
      </c>
      <c r="C54" s="106"/>
    </row>
    <row r="55" spans="1:6" s="13" customFormat="1" ht="14.25">
      <c r="A55" s="14" t="s">
        <v>58</v>
      </c>
      <c r="B55" s="106" t="s">
        <v>35</v>
      </c>
      <c r="C55" s="106"/>
    </row>
    <row r="56" spans="1:6" s="1" customFormat="1" ht="12">
      <c r="A56" s="2"/>
      <c r="B56" s="107"/>
      <c r="C56" s="107"/>
    </row>
    <row r="59" spans="1:6" s="57" customFormat="1">
      <c r="A59" s="56"/>
      <c r="B59" s="108"/>
      <c r="C59" s="108"/>
    </row>
    <row r="60" spans="1:6" s="57" customFormat="1">
      <c r="A60" s="58"/>
      <c r="B60" s="109"/>
      <c r="C60" s="109"/>
    </row>
    <row r="61" spans="1:6" s="57" customFormat="1">
      <c r="A61" s="58"/>
      <c r="B61" s="109"/>
      <c r="C61" s="109"/>
    </row>
    <row r="62" spans="1:6" s="57" customFormat="1">
      <c r="A62" s="58"/>
      <c r="B62" s="109"/>
      <c r="C62" s="109"/>
    </row>
    <row r="63" spans="1:6" s="57" customFormat="1">
      <c r="A63" s="59"/>
      <c r="B63" s="109"/>
      <c r="C63" s="109"/>
    </row>
    <row r="64" spans="1:6" s="57" customFormat="1">
      <c r="A64" s="58"/>
      <c r="B64" s="110"/>
      <c r="C64" s="111"/>
    </row>
    <row r="65" spans="1:6" s="60" customFormat="1">
      <c r="A65" s="58"/>
      <c r="B65" s="108"/>
      <c r="C65" s="111"/>
      <c r="E65" s="57"/>
      <c r="F65" s="57"/>
    </row>
    <row r="66" spans="1:6" s="60" customFormat="1">
      <c r="A66" s="58"/>
      <c r="B66" s="109"/>
      <c r="C66" s="111"/>
      <c r="E66" s="57"/>
      <c r="F66" s="57"/>
    </row>
    <row r="67" spans="1:6" s="60" customFormat="1">
      <c r="A67" s="58"/>
      <c r="B67" s="109"/>
      <c r="C67" s="111"/>
      <c r="E67" s="57"/>
      <c r="F67" s="57"/>
    </row>
    <row r="68" spans="1:6" s="60" customFormat="1">
      <c r="A68" s="58"/>
      <c r="B68" s="109"/>
      <c r="C68" s="111"/>
      <c r="E68" s="57"/>
      <c r="F68" s="57"/>
    </row>
    <row r="69" spans="1:6" s="57" customFormat="1">
      <c r="A69" s="58"/>
      <c r="B69" s="109"/>
      <c r="C69" s="111"/>
    </row>
  </sheetData>
  <mergeCells count="2">
    <mergeCell ref="A6:C6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E57"/>
  <sheetViews>
    <sheetView workbookViewId="0">
      <selection activeCell="A25" sqref="A25"/>
    </sheetView>
  </sheetViews>
  <sheetFormatPr defaultRowHeight="12.75"/>
  <cols>
    <col min="1" max="1" width="62.140625" style="62" customWidth="1"/>
    <col min="2" max="2" width="13.5703125" style="62" customWidth="1"/>
    <col min="3" max="3" width="13.5703125" style="172" customWidth="1"/>
    <col min="4" max="4" width="17.85546875" style="173" customWidth="1"/>
    <col min="5" max="5" width="12.5703125" style="63" customWidth="1"/>
    <col min="6" max="16384" width="9.140625" style="63"/>
  </cols>
  <sheetData>
    <row r="5" spans="1:5">
      <c r="A5" s="171" t="s">
        <v>87</v>
      </c>
      <c r="B5" s="171"/>
    </row>
    <row r="6" spans="1:5">
      <c r="A6" s="238" t="s">
        <v>88</v>
      </c>
      <c r="B6" s="238"/>
      <c r="C6" s="238"/>
      <c r="D6" s="238"/>
      <c r="E6" s="238"/>
    </row>
    <row r="7" spans="1:5">
      <c r="A7" s="174" t="s">
        <v>116</v>
      </c>
      <c r="B7" s="174"/>
      <c r="C7" s="175"/>
      <c r="D7" s="176"/>
      <c r="E7" s="175"/>
    </row>
    <row r="8" spans="1:5">
      <c r="A8" s="177"/>
      <c r="B8" s="177"/>
      <c r="C8" s="178" t="s">
        <v>89</v>
      </c>
      <c r="E8" s="179"/>
    </row>
    <row r="9" spans="1:5">
      <c r="A9" s="181"/>
      <c r="B9" s="180" t="s">
        <v>62</v>
      </c>
      <c r="C9" s="180" t="s">
        <v>62</v>
      </c>
    </row>
    <row r="10" spans="1:5">
      <c r="A10" s="182"/>
      <c r="B10" s="183" t="s">
        <v>44</v>
      </c>
      <c r="C10" s="183" t="s">
        <v>36</v>
      </c>
    </row>
    <row r="11" spans="1:5">
      <c r="A11" s="184"/>
    </row>
    <row r="12" spans="1:5" s="205" customFormat="1">
      <c r="A12" s="201" t="s">
        <v>90</v>
      </c>
      <c r="B12" s="202"/>
      <c r="C12" s="203"/>
      <c r="D12" s="204"/>
    </row>
    <row r="13" spans="1:5" s="205" customFormat="1">
      <c r="A13" s="206" t="s">
        <v>91</v>
      </c>
      <c r="B13" s="207">
        <v>9183343</v>
      </c>
      <c r="C13" s="208">
        <v>3255259</v>
      </c>
      <c r="D13" s="204"/>
    </row>
    <row r="14" spans="1:5" s="205" customFormat="1">
      <c r="A14" s="206" t="s">
        <v>92</v>
      </c>
      <c r="B14" s="207">
        <v>-4191253</v>
      </c>
      <c r="C14" s="208">
        <v>-1348659</v>
      </c>
      <c r="D14" s="204"/>
    </row>
    <row r="15" spans="1:5" s="205" customFormat="1">
      <c r="A15" s="206" t="s">
        <v>93</v>
      </c>
      <c r="B15" s="207">
        <v>985156</v>
      </c>
      <c r="C15" s="209">
        <v>544148</v>
      </c>
      <c r="D15" s="204"/>
    </row>
    <row r="16" spans="1:5" s="205" customFormat="1">
      <c r="A16" s="206" t="s">
        <v>94</v>
      </c>
      <c r="B16" s="207">
        <v>-50656</v>
      </c>
      <c r="C16" s="209">
        <v>-39392</v>
      </c>
      <c r="D16" s="204"/>
    </row>
    <row r="17" spans="1:4" s="205" customFormat="1">
      <c r="A17" s="206" t="s">
        <v>95</v>
      </c>
      <c r="B17" s="207">
        <v>301552</v>
      </c>
      <c r="C17" s="209">
        <v>290386</v>
      </c>
      <c r="D17" s="204"/>
    </row>
    <row r="18" spans="1:4" s="205" customFormat="1" ht="25.5">
      <c r="A18" s="206" t="s">
        <v>96</v>
      </c>
      <c r="B18" s="207">
        <v>67957</v>
      </c>
      <c r="C18" s="209">
        <v>0</v>
      </c>
      <c r="D18" s="204"/>
    </row>
    <row r="19" spans="1:4" s="205" customFormat="1">
      <c r="A19" s="206" t="s">
        <v>97</v>
      </c>
      <c r="B19" s="207">
        <v>105311</v>
      </c>
      <c r="C19" s="209">
        <v>30800</v>
      </c>
      <c r="D19" s="204"/>
    </row>
    <row r="20" spans="1:4" s="205" customFormat="1">
      <c r="A20" s="206" t="s">
        <v>98</v>
      </c>
      <c r="B20" s="207">
        <v>-3140411</v>
      </c>
      <c r="C20" s="209">
        <v>-1956609</v>
      </c>
      <c r="D20" s="204"/>
    </row>
    <row r="21" spans="1:4" s="205" customFormat="1" ht="25.5">
      <c r="A21" s="210" t="s">
        <v>99</v>
      </c>
      <c r="B21" s="211">
        <f>SUM(B13:B20)</f>
        <v>3260999</v>
      </c>
      <c r="C21" s="211">
        <f>SUM(C13:C20)</f>
        <v>775933</v>
      </c>
      <c r="D21" s="204"/>
    </row>
    <row r="22" spans="1:4" s="205" customFormat="1">
      <c r="A22" s="212" t="s">
        <v>120</v>
      </c>
      <c r="B22" s="213"/>
      <c r="C22" s="213"/>
      <c r="D22" s="204"/>
    </row>
    <row r="23" spans="1:4" s="205" customFormat="1">
      <c r="A23" s="206" t="s">
        <v>100</v>
      </c>
      <c r="B23" s="207">
        <v>-157147</v>
      </c>
      <c r="C23" s="209">
        <v>-7510</v>
      </c>
      <c r="D23" s="204"/>
    </row>
    <row r="24" spans="1:4" s="205" customFormat="1">
      <c r="A24" s="206" t="s">
        <v>5</v>
      </c>
      <c r="B24" s="207">
        <v>-55301344</v>
      </c>
      <c r="C24" s="209">
        <v>-34483705</v>
      </c>
      <c r="D24" s="204"/>
    </row>
    <row r="25" spans="1:4" s="205" customFormat="1">
      <c r="A25" s="206" t="s">
        <v>101</v>
      </c>
      <c r="B25" s="207">
        <v>0</v>
      </c>
      <c r="C25" s="209">
        <v>3933001</v>
      </c>
      <c r="D25" s="204"/>
    </row>
    <row r="26" spans="1:4" s="205" customFormat="1">
      <c r="A26" s="206" t="s">
        <v>7</v>
      </c>
      <c r="B26" s="207">
        <v>-60141</v>
      </c>
      <c r="C26" s="209">
        <v>32031</v>
      </c>
      <c r="D26" s="204"/>
    </row>
    <row r="27" spans="1:4" s="205" customFormat="1">
      <c r="A27" s="214" t="s">
        <v>121</v>
      </c>
      <c r="B27" s="207"/>
      <c r="C27" s="209"/>
      <c r="D27" s="204"/>
    </row>
    <row r="28" spans="1:4" s="205" customFormat="1">
      <c r="A28" s="206" t="s">
        <v>10</v>
      </c>
      <c r="B28" s="207">
        <v>90185291</v>
      </c>
      <c r="C28" s="209">
        <v>30439649</v>
      </c>
      <c r="D28" s="204"/>
    </row>
    <row r="29" spans="1:4" s="205" customFormat="1">
      <c r="A29" s="206" t="s">
        <v>59</v>
      </c>
      <c r="B29" s="207">
        <v>0</v>
      </c>
      <c r="C29" s="209">
        <v>204000</v>
      </c>
      <c r="D29" s="204"/>
    </row>
    <row r="30" spans="1:4" s="205" customFormat="1">
      <c r="A30" s="206" t="s">
        <v>13</v>
      </c>
      <c r="B30" s="207">
        <v>741787</v>
      </c>
      <c r="C30" s="209">
        <v>15477</v>
      </c>
      <c r="D30" s="204"/>
    </row>
    <row r="31" spans="1:4" s="205" customFormat="1" ht="26.25" thickBot="1">
      <c r="A31" s="210" t="s">
        <v>102</v>
      </c>
      <c r="B31" s="215">
        <f>SUM(B21:B30)</f>
        <v>38669445</v>
      </c>
      <c r="C31" s="215">
        <f>SUM(C21:C30)</f>
        <v>908876</v>
      </c>
      <c r="D31" s="204"/>
    </row>
    <row r="32" spans="1:4" s="205" customFormat="1" ht="13.5" thickTop="1">
      <c r="A32" s="206" t="s">
        <v>103</v>
      </c>
      <c r="B32" s="207">
        <v>-31778</v>
      </c>
      <c r="C32" s="209">
        <v>0</v>
      </c>
      <c r="D32" s="204"/>
    </row>
    <row r="33" spans="1:5" s="205" customFormat="1" ht="25.5">
      <c r="A33" s="201" t="s">
        <v>104</v>
      </c>
      <c r="B33" s="216">
        <f>SUM(B31,B32)</f>
        <v>38637667</v>
      </c>
      <c r="C33" s="216">
        <f>SUM(C31,C32)</f>
        <v>908876</v>
      </c>
      <c r="D33" s="204"/>
    </row>
    <row r="34" spans="1:5" s="205" customFormat="1">
      <c r="A34" s="201" t="s">
        <v>105</v>
      </c>
      <c r="B34" s="217"/>
      <c r="C34" s="218"/>
      <c r="D34" s="204"/>
    </row>
    <row r="35" spans="1:5" s="205" customFormat="1" ht="25.5">
      <c r="A35" s="206" t="s">
        <v>106</v>
      </c>
      <c r="B35" s="207">
        <v>-38341745</v>
      </c>
      <c r="C35" s="209">
        <v>-21877216</v>
      </c>
      <c r="D35" s="219"/>
    </row>
    <row r="36" spans="1:5" s="205" customFormat="1" ht="25.5">
      <c r="A36" s="220" t="s">
        <v>107</v>
      </c>
      <c r="B36" s="207">
        <v>7475313</v>
      </c>
      <c r="C36" s="209">
        <v>19209126</v>
      </c>
      <c r="D36" s="219"/>
    </row>
    <row r="37" spans="1:5" s="205" customFormat="1">
      <c r="A37" s="206" t="s">
        <v>108</v>
      </c>
      <c r="B37" s="207">
        <v>-518374</v>
      </c>
      <c r="C37" s="209">
        <v>-673297</v>
      </c>
      <c r="D37" s="219"/>
    </row>
    <row r="38" spans="1:5" s="205" customFormat="1" ht="13.5" thickBot="1">
      <c r="A38" s="210" t="s">
        <v>109</v>
      </c>
      <c r="B38" s="221">
        <f>SUM(B35:B37)</f>
        <v>-31384806</v>
      </c>
      <c r="C38" s="221">
        <f>SUM(C35:C37)</f>
        <v>-3341387</v>
      </c>
      <c r="D38" s="204"/>
    </row>
    <row r="39" spans="1:5" s="205" customFormat="1" ht="13.5" thickTop="1">
      <c r="A39" s="201" t="s">
        <v>110</v>
      </c>
      <c r="B39" s="217"/>
      <c r="C39" s="218"/>
      <c r="D39" s="204"/>
    </row>
    <row r="40" spans="1:5" s="205" customFormat="1">
      <c r="A40" s="206" t="s">
        <v>77</v>
      </c>
      <c r="B40" s="207">
        <v>0</v>
      </c>
      <c r="C40" s="208">
        <v>4500000</v>
      </c>
      <c r="D40" s="204"/>
    </row>
    <row r="41" spans="1:5" s="205" customFormat="1">
      <c r="A41" s="206" t="s">
        <v>83</v>
      </c>
      <c r="B41" s="207">
        <v>-360000</v>
      </c>
      <c r="C41" s="208">
        <v>0</v>
      </c>
      <c r="D41" s="204"/>
    </row>
    <row r="42" spans="1:5" s="205" customFormat="1">
      <c r="A42" s="206" t="s">
        <v>55</v>
      </c>
      <c r="B42" s="207">
        <v>6964910</v>
      </c>
      <c r="C42" s="208">
        <v>0</v>
      </c>
      <c r="D42" s="204"/>
    </row>
    <row r="43" spans="1:5" s="205" customFormat="1">
      <c r="A43" s="222" t="s">
        <v>56</v>
      </c>
      <c r="B43" s="207">
        <v>3336806</v>
      </c>
      <c r="C43" s="208">
        <v>150000</v>
      </c>
      <c r="D43" s="204"/>
    </row>
    <row r="44" spans="1:5" s="205" customFormat="1">
      <c r="A44" s="210" t="s">
        <v>111</v>
      </c>
      <c r="B44" s="223">
        <f>SUM(B40:B43)</f>
        <v>9941716</v>
      </c>
      <c r="C44" s="223">
        <f>SUM(C40:C43)</f>
        <v>4650000</v>
      </c>
      <c r="D44" s="204"/>
    </row>
    <row r="45" spans="1:5" s="205" customFormat="1" ht="25.5">
      <c r="A45" s="210" t="s">
        <v>112</v>
      </c>
      <c r="B45" s="224">
        <v>-82632</v>
      </c>
      <c r="C45" s="213">
        <v>26092</v>
      </c>
      <c r="D45" s="204"/>
    </row>
    <row r="46" spans="1:5" s="205" customFormat="1">
      <c r="A46" s="201" t="s">
        <v>113</v>
      </c>
      <c r="B46" s="225">
        <f>SUM(B33,B38,B44,B45)</f>
        <v>17111945</v>
      </c>
      <c r="C46" s="225">
        <f>SUM(C33,C38,C44,C45)</f>
        <v>2243581</v>
      </c>
      <c r="D46" s="204"/>
      <c r="E46" s="226"/>
    </row>
    <row r="47" spans="1:5" s="205" customFormat="1" ht="13.5" thickBot="1">
      <c r="A47" s="206" t="s">
        <v>114</v>
      </c>
      <c r="B47" s="227">
        <v>8286492</v>
      </c>
      <c r="C47" s="228">
        <v>6519444</v>
      </c>
      <c r="D47" s="204"/>
    </row>
    <row r="48" spans="1:5" s="205" customFormat="1" ht="13.5" thickBot="1">
      <c r="A48" s="210" t="s">
        <v>115</v>
      </c>
      <c r="B48" s="229">
        <f>SUM(B46:B47)</f>
        <v>25398437</v>
      </c>
      <c r="C48" s="230">
        <v>8763025</v>
      </c>
      <c r="D48" s="204"/>
      <c r="E48" s="226"/>
    </row>
    <row r="49" spans="1:5">
      <c r="A49" s="186"/>
      <c r="B49" s="200"/>
      <c r="C49" s="200"/>
    </row>
    <row r="50" spans="1:5">
      <c r="A50" s="20"/>
      <c r="B50" s="20"/>
      <c r="C50" s="185"/>
    </row>
    <row r="51" spans="1:5">
      <c r="A51" s="20" t="s">
        <v>117</v>
      </c>
      <c r="B51" s="187" t="s">
        <v>118</v>
      </c>
      <c r="C51" s="188"/>
      <c r="D51" s="189"/>
    </row>
    <row r="52" spans="1:5" s="13" customFormat="1" ht="14.25">
      <c r="A52" s="13" t="s">
        <v>57</v>
      </c>
      <c r="B52" s="72" t="s">
        <v>34</v>
      </c>
      <c r="C52" s="72"/>
    </row>
    <row r="53" spans="1:5" s="13" customFormat="1" ht="14.25">
      <c r="A53" s="14" t="s">
        <v>58</v>
      </c>
      <c r="B53" s="72" t="s">
        <v>35</v>
      </c>
      <c r="C53" s="72"/>
    </row>
    <row r="54" spans="1:5" s="1" customFormat="1" ht="12">
      <c r="A54" s="2"/>
      <c r="B54" s="7"/>
      <c r="C54" s="7"/>
    </row>
    <row r="55" spans="1:5">
      <c r="E55" s="179"/>
    </row>
    <row r="56" spans="1:5">
      <c r="E56" s="190"/>
    </row>
    <row r="57" spans="1:5">
      <c r="E57" s="190"/>
    </row>
  </sheetData>
  <mergeCells count="1">
    <mergeCell ref="A6:E6"/>
  </mergeCells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H76"/>
  <sheetViews>
    <sheetView workbookViewId="0">
      <selection activeCell="M28" sqref="M28"/>
    </sheetView>
  </sheetViews>
  <sheetFormatPr defaultColWidth="11.42578125" defaultRowHeight="12.75"/>
  <cols>
    <col min="1" max="1" width="3.7109375" style="113" customWidth="1"/>
    <col min="2" max="2" width="55.7109375" style="113" customWidth="1"/>
    <col min="3" max="8" width="13.42578125" style="113" customWidth="1"/>
    <col min="9" max="252" width="11.42578125" style="113"/>
    <col min="253" max="253" width="3.7109375" style="113" customWidth="1"/>
    <col min="254" max="254" width="92.140625" style="113" customWidth="1"/>
    <col min="255" max="255" width="19.5703125" style="113" customWidth="1"/>
    <col min="256" max="256" width="19.42578125" style="113" bestFit="1" customWidth="1"/>
    <col min="257" max="508" width="11.42578125" style="113"/>
    <col min="509" max="509" width="3.7109375" style="113" customWidth="1"/>
    <col min="510" max="510" width="92.140625" style="113" customWidth="1"/>
    <col min="511" max="511" width="19.5703125" style="113" customWidth="1"/>
    <col min="512" max="512" width="19.42578125" style="113" bestFit="1" customWidth="1"/>
    <col min="513" max="764" width="11.42578125" style="113"/>
    <col min="765" max="765" width="3.7109375" style="113" customWidth="1"/>
    <col min="766" max="766" width="92.140625" style="113" customWidth="1"/>
    <col min="767" max="767" width="19.5703125" style="113" customWidth="1"/>
    <col min="768" max="768" width="19.42578125" style="113" bestFit="1" customWidth="1"/>
    <col min="769" max="1020" width="11.42578125" style="113"/>
    <col min="1021" max="1021" width="3.7109375" style="113" customWidth="1"/>
    <col min="1022" max="1022" width="92.140625" style="113" customWidth="1"/>
    <col min="1023" max="1023" width="19.5703125" style="113" customWidth="1"/>
    <col min="1024" max="1024" width="19.42578125" style="113" bestFit="1" customWidth="1"/>
    <col min="1025" max="1276" width="11.42578125" style="113"/>
    <col min="1277" max="1277" width="3.7109375" style="113" customWidth="1"/>
    <col min="1278" max="1278" width="92.140625" style="113" customWidth="1"/>
    <col min="1279" max="1279" width="19.5703125" style="113" customWidth="1"/>
    <col min="1280" max="1280" width="19.42578125" style="113" bestFit="1" customWidth="1"/>
    <col min="1281" max="1532" width="11.42578125" style="113"/>
    <col min="1533" max="1533" width="3.7109375" style="113" customWidth="1"/>
    <col min="1534" max="1534" width="92.140625" style="113" customWidth="1"/>
    <col min="1535" max="1535" width="19.5703125" style="113" customWidth="1"/>
    <col min="1536" max="1536" width="19.42578125" style="113" bestFit="1" customWidth="1"/>
    <col min="1537" max="1788" width="11.42578125" style="113"/>
    <col min="1789" max="1789" width="3.7109375" style="113" customWidth="1"/>
    <col min="1790" max="1790" width="92.140625" style="113" customWidth="1"/>
    <col min="1791" max="1791" width="19.5703125" style="113" customWidth="1"/>
    <col min="1792" max="1792" width="19.42578125" style="113" bestFit="1" customWidth="1"/>
    <col min="1793" max="2044" width="11.42578125" style="113"/>
    <col min="2045" max="2045" width="3.7109375" style="113" customWidth="1"/>
    <col min="2046" max="2046" width="92.140625" style="113" customWidth="1"/>
    <col min="2047" max="2047" width="19.5703125" style="113" customWidth="1"/>
    <col min="2048" max="2048" width="19.42578125" style="113" bestFit="1" customWidth="1"/>
    <col min="2049" max="2300" width="11.42578125" style="113"/>
    <col min="2301" max="2301" width="3.7109375" style="113" customWidth="1"/>
    <col min="2302" max="2302" width="92.140625" style="113" customWidth="1"/>
    <col min="2303" max="2303" width="19.5703125" style="113" customWidth="1"/>
    <col min="2304" max="2304" width="19.42578125" style="113" bestFit="1" customWidth="1"/>
    <col min="2305" max="2556" width="11.42578125" style="113"/>
    <col min="2557" max="2557" width="3.7109375" style="113" customWidth="1"/>
    <col min="2558" max="2558" width="92.140625" style="113" customWidth="1"/>
    <col min="2559" max="2559" width="19.5703125" style="113" customWidth="1"/>
    <col min="2560" max="2560" width="19.42578125" style="113" bestFit="1" customWidth="1"/>
    <col min="2561" max="2812" width="11.42578125" style="113"/>
    <col min="2813" max="2813" width="3.7109375" style="113" customWidth="1"/>
    <col min="2814" max="2814" width="92.140625" style="113" customWidth="1"/>
    <col min="2815" max="2815" width="19.5703125" style="113" customWidth="1"/>
    <col min="2816" max="2816" width="19.42578125" style="113" bestFit="1" customWidth="1"/>
    <col min="2817" max="3068" width="11.42578125" style="113"/>
    <col min="3069" max="3069" width="3.7109375" style="113" customWidth="1"/>
    <col min="3070" max="3070" width="92.140625" style="113" customWidth="1"/>
    <col min="3071" max="3071" width="19.5703125" style="113" customWidth="1"/>
    <col min="3072" max="3072" width="19.42578125" style="113" bestFit="1" customWidth="1"/>
    <col min="3073" max="3324" width="11.42578125" style="113"/>
    <col min="3325" max="3325" width="3.7109375" style="113" customWidth="1"/>
    <col min="3326" max="3326" width="92.140625" style="113" customWidth="1"/>
    <col min="3327" max="3327" width="19.5703125" style="113" customWidth="1"/>
    <col min="3328" max="3328" width="19.42578125" style="113" bestFit="1" customWidth="1"/>
    <col min="3329" max="3580" width="11.42578125" style="113"/>
    <col min="3581" max="3581" width="3.7109375" style="113" customWidth="1"/>
    <col min="3582" max="3582" width="92.140625" style="113" customWidth="1"/>
    <col min="3583" max="3583" width="19.5703125" style="113" customWidth="1"/>
    <col min="3584" max="3584" width="19.42578125" style="113" bestFit="1" customWidth="1"/>
    <col min="3585" max="3836" width="11.42578125" style="113"/>
    <col min="3837" max="3837" width="3.7109375" style="113" customWidth="1"/>
    <col min="3838" max="3838" width="92.140625" style="113" customWidth="1"/>
    <col min="3839" max="3839" width="19.5703125" style="113" customWidth="1"/>
    <col min="3840" max="3840" width="19.42578125" style="113" bestFit="1" customWidth="1"/>
    <col min="3841" max="4092" width="11.42578125" style="113"/>
    <col min="4093" max="4093" width="3.7109375" style="113" customWidth="1"/>
    <col min="4094" max="4094" width="92.140625" style="113" customWidth="1"/>
    <col min="4095" max="4095" width="19.5703125" style="113" customWidth="1"/>
    <col min="4096" max="4096" width="19.42578125" style="113" bestFit="1" customWidth="1"/>
    <col min="4097" max="4348" width="11.42578125" style="113"/>
    <col min="4349" max="4349" width="3.7109375" style="113" customWidth="1"/>
    <col min="4350" max="4350" width="92.140625" style="113" customWidth="1"/>
    <col min="4351" max="4351" width="19.5703125" style="113" customWidth="1"/>
    <col min="4352" max="4352" width="19.42578125" style="113" bestFit="1" customWidth="1"/>
    <col min="4353" max="4604" width="11.42578125" style="113"/>
    <col min="4605" max="4605" width="3.7109375" style="113" customWidth="1"/>
    <col min="4606" max="4606" width="92.140625" style="113" customWidth="1"/>
    <col min="4607" max="4607" width="19.5703125" style="113" customWidth="1"/>
    <col min="4608" max="4608" width="19.42578125" style="113" bestFit="1" customWidth="1"/>
    <col min="4609" max="4860" width="11.42578125" style="113"/>
    <col min="4861" max="4861" width="3.7109375" style="113" customWidth="1"/>
    <col min="4862" max="4862" width="92.140625" style="113" customWidth="1"/>
    <col min="4863" max="4863" width="19.5703125" style="113" customWidth="1"/>
    <col min="4864" max="4864" width="19.42578125" style="113" bestFit="1" customWidth="1"/>
    <col min="4865" max="5116" width="11.42578125" style="113"/>
    <col min="5117" max="5117" width="3.7109375" style="113" customWidth="1"/>
    <col min="5118" max="5118" width="92.140625" style="113" customWidth="1"/>
    <col min="5119" max="5119" width="19.5703125" style="113" customWidth="1"/>
    <col min="5120" max="5120" width="19.42578125" style="113" bestFit="1" customWidth="1"/>
    <col min="5121" max="5372" width="11.42578125" style="113"/>
    <col min="5373" max="5373" width="3.7109375" style="113" customWidth="1"/>
    <col min="5374" max="5374" width="92.140625" style="113" customWidth="1"/>
    <col min="5375" max="5375" width="19.5703125" style="113" customWidth="1"/>
    <col min="5376" max="5376" width="19.42578125" style="113" bestFit="1" customWidth="1"/>
    <col min="5377" max="5628" width="11.42578125" style="113"/>
    <col min="5629" max="5629" width="3.7109375" style="113" customWidth="1"/>
    <col min="5630" max="5630" width="92.140625" style="113" customWidth="1"/>
    <col min="5631" max="5631" width="19.5703125" style="113" customWidth="1"/>
    <col min="5632" max="5632" width="19.42578125" style="113" bestFit="1" customWidth="1"/>
    <col min="5633" max="5884" width="11.42578125" style="113"/>
    <col min="5885" max="5885" width="3.7109375" style="113" customWidth="1"/>
    <col min="5886" max="5886" width="92.140625" style="113" customWidth="1"/>
    <col min="5887" max="5887" width="19.5703125" style="113" customWidth="1"/>
    <col min="5888" max="5888" width="19.42578125" style="113" bestFit="1" customWidth="1"/>
    <col min="5889" max="6140" width="11.42578125" style="113"/>
    <col min="6141" max="6141" width="3.7109375" style="113" customWidth="1"/>
    <col min="6142" max="6142" width="92.140625" style="113" customWidth="1"/>
    <col min="6143" max="6143" width="19.5703125" style="113" customWidth="1"/>
    <col min="6144" max="6144" width="19.42578125" style="113" bestFit="1" customWidth="1"/>
    <col min="6145" max="6396" width="11.42578125" style="113"/>
    <col min="6397" max="6397" width="3.7109375" style="113" customWidth="1"/>
    <col min="6398" max="6398" width="92.140625" style="113" customWidth="1"/>
    <col min="6399" max="6399" width="19.5703125" style="113" customWidth="1"/>
    <col min="6400" max="6400" width="19.42578125" style="113" bestFit="1" customWidth="1"/>
    <col min="6401" max="6652" width="11.42578125" style="113"/>
    <col min="6653" max="6653" width="3.7109375" style="113" customWidth="1"/>
    <col min="6654" max="6654" width="92.140625" style="113" customWidth="1"/>
    <col min="6655" max="6655" width="19.5703125" style="113" customWidth="1"/>
    <col min="6656" max="6656" width="19.42578125" style="113" bestFit="1" customWidth="1"/>
    <col min="6657" max="6908" width="11.42578125" style="113"/>
    <col min="6909" max="6909" width="3.7109375" style="113" customWidth="1"/>
    <col min="6910" max="6910" width="92.140625" style="113" customWidth="1"/>
    <col min="6911" max="6911" width="19.5703125" style="113" customWidth="1"/>
    <col min="6912" max="6912" width="19.42578125" style="113" bestFit="1" customWidth="1"/>
    <col min="6913" max="7164" width="11.42578125" style="113"/>
    <col min="7165" max="7165" width="3.7109375" style="113" customWidth="1"/>
    <col min="7166" max="7166" width="92.140625" style="113" customWidth="1"/>
    <col min="7167" max="7167" width="19.5703125" style="113" customWidth="1"/>
    <col min="7168" max="7168" width="19.42578125" style="113" bestFit="1" customWidth="1"/>
    <col min="7169" max="7420" width="11.42578125" style="113"/>
    <col min="7421" max="7421" width="3.7109375" style="113" customWidth="1"/>
    <col min="7422" max="7422" width="92.140625" style="113" customWidth="1"/>
    <col min="7423" max="7423" width="19.5703125" style="113" customWidth="1"/>
    <col min="7424" max="7424" width="19.42578125" style="113" bestFit="1" customWidth="1"/>
    <col min="7425" max="7676" width="11.42578125" style="113"/>
    <col min="7677" max="7677" width="3.7109375" style="113" customWidth="1"/>
    <col min="7678" max="7678" width="92.140625" style="113" customWidth="1"/>
    <col min="7679" max="7679" width="19.5703125" style="113" customWidth="1"/>
    <col min="7680" max="7680" width="19.42578125" style="113" bestFit="1" customWidth="1"/>
    <col min="7681" max="7932" width="11.42578125" style="113"/>
    <col min="7933" max="7933" width="3.7109375" style="113" customWidth="1"/>
    <col min="7934" max="7934" width="92.140625" style="113" customWidth="1"/>
    <col min="7935" max="7935" width="19.5703125" style="113" customWidth="1"/>
    <col min="7936" max="7936" width="19.42578125" style="113" bestFit="1" customWidth="1"/>
    <col min="7937" max="8188" width="11.42578125" style="113"/>
    <col min="8189" max="8189" width="3.7109375" style="113" customWidth="1"/>
    <col min="8190" max="8190" width="92.140625" style="113" customWidth="1"/>
    <col min="8191" max="8191" width="19.5703125" style="113" customWidth="1"/>
    <col min="8192" max="8192" width="19.42578125" style="113" bestFit="1" customWidth="1"/>
    <col min="8193" max="8444" width="11.42578125" style="113"/>
    <col min="8445" max="8445" width="3.7109375" style="113" customWidth="1"/>
    <col min="8446" max="8446" width="92.140625" style="113" customWidth="1"/>
    <col min="8447" max="8447" width="19.5703125" style="113" customWidth="1"/>
    <col min="8448" max="8448" width="19.42578125" style="113" bestFit="1" customWidth="1"/>
    <col min="8449" max="8700" width="11.42578125" style="113"/>
    <col min="8701" max="8701" width="3.7109375" style="113" customWidth="1"/>
    <col min="8702" max="8702" width="92.140625" style="113" customWidth="1"/>
    <col min="8703" max="8703" width="19.5703125" style="113" customWidth="1"/>
    <col min="8704" max="8704" width="19.42578125" style="113" bestFit="1" customWidth="1"/>
    <col min="8705" max="8956" width="11.42578125" style="113"/>
    <col min="8957" max="8957" width="3.7109375" style="113" customWidth="1"/>
    <col min="8958" max="8958" width="92.140625" style="113" customWidth="1"/>
    <col min="8959" max="8959" width="19.5703125" style="113" customWidth="1"/>
    <col min="8960" max="8960" width="19.42578125" style="113" bestFit="1" customWidth="1"/>
    <col min="8961" max="9212" width="11.42578125" style="113"/>
    <col min="9213" max="9213" width="3.7109375" style="113" customWidth="1"/>
    <col min="9214" max="9214" width="92.140625" style="113" customWidth="1"/>
    <col min="9215" max="9215" width="19.5703125" style="113" customWidth="1"/>
    <col min="9216" max="9216" width="19.42578125" style="113" bestFit="1" customWidth="1"/>
    <col min="9217" max="9468" width="11.42578125" style="113"/>
    <col min="9469" max="9469" width="3.7109375" style="113" customWidth="1"/>
    <col min="9470" max="9470" width="92.140625" style="113" customWidth="1"/>
    <col min="9471" max="9471" width="19.5703125" style="113" customWidth="1"/>
    <col min="9472" max="9472" width="19.42578125" style="113" bestFit="1" customWidth="1"/>
    <col min="9473" max="9724" width="11.42578125" style="113"/>
    <col min="9725" max="9725" width="3.7109375" style="113" customWidth="1"/>
    <col min="9726" max="9726" width="92.140625" style="113" customWidth="1"/>
    <col min="9727" max="9727" width="19.5703125" style="113" customWidth="1"/>
    <col min="9728" max="9728" width="19.42578125" style="113" bestFit="1" customWidth="1"/>
    <col min="9729" max="9980" width="11.42578125" style="113"/>
    <col min="9981" max="9981" width="3.7109375" style="113" customWidth="1"/>
    <col min="9982" max="9982" width="92.140625" style="113" customWidth="1"/>
    <col min="9983" max="9983" width="19.5703125" style="113" customWidth="1"/>
    <col min="9984" max="9984" width="19.42578125" style="113" bestFit="1" customWidth="1"/>
    <col min="9985" max="10236" width="11.42578125" style="113"/>
    <col min="10237" max="10237" width="3.7109375" style="113" customWidth="1"/>
    <col min="10238" max="10238" width="92.140625" style="113" customWidth="1"/>
    <col min="10239" max="10239" width="19.5703125" style="113" customWidth="1"/>
    <col min="10240" max="10240" width="19.42578125" style="113" bestFit="1" customWidth="1"/>
    <col min="10241" max="10492" width="11.42578125" style="113"/>
    <col min="10493" max="10493" width="3.7109375" style="113" customWidth="1"/>
    <col min="10494" max="10494" width="92.140625" style="113" customWidth="1"/>
    <col min="10495" max="10495" width="19.5703125" style="113" customWidth="1"/>
    <col min="10496" max="10496" width="19.42578125" style="113" bestFit="1" customWidth="1"/>
    <col min="10497" max="10748" width="11.42578125" style="113"/>
    <col min="10749" max="10749" width="3.7109375" style="113" customWidth="1"/>
    <col min="10750" max="10750" width="92.140625" style="113" customWidth="1"/>
    <col min="10751" max="10751" width="19.5703125" style="113" customWidth="1"/>
    <col min="10752" max="10752" width="19.42578125" style="113" bestFit="1" customWidth="1"/>
    <col min="10753" max="11004" width="11.42578125" style="113"/>
    <col min="11005" max="11005" width="3.7109375" style="113" customWidth="1"/>
    <col min="11006" max="11006" width="92.140625" style="113" customWidth="1"/>
    <col min="11007" max="11007" width="19.5703125" style="113" customWidth="1"/>
    <col min="11008" max="11008" width="19.42578125" style="113" bestFit="1" customWidth="1"/>
    <col min="11009" max="11260" width="11.42578125" style="113"/>
    <col min="11261" max="11261" width="3.7109375" style="113" customWidth="1"/>
    <col min="11262" max="11262" width="92.140625" style="113" customWidth="1"/>
    <col min="11263" max="11263" width="19.5703125" style="113" customWidth="1"/>
    <col min="11264" max="11264" width="19.42578125" style="113" bestFit="1" customWidth="1"/>
    <col min="11265" max="11516" width="11.42578125" style="113"/>
    <col min="11517" max="11517" width="3.7109375" style="113" customWidth="1"/>
    <col min="11518" max="11518" width="92.140625" style="113" customWidth="1"/>
    <col min="11519" max="11519" width="19.5703125" style="113" customWidth="1"/>
    <col min="11520" max="11520" width="19.42578125" style="113" bestFit="1" customWidth="1"/>
    <col min="11521" max="11772" width="11.42578125" style="113"/>
    <col min="11773" max="11773" width="3.7109375" style="113" customWidth="1"/>
    <col min="11774" max="11774" width="92.140625" style="113" customWidth="1"/>
    <col min="11775" max="11775" width="19.5703125" style="113" customWidth="1"/>
    <col min="11776" max="11776" width="19.42578125" style="113" bestFit="1" customWidth="1"/>
    <col min="11777" max="12028" width="11.42578125" style="113"/>
    <col min="12029" max="12029" width="3.7109375" style="113" customWidth="1"/>
    <col min="12030" max="12030" width="92.140625" style="113" customWidth="1"/>
    <col min="12031" max="12031" width="19.5703125" style="113" customWidth="1"/>
    <col min="12032" max="12032" width="19.42578125" style="113" bestFit="1" customWidth="1"/>
    <col min="12033" max="12284" width="11.42578125" style="113"/>
    <col min="12285" max="12285" width="3.7109375" style="113" customWidth="1"/>
    <col min="12286" max="12286" width="92.140625" style="113" customWidth="1"/>
    <col min="12287" max="12287" width="19.5703125" style="113" customWidth="1"/>
    <col min="12288" max="12288" width="19.42578125" style="113" bestFit="1" customWidth="1"/>
    <col min="12289" max="12540" width="11.42578125" style="113"/>
    <col min="12541" max="12541" width="3.7109375" style="113" customWidth="1"/>
    <col min="12542" max="12542" width="92.140625" style="113" customWidth="1"/>
    <col min="12543" max="12543" width="19.5703125" style="113" customWidth="1"/>
    <col min="12544" max="12544" width="19.42578125" style="113" bestFit="1" customWidth="1"/>
    <col min="12545" max="12796" width="11.42578125" style="113"/>
    <col min="12797" max="12797" width="3.7109375" style="113" customWidth="1"/>
    <col min="12798" max="12798" width="92.140625" style="113" customWidth="1"/>
    <col min="12799" max="12799" width="19.5703125" style="113" customWidth="1"/>
    <col min="12800" max="12800" width="19.42578125" style="113" bestFit="1" customWidth="1"/>
    <col min="12801" max="13052" width="11.42578125" style="113"/>
    <col min="13053" max="13053" width="3.7109375" style="113" customWidth="1"/>
    <col min="13054" max="13054" width="92.140625" style="113" customWidth="1"/>
    <col min="13055" max="13055" width="19.5703125" style="113" customWidth="1"/>
    <col min="13056" max="13056" width="19.42578125" style="113" bestFit="1" customWidth="1"/>
    <col min="13057" max="13308" width="11.42578125" style="113"/>
    <col min="13309" max="13309" width="3.7109375" style="113" customWidth="1"/>
    <col min="13310" max="13310" width="92.140625" style="113" customWidth="1"/>
    <col min="13311" max="13311" width="19.5703125" style="113" customWidth="1"/>
    <col min="13312" max="13312" width="19.42578125" style="113" bestFit="1" customWidth="1"/>
    <col min="13313" max="13564" width="11.42578125" style="113"/>
    <col min="13565" max="13565" width="3.7109375" style="113" customWidth="1"/>
    <col min="13566" max="13566" width="92.140625" style="113" customWidth="1"/>
    <col min="13567" max="13567" width="19.5703125" style="113" customWidth="1"/>
    <col min="13568" max="13568" width="19.42578125" style="113" bestFit="1" customWidth="1"/>
    <col min="13569" max="13820" width="11.42578125" style="113"/>
    <col min="13821" max="13821" width="3.7109375" style="113" customWidth="1"/>
    <col min="13822" max="13822" width="92.140625" style="113" customWidth="1"/>
    <col min="13823" max="13823" width="19.5703125" style="113" customWidth="1"/>
    <col min="13824" max="13824" width="19.42578125" style="113" bestFit="1" customWidth="1"/>
    <col min="13825" max="14076" width="11.42578125" style="113"/>
    <col min="14077" max="14077" width="3.7109375" style="113" customWidth="1"/>
    <col min="14078" max="14078" width="92.140625" style="113" customWidth="1"/>
    <col min="14079" max="14079" width="19.5703125" style="113" customWidth="1"/>
    <col min="14080" max="14080" width="19.42578125" style="113" bestFit="1" customWidth="1"/>
    <col min="14081" max="14332" width="11.42578125" style="113"/>
    <col min="14333" max="14333" width="3.7109375" style="113" customWidth="1"/>
    <col min="14334" max="14334" width="92.140625" style="113" customWidth="1"/>
    <col min="14335" max="14335" width="19.5703125" style="113" customWidth="1"/>
    <col min="14336" max="14336" width="19.42578125" style="113" bestFit="1" customWidth="1"/>
    <col min="14337" max="14588" width="11.42578125" style="113"/>
    <col min="14589" max="14589" width="3.7109375" style="113" customWidth="1"/>
    <col min="14590" max="14590" width="92.140625" style="113" customWidth="1"/>
    <col min="14591" max="14591" width="19.5703125" style="113" customWidth="1"/>
    <col min="14592" max="14592" width="19.42578125" style="113" bestFit="1" customWidth="1"/>
    <col min="14593" max="14844" width="11.42578125" style="113"/>
    <col min="14845" max="14845" width="3.7109375" style="113" customWidth="1"/>
    <col min="14846" max="14846" width="92.140625" style="113" customWidth="1"/>
    <col min="14847" max="14847" width="19.5703125" style="113" customWidth="1"/>
    <col min="14848" max="14848" width="19.42578125" style="113" bestFit="1" customWidth="1"/>
    <col min="14849" max="15100" width="11.42578125" style="113"/>
    <col min="15101" max="15101" width="3.7109375" style="113" customWidth="1"/>
    <col min="15102" max="15102" width="92.140625" style="113" customWidth="1"/>
    <col min="15103" max="15103" width="19.5703125" style="113" customWidth="1"/>
    <col min="15104" max="15104" width="19.42578125" style="113" bestFit="1" customWidth="1"/>
    <col min="15105" max="15356" width="11.42578125" style="113"/>
    <col min="15357" max="15357" width="3.7109375" style="113" customWidth="1"/>
    <col min="15358" max="15358" width="92.140625" style="113" customWidth="1"/>
    <col min="15359" max="15359" width="19.5703125" style="113" customWidth="1"/>
    <col min="15360" max="15360" width="19.42578125" style="113" bestFit="1" customWidth="1"/>
    <col min="15361" max="15612" width="11.42578125" style="113"/>
    <col min="15613" max="15613" width="3.7109375" style="113" customWidth="1"/>
    <col min="15614" max="15614" width="92.140625" style="113" customWidth="1"/>
    <col min="15615" max="15615" width="19.5703125" style="113" customWidth="1"/>
    <col min="15616" max="15616" width="19.42578125" style="113" bestFit="1" customWidth="1"/>
    <col min="15617" max="15868" width="11.42578125" style="113"/>
    <col min="15869" max="15869" width="3.7109375" style="113" customWidth="1"/>
    <col min="15870" max="15870" width="92.140625" style="113" customWidth="1"/>
    <col min="15871" max="15871" width="19.5703125" style="113" customWidth="1"/>
    <col min="15872" max="15872" width="19.42578125" style="113" bestFit="1" customWidth="1"/>
    <col min="15873" max="16124" width="11.42578125" style="113"/>
    <col min="16125" max="16125" width="3.7109375" style="113" customWidth="1"/>
    <col min="16126" max="16126" width="92.140625" style="113" customWidth="1"/>
    <col min="16127" max="16127" width="19.5703125" style="113" customWidth="1"/>
    <col min="16128" max="16128" width="19.42578125" style="113" bestFit="1" customWidth="1"/>
    <col min="16129" max="16384" width="11.42578125" style="113"/>
  </cols>
  <sheetData>
    <row r="2" spans="1:8">
      <c r="B2" s="239"/>
      <c r="C2" s="239"/>
      <c r="D2" s="239"/>
    </row>
    <row r="3" spans="1:8">
      <c r="B3" s="170"/>
      <c r="C3" s="170"/>
      <c r="D3" s="170"/>
    </row>
    <row r="4" spans="1:8">
      <c r="B4" s="114"/>
    </row>
    <row r="5" spans="1:8" s="115" customFormat="1">
      <c r="B5" s="116" t="s">
        <v>85</v>
      </c>
      <c r="C5" s="116"/>
      <c r="D5" s="116"/>
      <c r="E5" s="116"/>
      <c r="F5" s="116"/>
      <c r="G5" s="116"/>
      <c r="H5" s="116"/>
    </row>
    <row r="6" spans="1:8" s="115" customFormat="1" ht="13.5" thickBot="1">
      <c r="A6" s="116"/>
      <c r="B6" s="116"/>
      <c r="C6" s="116"/>
      <c r="D6" s="116"/>
      <c r="E6" s="116"/>
      <c r="F6" s="116"/>
      <c r="G6" s="116"/>
      <c r="H6" s="116"/>
    </row>
    <row r="7" spans="1:8" ht="39" thickBot="1">
      <c r="A7" s="117"/>
      <c r="B7" s="118" t="s">
        <v>64</v>
      </c>
      <c r="C7" s="119" t="s">
        <v>16</v>
      </c>
      <c r="D7" s="119" t="s">
        <v>65</v>
      </c>
      <c r="E7" s="119" t="s">
        <v>66</v>
      </c>
      <c r="F7" s="119" t="s">
        <v>67</v>
      </c>
      <c r="G7" s="119" t="s">
        <v>17</v>
      </c>
      <c r="H7" s="119" t="s">
        <v>68</v>
      </c>
    </row>
    <row r="8" spans="1:8" ht="6" customHeight="1">
      <c r="A8" s="113" t="s">
        <v>69</v>
      </c>
      <c r="B8" s="120"/>
      <c r="C8" s="121"/>
      <c r="D8" s="121"/>
    </row>
    <row r="9" spans="1:8" s="122" customFormat="1" ht="13.5" thickBot="1">
      <c r="A9" s="122" t="s">
        <v>69</v>
      </c>
      <c r="B9" s="123" t="s">
        <v>70</v>
      </c>
      <c r="C9" s="124">
        <v>5000000</v>
      </c>
      <c r="D9" s="124">
        <f>98388+699</f>
        <v>99087</v>
      </c>
      <c r="E9" s="125">
        <v>266370</v>
      </c>
      <c r="F9" s="125">
        <v>16369</v>
      </c>
      <c r="G9" s="125">
        <f>87794-699</f>
        <v>87095</v>
      </c>
      <c r="H9" s="125">
        <f>SUM(C9:G9)</f>
        <v>5468921</v>
      </c>
    </row>
    <row r="10" spans="1:8" s="126" customFormat="1">
      <c r="A10" s="126" t="s">
        <v>69</v>
      </c>
      <c r="B10" s="127" t="s">
        <v>71</v>
      </c>
      <c r="C10" s="128"/>
      <c r="D10" s="128"/>
      <c r="E10" s="129"/>
      <c r="F10" s="129"/>
      <c r="G10" s="129"/>
      <c r="H10" s="129"/>
    </row>
    <row r="11" spans="1:8" s="122" customFormat="1">
      <c r="B11" s="130" t="s">
        <v>72</v>
      </c>
      <c r="C11" s="131"/>
      <c r="D11" s="131"/>
      <c r="E11" s="132"/>
      <c r="F11" s="132"/>
      <c r="G11" s="132">
        <v>178552</v>
      </c>
      <c r="H11" s="132">
        <v>178552</v>
      </c>
    </row>
    <row r="12" spans="1:8" s="126" customFormat="1">
      <c r="A12" s="126" t="s">
        <v>69</v>
      </c>
      <c r="B12" s="127" t="s">
        <v>52</v>
      </c>
      <c r="C12" s="128"/>
      <c r="D12" s="128"/>
      <c r="E12" s="129"/>
      <c r="F12" s="129"/>
      <c r="G12" s="129"/>
      <c r="H12" s="129"/>
    </row>
    <row r="13" spans="1:8" s="122" customFormat="1">
      <c r="A13" s="122" t="s">
        <v>69</v>
      </c>
      <c r="B13" s="130" t="s">
        <v>73</v>
      </c>
      <c r="C13" s="131"/>
      <c r="D13" s="131"/>
      <c r="E13" s="132"/>
      <c r="F13" s="132"/>
      <c r="G13" s="132"/>
      <c r="H13" s="132"/>
    </row>
    <row r="14" spans="1:8" s="122" customFormat="1">
      <c r="A14" s="122" t="s">
        <v>69</v>
      </c>
      <c r="B14" s="130" t="s">
        <v>74</v>
      </c>
      <c r="C14" s="131"/>
      <c r="D14" s="131"/>
      <c r="E14" s="132"/>
      <c r="F14" s="132">
        <v>196040</v>
      </c>
      <c r="G14" s="132"/>
      <c r="H14" s="132">
        <v>196040</v>
      </c>
    </row>
    <row r="15" spans="1:8" s="122" customFormat="1" ht="25.5">
      <c r="B15" s="130" t="s">
        <v>75</v>
      </c>
      <c r="C15" s="133"/>
      <c r="D15" s="133"/>
      <c r="E15" s="134"/>
      <c r="F15" s="135">
        <v>-17990</v>
      </c>
      <c r="G15" s="134"/>
      <c r="H15" s="135">
        <v>-17990</v>
      </c>
    </row>
    <row r="16" spans="1:8" s="126" customFormat="1" ht="13.5" thickBot="1">
      <c r="B16" s="123" t="s">
        <v>76</v>
      </c>
      <c r="C16" s="124"/>
      <c r="D16" s="124"/>
      <c r="E16" s="125"/>
      <c r="F16" s="125">
        <f>SUM(F14:F15)</f>
        <v>178050</v>
      </c>
      <c r="G16" s="125">
        <f>G11</f>
        <v>178552</v>
      </c>
      <c r="H16" s="136">
        <f>SUM(E16:G16)</f>
        <v>356602</v>
      </c>
    </row>
    <row r="17" spans="1:8" s="126" customFormat="1">
      <c r="B17" s="127"/>
      <c r="C17" s="128"/>
      <c r="D17" s="128"/>
      <c r="E17" s="129"/>
      <c r="F17" s="129"/>
      <c r="G17" s="129"/>
      <c r="H17" s="132"/>
    </row>
    <row r="18" spans="1:8" s="126" customFormat="1">
      <c r="B18" s="130" t="s">
        <v>77</v>
      </c>
      <c r="C18" s="131">
        <v>4500000</v>
      </c>
      <c r="D18" s="131"/>
      <c r="E18" s="132"/>
      <c r="F18" s="132"/>
      <c r="G18" s="132"/>
      <c r="H18" s="132">
        <v>4500000</v>
      </c>
    </row>
    <row r="19" spans="1:8" s="126" customFormat="1">
      <c r="B19" s="130" t="s">
        <v>78</v>
      </c>
      <c r="C19" s="137"/>
      <c r="D19" s="193">
        <v>22633</v>
      </c>
      <c r="E19" s="134"/>
      <c r="F19" s="134"/>
      <c r="G19" s="135">
        <v>-22633</v>
      </c>
      <c r="H19" s="134"/>
    </row>
    <row r="20" spans="1:8" s="122" customFormat="1">
      <c r="B20" s="130" t="s">
        <v>79</v>
      </c>
      <c r="C20" s="133"/>
      <c r="D20" s="193"/>
      <c r="E20" s="134"/>
      <c r="F20" s="134"/>
      <c r="G20" s="135"/>
      <c r="H20" s="134">
        <v>0</v>
      </c>
    </row>
    <row r="21" spans="1:8" s="122" customFormat="1" ht="13.5" thickBot="1">
      <c r="B21" s="138" t="s">
        <v>80</v>
      </c>
      <c r="C21" s="139"/>
      <c r="D21" s="139"/>
      <c r="E21" s="140"/>
      <c r="F21" s="141"/>
      <c r="G21" s="142"/>
      <c r="H21" s="143">
        <v>0</v>
      </c>
    </row>
    <row r="22" spans="1:8" s="126" customFormat="1">
      <c r="A22" s="126" t="s">
        <v>69</v>
      </c>
      <c r="B22" s="127" t="s">
        <v>86</v>
      </c>
      <c r="C22" s="144">
        <f>SUM(C9,C16,C21)+C18</f>
        <v>9500000</v>
      </c>
      <c r="D22" s="129">
        <f>D9+D19+D20</f>
        <v>121720</v>
      </c>
      <c r="E22" s="144">
        <f>SUM(E9,E16,E21)</f>
        <v>266370</v>
      </c>
      <c r="F22" s="144">
        <f>F9+F16+F21+F20</f>
        <v>194419</v>
      </c>
      <c r="G22" s="144">
        <f>SUM(G9,G16,G18:G21)-1</f>
        <v>243013</v>
      </c>
      <c r="H22" s="144">
        <f>H9+H16+H18-1</f>
        <v>10325522</v>
      </c>
    </row>
    <row r="23" spans="1:8" s="122" customFormat="1" ht="6" customHeight="1">
      <c r="B23" s="130"/>
      <c r="C23" s="133"/>
      <c r="D23" s="133"/>
      <c r="E23" s="134"/>
      <c r="F23" s="134"/>
      <c r="G23" s="134"/>
      <c r="H23" s="134"/>
    </row>
    <row r="24" spans="1:8" s="122" customFormat="1" ht="13.5" thickBot="1">
      <c r="B24" s="130"/>
      <c r="C24" s="133"/>
      <c r="D24" s="133"/>
      <c r="E24" s="134"/>
      <c r="F24" s="134"/>
      <c r="G24" s="134"/>
      <c r="H24" s="134"/>
    </row>
    <row r="25" spans="1:8" s="122" customFormat="1">
      <c r="B25" s="145"/>
      <c r="C25" s="146"/>
      <c r="D25" s="146"/>
      <c r="E25" s="147"/>
      <c r="F25" s="147"/>
      <c r="G25" s="147"/>
      <c r="H25" s="147"/>
    </row>
    <row r="26" spans="1:8" s="122" customFormat="1" ht="13.5" thickBot="1">
      <c r="A26" s="122" t="s">
        <v>69</v>
      </c>
      <c r="B26" s="123" t="s">
        <v>81</v>
      </c>
      <c r="C26" s="148">
        <v>14500000</v>
      </c>
      <c r="D26" s="148">
        <v>121720</v>
      </c>
      <c r="E26" s="149">
        <v>263812</v>
      </c>
      <c r="F26" s="149">
        <v>30662</v>
      </c>
      <c r="G26" s="149">
        <f>468306-699</f>
        <v>467607</v>
      </c>
      <c r="H26" s="149">
        <f>SUM(C26:G26)</f>
        <v>15383801</v>
      </c>
    </row>
    <row r="27" spans="1:8" s="122" customFormat="1">
      <c r="A27" s="122" t="s">
        <v>69</v>
      </c>
      <c r="B27" s="127" t="s">
        <v>32</v>
      </c>
      <c r="C27" s="133"/>
      <c r="D27" s="133"/>
      <c r="E27" s="134"/>
      <c r="F27" s="134"/>
      <c r="G27" s="134"/>
      <c r="H27" s="134"/>
    </row>
    <row r="28" spans="1:8" s="122" customFormat="1">
      <c r="A28" s="122" t="s">
        <v>69</v>
      </c>
      <c r="B28" s="130" t="s">
        <v>28</v>
      </c>
      <c r="C28" s="133"/>
      <c r="D28" s="133"/>
      <c r="E28" s="134"/>
      <c r="F28" s="150"/>
      <c r="G28" s="150">
        <v>1043373</v>
      </c>
      <c r="H28" s="150">
        <v>1043373</v>
      </c>
    </row>
    <row r="29" spans="1:8" s="126" customFormat="1">
      <c r="A29" s="126" t="s">
        <v>69</v>
      </c>
      <c r="B29" s="127" t="s">
        <v>52</v>
      </c>
      <c r="C29" s="151"/>
      <c r="D29" s="151"/>
      <c r="E29" s="152"/>
      <c r="F29" s="144"/>
      <c r="G29" s="144"/>
      <c r="H29" s="150"/>
    </row>
    <row r="30" spans="1:8" s="122" customFormat="1">
      <c r="A30" s="122" t="s">
        <v>69</v>
      </c>
      <c r="B30" s="130" t="s">
        <v>73</v>
      </c>
      <c r="C30" s="133"/>
      <c r="D30" s="133"/>
      <c r="E30" s="134"/>
      <c r="F30" s="150"/>
      <c r="G30" s="150"/>
      <c r="H30" s="150"/>
    </row>
    <row r="31" spans="1:8" s="122" customFormat="1">
      <c r="A31" s="122" t="s">
        <v>69</v>
      </c>
      <c r="B31" s="130" t="s">
        <v>74</v>
      </c>
      <c r="C31" s="133"/>
      <c r="D31" s="133"/>
      <c r="E31" s="134"/>
      <c r="F31" s="194">
        <v>27963</v>
      </c>
      <c r="G31" s="150"/>
      <c r="H31" s="135">
        <v>27963</v>
      </c>
    </row>
    <row r="32" spans="1:8" s="122" customFormat="1" ht="25.5">
      <c r="B32" s="130" t="s">
        <v>75</v>
      </c>
      <c r="C32" s="133"/>
      <c r="D32" s="133"/>
      <c r="E32" s="134"/>
      <c r="F32" s="194">
        <v>-67957</v>
      </c>
      <c r="G32" s="134"/>
      <c r="H32" s="194">
        <v>-67957</v>
      </c>
    </row>
    <row r="33" spans="1:8" s="122" customFormat="1">
      <c r="B33" s="130" t="s">
        <v>82</v>
      </c>
      <c r="C33" s="133"/>
      <c r="D33" s="133"/>
      <c r="E33" s="134"/>
      <c r="F33" s="194">
        <v>29142</v>
      </c>
      <c r="G33" s="134"/>
      <c r="H33" s="194">
        <v>29142</v>
      </c>
    </row>
    <row r="34" spans="1:8" s="126" customFormat="1" ht="13.5" thickBot="1">
      <c r="B34" s="123" t="s">
        <v>71</v>
      </c>
      <c r="C34" s="148"/>
      <c r="D34" s="148"/>
      <c r="E34" s="149"/>
      <c r="F34" s="140">
        <f>SUM(F27:F33)</f>
        <v>-10852</v>
      </c>
      <c r="G34" s="149">
        <f>SUM(G27:G32)</f>
        <v>1043373</v>
      </c>
      <c r="H34" s="149">
        <f>SUM(H28:H33)</f>
        <v>1032521</v>
      </c>
    </row>
    <row r="35" spans="1:8" s="122" customFormat="1" ht="3.75" customHeight="1">
      <c r="B35" s="130"/>
      <c r="C35" s="133"/>
      <c r="D35" s="133"/>
      <c r="E35" s="134"/>
      <c r="F35" s="134"/>
      <c r="G35" s="133"/>
      <c r="H35" s="134"/>
    </row>
    <row r="36" spans="1:8" s="126" customFormat="1">
      <c r="B36" s="130" t="s">
        <v>77</v>
      </c>
      <c r="C36" s="153"/>
      <c r="D36" s="153"/>
      <c r="E36" s="154"/>
      <c r="F36" s="154"/>
      <c r="G36" s="133"/>
      <c r="H36" s="155">
        <f>C36</f>
        <v>0</v>
      </c>
    </row>
    <row r="37" spans="1:8" s="126" customFormat="1">
      <c r="A37" s="126" t="s">
        <v>69</v>
      </c>
      <c r="B37" s="130" t="s">
        <v>78</v>
      </c>
      <c r="C37" s="156"/>
      <c r="D37" s="156">
        <v>40587</v>
      </c>
      <c r="E37" s="157"/>
      <c r="F37" s="157"/>
      <c r="G37" s="194">
        <v>-40587</v>
      </c>
      <c r="H37" s="152">
        <v>0</v>
      </c>
    </row>
    <row r="38" spans="1:8" s="126" customFormat="1">
      <c r="B38" s="130" t="s">
        <v>79</v>
      </c>
      <c r="C38" s="156"/>
      <c r="D38" s="156"/>
      <c r="E38" s="157"/>
      <c r="F38" s="157"/>
      <c r="G38" s="194"/>
      <c r="H38" s="152">
        <v>0</v>
      </c>
    </row>
    <row r="39" spans="1:8" s="122" customFormat="1" ht="13.5" thickBot="1">
      <c r="A39" s="122" t="s">
        <v>69</v>
      </c>
      <c r="B39" s="138" t="s">
        <v>83</v>
      </c>
      <c r="C39" s="158"/>
      <c r="D39" s="158"/>
      <c r="E39" s="140"/>
      <c r="F39" s="141"/>
      <c r="G39" s="195">
        <v>-360000</v>
      </c>
      <c r="H39" s="195">
        <v>-360000</v>
      </c>
    </row>
    <row r="40" spans="1:8" s="126" customFormat="1">
      <c r="A40" s="126" t="s">
        <v>69</v>
      </c>
      <c r="B40" s="127" t="s">
        <v>119</v>
      </c>
      <c r="C40" s="196">
        <f>SUM(C26,C36)</f>
        <v>14500000</v>
      </c>
      <c r="D40" s="196">
        <f>SUM(D26,D37,D38)</f>
        <v>162307</v>
      </c>
      <c r="E40" s="144">
        <f>SUM(E26,E34,E39)</f>
        <v>263812</v>
      </c>
      <c r="F40" s="197">
        <f>SUM(F26,F34)</f>
        <v>19810</v>
      </c>
      <c r="G40" s="144">
        <f>SUM(G26,G34,G37:G39)</f>
        <v>1110393</v>
      </c>
      <c r="H40" s="144">
        <f>SUM(C40:G40)-1</f>
        <v>16056321</v>
      </c>
    </row>
    <row r="41" spans="1:8">
      <c r="F41" s="159"/>
    </row>
    <row r="42" spans="1:8">
      <c r="D42" s="169"/>
      <c r="G42" s="169"/>
      <c r="H42" s="161"/>
    </row>
    <row r="43" spans="1:8" s="114" customFormat="1">
      <c r="B43" s="198" t="s">
        <v>84</v>
      </c>
      <c r="C43" s="114" t="s">
        <v>84</v>
      </c>
      <c r="E43" s="162"/>
      <c r="F43" s="162"/>
      <c r="G43" s="163"/>
    </row>
    <row r="44" spans="1:8" s="114" customFormat="1">
      <c r="B44" s="199" t="s">
        <v>57</v>
      </c>
      <c r="C44" s="240" t="s">
        <v>34</v>
      </c>
      <c r="D44" s="240"/>
      <c r="E44" s="240"/>
    </row>
    <row r="45" spans="1:8">
      <c r="B45" s="199" t="s">
        <v>58</v>
      </c>
      <c r="C45" s="240" t="s">
        <v>35</v>
      </c>
      <c r="D45" s="240"/>
      <c r="E45" s="240"/>
    </row>
    <row r="46" spans="1:8">
      <c r="B46" s="114"/>
      <c r="F46" s="164"/>
      <c r="G46" s="164"/>
      <c r="H46" s="164"/>
    </row>
    <row r="47" spans="1:8">
      <c r="B47" s="165"/>
    </row>
    <row r="48" spans="1:8">
      <c r="A48" s="113" t="s">
        <v>69</v>
      </c>
      <c r="B48" s="166"/>
      <c r="C48" s="167"/>
      <c r="D48" s="167"/>
      <c r="E48" s="160"/>
      <c r="F48" s="160"/>
      <c r="G48" s="160"/>
      <c r="H48" s="160"/>
    </row>
    <row r="51" spans="2:2">
      <c r="B51" s="168"/>
    </row>
    <row r="52" spans="2:2">
      <c r="B52" s="168"/>
    </row>
    <row r="53" spans="2:2">
      <c r="B53" s="168"/>
    </row>
    <row r="54" spans="2:2">
      <c r="B54" s="168"/>
    </row>
    <row r="55" spans="2:2">
      <c r="B55" s="168"/>
    </row>
    <row r="56" spans="2:2">
      <c r="B56" s="168"/>
    </row>
    <row r="57" spans="2:2">
      <c r="B57" s="168"/>
    </row>
    <row r="58" spans="2:2">
      <c r="B58" s="168"/>
    </row>
    <row r="59" spans="2:2">
      <c r="B59" s="168"/>
    </row>
    <row r="60" spans="2:2">
      <c r="B60" s="168"/>
    </row>
    <row r="61" spans="2:2">
      <c r="B61" s="168"/>
    </row>
    <row r="75" spans="2:4" s="114" customFormat="1">
      <c r="B75" s="113"/>
      <c r="C75" s="113"/>
      <c r="D75" s="113"/>
    </row>
    <row r="76" spans="2:4" s="114" customFormat="1">
      <c r="B76" s="113"/>
      <c r="C76" s="113"/>
      <c r="D76" s="113"/>
    </row>
  </sheetData>
  <mergeCells count="3">
    <mergeCell ref="B2:D2"/>
    <mergeCell ref="C44:E44"/>
    <mergeCell ref="C45:E45"/>
  </mergeCells>
  <pageMargins left="0.51181102362204722" right="0.51181102362204722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FS1</vt:lpstr>
      <vt:lpstr>FS2</vt:lpstr>
      <vt:lpstr>FS3</vt:lpstr>
      <vt:lpstr>FS4</vt:lpstr>
      <vt:lpstr>FS1!Область_печати</vt:lpstr>
      <vt:lpstr>FS2!Область_печати</vt:lpstr>
      <vt:lpstr>FS3!Область_печати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Анара А. Даулетбекова</dc:creator>
  <cp:lastModifiedBy>adam-yussupova_y</cp:lastModifiedBy>
  <cp:lastPrinted>2013-11-14T12:15:17Z</cp:lastPrinted>
  <dcterms:created xsi:type="dcterms:W3CDTF">2012-03-14T08:14:37Z</dcterms:created>
  <dcterms:modified xsi:type="dcterms:W3CDTF">2013-11-15T05:53:24Z</dcterms:modified>
</cp:coreProperties>
</file>