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655" tabRatio="378" activeTab="0"/>
  </bookViews>
  <sheets>
    <sheet name="НефинФ1" sheetId="1" r:id="rId1"/>
    <sheet name="НефинФ2" sheetId="2" r:id="rId2"/>
    <sheet name="3 квартал" sheetId="3" state="hidden" r:id="rId3"/>
  </sheets>
  <externalReferences>
    <externalReference r:id="rId6"/>
  </externalReferences>
  <definedNames>
    <definedName name="_xlnm._FilterDatabase" localSheetId="2" hidden="1">'3 квартал'!$A$6:$H$68</definedName>
    <definedName name="_xlnm.Print_Titles" localSheetId="0">'НефинФ1'!$37:$37</definedName>
  </definedNames>
  <calcPr fullCalcOnLoad="1"/>
</workbook>
</file>

<file path=xl/sharedStrings.xml><?xml version="1.0" encoding="utf-8"?>
<sst xmlns="http://schemas.openxmlformats.org/spreadsheetml/2006/main" count="602" uniqueCount="253">
  <si>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</si>
  <si>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</si>
  <si>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</si>
  <si>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</si>
  <si>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</si>
  <si>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</si>
  <si>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Товарищество с ограниченной ответственностью " INNOVA INVESTMENT"</t>
  </si>
  <si>
    <t>Организационно-правовая форма: Товарищество с ограниченной ответственностью</t>
  </si>
  <si>
    <t>Тип отчета: Не консолидированный</t>
  </si>
  <si>
    <t>Субъект предпринимательства: Средний</t>
  </si>
  <si>
    <t xml:space="preserve">Юридический адрес (организации): </t>
  </si>
  <si>
    <t>Казахстан, 050062, Алматы г.а., Ауэзовский район, ул.Кабдолова 1/8, сотовый: 8 777 044 9001, тел: 2275129</t>
  </si>
  <si>
    <t>Бухгалтерский баланс</t>
  </si>
  <si>
    <t>по состоянию на 30.09.2015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</si>
  <si>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</si>
  <si>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</si>
  <si>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</si>
  <si>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</si>
  <si>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</si>
  <si>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</si>
  <si>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</si>
  <si>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</si>
  <si>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</si>
  <si>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</si>
  <si>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</si>
  <si>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</si>
  <si>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</si>
  <si>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</si>
  <si>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</si>
  <si>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</si>
  <si>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</si>
  <si>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</si>
  <si>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</si>
  <si>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</si>
  <si>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</si>
  <si>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</si>
  <si>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</si>
  <si>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</si>
  <si>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</si>
  <si>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</si>
  <si>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</si>
  <si>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</si>
  <si>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</si>
  <si>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</si>
  <si>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</si>
  <si>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</si>
  <si>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</si>
  <si>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</si>
  <si>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</si>
  <si>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</si>
  <si>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</si>
  <si>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</si>
  <si>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</si>
  <si>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</si>
  <si>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</si>
  <si>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</si>
  <si>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</si>
  <si>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</si>
  <si>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</si>
  <si>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</si>
  <si>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</si>
  <si>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</si>
  <si>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</si>
  <si>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</si>
  <si>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</si>
  <si>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</si>
  <si>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</si>
  <si>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</si>
  <si>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</si>
  <si>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</si>
  <si>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</si>
  <si>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</si>
  <si>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</si>
  <si>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</si>
  <si>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</si>
  <si>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</si>
  <si>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</si>
  <si>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</si>
  <si>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</si>
  <si>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</si>
  <si>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</si>
  <si>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</si>
  <si>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</si>
  <si>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</si>
  <si>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Бейсенбаев Г.Е.</t>
  </si>
  <si>
    <t>                                                (фамилия, имя, отчество) </t>
  </si>
  <si>
    <t>(подпись)</t>
  </si>
  <si>
    <t>Главный бухгалтер: Мамбеталиев Б.С.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</si>
  <si>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</si>
  <si>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</si>
  <si>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</si>
  <si>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</si>
  <si>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</si>
  <si>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</si>
  <si>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</si>
  <si>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</si>
  <si>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</si>
  <si>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</si>
  <si>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</si>
  <si>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</si>
  <si>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</si>
  <si>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</si>
  <si>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</si>
  <si>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</si>
  <si>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</si>
  <si>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</si>
  <si>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</si>
  <si>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</si>
  <si>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</si>
  <si>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</si>
  <si>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</si>
  <si>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</si>
  <si>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</si>
  <si>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</si>
  <si>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</si>
  <si>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</si>
  <si>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</si>
  <si>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</si>
  <si>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</si>
  <si>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</si>
  <si>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</si>
  <si>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</si>
  <si>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</si>
  <si>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</si>
  <si>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</si>
  <si>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</si>
  <si>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</si>
  <si>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</si>
  <si>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</si>
  <si>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</si>
  <si>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</si>
  <si>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</si>
  <si>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</si>
  <si>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</si>
  <si>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</si>
  <si>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</si>
  <si>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</si>
  <si>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</si>
  <si>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</si>
  <si>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</si>
  <si>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</si>
  <si>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</si>
  <si>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</si>
  <si>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INNOVA INVESTMENT ТОО</t>
  </si>
  <si>
    <t>Оборотно-сальдовая ведомость за 3 квартал 2015 г.</t>
  </si>
  <si>
    <t>Выводимые данные:</t>
  </si>
  <si>
    <t>БУ (данные бухгалтерского учета)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</si>
  <si>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</si>
  <si>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</si>
  <si>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</si>
  <si>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</si>
  <si>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</si>
  <si>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</si>
  <si>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000, Вспомогательный</t>
  </si>
  <si>
    <t>1000, Денежные средства</t>
  </si>
  <si>
    <t>1010, Денежные средства в кассе</t>
  </si>
  <si>
    <t>1020, Денежные средства в пути</t>
  </si>
  <si>
    <t>1021, Денежные средства в пути</t>
  </si>
  <si>
    <t>1030, Денежные средства на текущих банковских счетах</t>
  </si>
  <si>
    <t>1200, Краткосрочная дебиторская задолженность</t>
  </si>
  <si>
    <t>1250, Краткосрочная дебиторская задолженность работников</t>
  </si>
  <si>
    <t>1251, Краткосрочная задолженность подотчетных лиц</t>
  </si>
  <si>
    <t>1280, Прочая краткосрочная дебиторская задолженность</t>
  </si>
  <si>
    <t>1284, Прочая краткосрочная дебиторская задолженность</t>
  </si>
  <si>
    <t>1400, Текущие налоговые активы</t>
  </si>
  <si>
    <t>1410, Корпоративный подоходный налог</t>
  </si>
  <si>
    <t>1420, Налог на добавленную стоимость</t>
  </si>
  <si>
    <t>Текущие налоговые активы</t>
  </si>
  <si>
    <t>1430, Прочие налоги и другие обязательные платежи в бюджет</t>
  </si>
  <si>
    <t>1600, Прочие краткосрочные активы</t>
  </si>
  <si>
    <t>1610, Краткосрочные авансы выданные</t>
  </si>
  <si>
    <t>Авансы выданные</t>
  </si>
  <si>
    <t>1620, Краткосрочные расходы будущих периодов</t>
  </si>
  <si>
    <t xml:space="preserve">Облигации выпуска 2015 </t>
  </si>
  <si>
    <t>Переоформление доменного имени innovainvest.kz</t>
  </si>
  <si>
    <t>Продление хостинга по тарифу Хит-А, домен innovainvest.kz</t>
  </si>
  <si>
    <t>2100, Долгосрочная дебиторская задолженность</t>
  </si>
  <si>
    <t>2180, Прочая долгосрочная дебиторская задолженность</t>
  </si>
  <si>
    <t>2184, Прочая долгосрочная дебиторская задолженность</t>
  </si>
  <si>
    <t>2185, Прочая долгосрочная дебиторская задолженность</t>
  </si>
  <si>
    <t>2200, Инвестиции учитываемые методом долевого участия</t>
  </si>
  <si>
    <t>2210, Инвестиции, учитываемые методом долевого участия</t>
  </si>
  <si>
    <t>2900, Прочие долгосрочные активы</t>
  </si>
  <si>
    <t>2920, Долгосрочные расходы будущих периодов</t>
  </si>
  <si>
    <t>3100, Обязательства по налогам</t>
  </si>
  <si>
    <t>Обязательства по налогам</t>
  </si>
  <si>
    <t>3120, Индивидуальный подоходный налог</t>
  </si>
  <si>
    <t>3150, Социальный налог</t>
  </si>
  <si>
    <t>3200, Обязательства по другим обязательным и добровольным платежам</t>
  </si>
  <si>
    <t>Обязательства по другим обязательным и добровольным платежам</t>
  </si>
  <si>
    <t>3210, Обязательства по социальному страхованию</t>
  </si>
  <si>
    <t>3220, Обязательства по пенсионным отчислениям</t>
  </si>
  <si>
    <t>3300, Краткосрочная кредиторская задолженность</t>
  </si>
  <si>
    <t>3310, Краткосрочная задолженность поставщикам и подрядчикам</t>
  </si>
  <si>
    <t>3350, Краткосрочная задолженность по оплате труда</t>
  </si>
  <si>
    <t>3380, Краткосрочные вознаграждения к выплате</t>
  </si>
  <si>
    <t>3390, Прочая краткосрочная кредиторская задолженность</t>
  </si>
  <si>
    <t>3392, Задолженность по присужденным штрафам пеням неустойкам</t>
  </si>
  <si>
    <t>3396, Задолженность перед подотчетными лицами</t>
  </si>
  <si>
    <t>3397, Прочая краткосрочная кредиторская задолженность</t>
  </si>
  <si>
    <t>3500, Прочие краткосрочные обязательства</t>
  </si>
  <si>
    <t>3510, Краткосрочные авансы полученные</t>
  </si>
  <si>
    <t>Авансы полученные</t>
  </si>
  <si>
    <t>3520, Краткосрочные доходы будущих периодов</t>
  </si>
  <si>
    <t>4000, Долгосрочные финансовые обязательства</t>
  </si>
  <si>
    <t>4030, Прочие долгосрочные финансовые обязательства</t>
  </si>
  <si>
    <t>5000, Уставный капитал</t>
  </si>
  <si>
    <t>5030, Вклады и паи</t>
  </si>
  <si>
    <t>5500, Нераспределенная прибыль непокрытый убыток</t>
  </si>
  <si>
    <t>5520, Нераспределенная прибыль непокрытый убыток предыдущих лет</t>
  </si>
  <si>
    <t>5600, Итоговая прибыль итоговый убыток</t>
  </si>
  <si>
    <t>5610, Итоговая прибыль итоговый убыток</t>
  </si>
  <si>
    <t>6100, Доходы от финансирования</t>
  </si>
  <si>
    <t>6110, Доходы по вознаграждениям</t>
  </si>
  <si>
    <t>7200, Административные расходы</t>
  </si>
  <si>
    <t>7210, Административные расходы</t>
  </si>
  <si>
    <t>7300, Расходы на финансирование</t>
  </si>
  <si>
    <t>7310, Расходы по вознаграждениям</t>
  </si>
  <si>
    <t>Итого</t>
  </si>
  <si>
    <t>Анализ счета 5610 за 3 квартал 2015 г.</t>
  </si>
  <si>
    <t>Счет</t>
  </si>
  <si>
    <t>Кор. Счет</t>
  </si>
  <si>
    <t>Начальное сальдо</t>
  </si>
  <si>
    <t>Доходы по амортизации дисконта по предоставленным займам</t>
  </si>
  <si>
    <t>Амортизация премии по облигациям</t>
  </si>
  <si>
    <t>Расходы на финансирование</t>
  </si>
  <si>
    <t>Оборот</t>
  </si>
  <si>
    <t>Конечное сальдо</t>
  </si>
  <si>
    <t>Оборотно-сальдовая ведомость по счету 7310 за 3 квартал 2015 г.</t>
  </si>
  <si>
    <t>Статьи затрат</t>
  </si>
  <si>
    <t>&lt;...&gt;</t>
  </si>
  <si>
    <t>Расходы связанные с амортизацией дисконта ценных бумаг</t>
  </si>
  <si>
    <t>Инвестиционная недвижимость</t>
  </si>
  <si>
    <t>Краткосрочные оценочные обязательства</t>
  </si>
  <si>
    <t>Проценты по выпученным облигациям</t>
  </si>
  <si>
    <t xml:space="preserve">Товарищество с ограниченной ответственностью " INNOVA INVESTMENT", </t>
  </si>
  <si>
    <t>Анализ счета 5610</t>
  </si>
  <si>
    <t>Период: 01.07.2015 - 03.08.2015</t>
  </si>
  <si>
    <t>Детализация по  кор.субсчетам и субконто</t>
  </si>
  <si>
    <t>Выводимые данные: сумма</t>
  </si>
  <si>
    <t>Кор.счет</t>
  </si>
  <si>
    <t>С кред. счетов</t>
  </si>
  <si>
    <t>В дебет счетов</t>
  </si>
  <si>
    <t>Нач.сальдо</t>
  </si>
  <si>
    <t>6280.07</t>
  </si>
  <si>
    <t>7210.01</t>
  </si>
  <si>
    <t>7210.02</t>
  </si>
  <si>
    <t>7310.03</t>
  </si>
  <si>
    <t>7470.09</t>
  </si>
  <si>
    <t>Кон.сальдо</t>
  </si>
  <si>
    <t>5400, Резервы</t>
  </si>
  <si>
    <t>5420, Резерв на переоценку основных средств</t>
  </si>
  <si>
    <t>Среднегодовая численность работников: 7 чел.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</si>
</sst>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00"/>
    <numFmt numFmtId="166" formatCode="0.00;[Red]\-0.00"/>
  </numFmts>
  <fonts count="5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ECC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33" borderId="0" xfId="0" applyFont="1" applyFill="1" applyAlignment="1">
      <alignment horizontal="left" wrapText="1"/>
    </xf>
    <xf numFmtId="0" fontId="17" fillId="33" borderId="0" xfId="0" applyFont="1" applyFill="1" applyAlignment="1">
      <alignment horizontal="left" vertical="center" wrapText="1"/>
    </xf>
    <xf numFmtId="0" fontId="17" fillId="33" borderId="0" xfId="0" applyFont="1" applyFill="1" applyAlignment="1">
      <alignment horizontal="right" wrapText="1"/>
    </xf>
    <xf numFmtId="0" fontId="17" fillId="33" borderId="0" xfId="0" applyFont="1" applyFill="1" applyAlignment="1">
      <alignment horizontal="left" vertical="top" wrapText="1"/>
    </xf>
    <xf numFmtId="0" fontId="19" fillId="33" borderId="0" xfId="0" applyFont="1" applyFill="1" applyAlignment="1">
      <alignment horizontal="center" wrapText="1"/>
    </xf>
    <xf numFmtId="0" fontId="17" fillId="33" borderId="0" xfId="0" applyFont="1" applyFill="1" applyAlignment="1">
      <alignment horizontal="left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right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0" fontId="17" fillId="33" borderId="11" xfId="0" applyFont="1" applyFill="1" applyBorder="1" applyAlignment="1">
      <alignment horizontal="left" wrapText="1"/>
    </xf>
    <xf numFmtId="0" fontId="17" fillId="33" borderId="0" xfId="0" applyFont="1" applyFill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/>
    </xf>
    <xf numFmtId="0" fontId="21" fillId="0" borderId="0" xfId="52" applyFont="1" applyAlignment="1">
      <alignment horizontal="left"/>
      <protection/>
    </xf>
    <xf numFmtId="0" fontId="22" fillId="0" borderId="0" xfId="52" applyFont="1" applyAlignment="1">
      <alignment horizontal="left"/>
      <protection/>
    </xf>
    <xf numFmtId="0" fontId="22" fillId="0" borderId="0" xfId="52" applyFont="1" applyAlignment="1">
      <alignment vertical="top"/>
      <protection/>
    </xf>
    <xf numFmtId="0" fontId="22" fillId="0" borderId="0" xfId="52" applyFont="1">
      <alignment/>
      <protection/>
    </xf>
    <xf numFmtId="0" fontId="23" fillId="0" borderId="0" xfId="52" applyFont="1" applyAlignment="1">
      <alignment horizontal="left"/>
      <protection/>
    </xf>
    <xf numFmtId="0" fontId="21" fillId="34" borderId="12" xfId="52" applyFont="1" applyFill="1" applyBorder="1" applyAlignment="1">
      <alignment horizontal="center" vertical="center" wrapText="1"/>
      <protection/>
    </xf>
    <xf numFmtId="0" fontId="22" fillId="0" borderId="0" xfId="52" applyFont="1" applyBorder="1">
      <alignment/>
      <protection/>
    </xf>
    <xf numFmtId="0" fontId="21" fillId="0" borderId="12" xfId="52" applyFont="1" applyBorder="1" applyAlignment="1">
      <alignment horizontal="left" vertical="top" wrapText="1"/>
      <protection/>
    </xf>
    <xf numFmtId="0" fontId="21" fillId="0" borderId="12" xfId="52" applyFont="1" applyBorder="1" applyAlignment="1">
      <alignment horizontal="right" vertical="top" wrapText="1"/>
      <protection/>
    </xf>
    <xf numFmtId="4" fontId="21" fillId="0" borderId="12" xfId="52" applyNumberFormat="1" applyFont="1" applyBorder="1" applyAlignment="1">
      <alignment horizontal="right" vertical="top" wrapText="1"/>
      <protection/>
    </xf>
    <xf numFmtId="0" fontId="22" fillId="0" borderId="0" xfId="52" applyFont="1" applyBorder="1" applyAlignment="1">
      <alignment horizontal="left" vertical="top" wrapText="1"/>
      <protection/>
    </xf>
    <xf numFmtId="0" fontId="22" fillId="0" borderId="0" xfId="52" applyFont="1" applyBorder="1" applyAlignment="1">
      <alignment horizontal="right" vertical="top" wrapText="1"/>
      <protection/>
    </xf>
    <xf numFmtId="4" fontId="22" fillId="0" borderId="0" xfId="52" applyNumberFormat="1" applyFont="1" applyBorder="1" applyAlignment="1">
      <alignment horizontal="right" vertical="top" wrapText="1"/>
      <protection/>
    </xf>
    <xf numFmtId="4" fontId="21" fillId="0" borderId="12" xfId="52" applyNumberFormat="1" applyFont="1" applyFill="1" applyBorder="1" applyAlignment="1">
      <alignment horizontal="right" vertical="top" wrapText="1"/>
      <protection/>
    </xf>
    <xf numFmtId="0" fontId="21" fillId="0" borderId="12" xfId="52" applyFont="1" applyFill="1" applyBorder="1" applyAlignment="1">
      <alignment horizontal="right" vertical="top" wrapText="1"/>
      <protection/>
    </xf>
    <xf numFmtId="4" fontId="22" fillId="0" borderId="0" xfId="52" applyNumberFormat="1" applyFont="1" applyFill="1" applyBorder="1" applyAlignment="1">
      <alignment horizontal="right" vertical="top" wrapText="1"/>
      <protection/>
    </xf>
    <xf numFmtId="0" fontId="22" fillId="0" borderId="0" xfId="52" applyFont="1" applyFill="1" applyBorder="1" applyAlignment="1">
      <alignment horizontal="right" vertical="top" wrapText="1"/>
      <protection/>
    </xf>
    <xf numFmtId="0" fontId="22" fillId="0" borderId="12" xfId="52" applyFont="1" applyBorder="1" applyAlignment="1">
      <alignment horizontal="left" vertical="top" wrapText="1" indent="2"/>
      <protection/>
    </xf>
    <xf numFmtId="0" fontId="22" fillId="0" borderId="12" xfId="52" applyFont="1" applyBorder="1" applyAlignment="1">
      <alignment horizontal="right" vertical="top" wrapText="1"/>
      <protection/>
    </xf>
    <xf numFmtId="4" fontId="22" fillId="0" borderId="12" xfId="52" applyNumberFormat="1" applyFont="1" applyBorder="1" applyAlignment="1">
      <alignment horizontal="right" vertical="top" wrapText="1"/>
      <protection/>
    </xf>
    <xf numFmtId="4" fontId="22" fillId="0" borderId="12" xfId="52" applyNumberFormat="1" applyFont="1" applyFill="1" applyBorder="1" applyAlignment="1">
      <alignment horizontal="right" vertical="top" wrapText="1"/>
      <protection/>
    </xf>
    <xf numFmtId="0" fontId="22" fillId="0" borderId="12" xfId="52" applyFont="1" applyFill="1" applyBorder="1" applyAlignment="1">
      <alignment horizontal="right" vertical="top" wrapText="1"/>
      <protection/>
    </xf>
    <xf numFmtId="0" fontId="24" fillId="0" borderId="12" xfId="52" applyFont="1" applyBorder="1" applyAlignment="1">
      <alignment horizontal="left" vertical="top" wrapText="1" indent="2"/>
      <protection/>
    </xf>
    <xf numFmtId="0" fontId="24" fillId="0" borderId="12" xfId="52" applyFont="1" applyBorder="1" applyAlignment="1">
      <alignment horizontal="right" vertical="top" wrapText="1"/>
      <protection/>
    </xf>
    <xf numFmtId="4" fontId="24" fillId="0" borderId="12" xfId="52" applyNumberFormat="1" applyFont="1" applyBorder="1" applyAlignment="1">
      <alignment horizontal="right" vertical="top" wrapText="1"/>
      <protection/>
    </xf>
    <xf numFmtId="0" fontId="24" fillId="0" borderId="12" xfId="52" applyFont="1" applyFill="1" applyBorder="1" applyAlignment="1">
      <alignment horizontal="right" vertical="top" wrapText="1"/>
      <protection/>
    </xf>
    <xf numFmtId="0" fontId="22" fillId="0" borderId="12" xfId="52" applyFont="1" applyBorder="1" applyAlignment="1">
      <alignment horizontal="left" vertical="top" wrapText="1" indent="4"/>
      <protection/>
    </xf>
    <xf numFmtId="4" fontId="24" fillId="0" borderId="12" xfId="52" applyNumberFormat="1" applyFont="1" applyFill="1" applyBorder="1" applyAlignment="1">
      <alignment horizontal="right" vertical="top" wrapText="1"/>
      <protection/>
    </xf>
    <xf numFmtId="0" fontId="22" fillId="0" borderId="12" xfId="52" applyFont="1" applyBorder="1" applyAlignment="1">
      <alignment horizontal="left" vertical="top" wrapText="1" indent="5"/>
      <protection/>
    </xf>
    <xf numFmtId="0" fontId="22" fillId="0" borderId="12" xfId="52" applyFont="1" applyBorder="1" applyAlignment="1">
      <alignment horizontal="right" vertical="top" wrapText="1"/>
      <protection/>
    </xf>
    <xf numFmtId="4" fontId="22" fillId="0" borderId="12" xfId="52" applyNumberFormat="1" applyFont="1" applyBorder="1" applyAlignment="1">
      <alignment horizontal="right" vertical="top" wrapText="1"/>
      <protection/>
    </xf>
    <xf numFmtId="4" fontId="22" fillId="0" borderId="12" xfId="52" applyNumberFormat="1" applyFont="1" applyFill="1" applyBorder="1" applyAlignment="1">
      <alignment horizontal="right" vertical="top" wrapText="1"/>
      <protection/>
    </xf>
    <xf numFmtId="0" fontId="22" fillId="0" borderId="0" xfId="52" applyFont="1" applyAlignment="1">
      <alignment horizontal="left"/>
      <protection/>
    </xf>
    <xf numFmtId="4" fontId="49" fillId="0" borderId="12" xfId="52" applyNumberFormat="1" applyFont="1" applyBorder="1" applyAlignment="1">
      <alignment horizontal="right" vertical="top" wrapText="1"/>
      <protection/>
    </xf>
    <xf numFmtId="4" fontId="49" fillId="0" borderId="12" xfId="52" applyNumberFormat="1" applyFont="1" applyFill="1" applyBorder="1" applyAlignment="1">
      <alignment horizontal="right" vertical="top" wrapText="1"/>
      <protection/>
    </xf>
    <xf numFmtId="4" fontId="22" fillId="0" borderId="0" xfId="52" applyNumberFormat="1" applyFont="1">
      <alignment/>
      <protection/>
    </xf>
    <xf numFmtId="4" fontId="50" fillId="0" borderId="12" xfId="52" applyNumberFormat="1" applyFont="1" applyBorder="1" applyAlignment="1">
      <alignment horizontal="right" vertical="top" wrapText="1"/>
      <protection/>
    </xf>
    <xf numFmtId="4" fontId="50" fillId="0" borderId="12" xfId="52" applyNumberFormat="1" applyFont="1" applyFill="1" applyBorder="1" applyAlignment="1">
      <alignment horizontal="right" vertical="top" wrapText="1"/>
      <protection/>
    </xf>
    <xf numFmtId="0" fontId="51" fillId="34" borderId="12" xfId="52" applyFont="1" applyFill="1" applyBorder="1" applyAlignment="1">
      <alignment horizontal="left" vertical="top"/>
      <protection/>
    </xf>
    <xf numFmtId="164" fontId="51" fillId="34" borderId="12" xfId="52" applyNumberFormat="1" applyFont="1" applyFill="1" applyBorder="1" applyAlignment="1">
      <alignment horizontal="right" vertical="top" wrapText="1"/>
      <protection/>
    </xf>
    <xf numFmtId="0" fontId="21" fillId="0" borderId="0" xfId="53" applyFont="1" applyAlignment="1">
      <alignment horizontal="left"/>
      <protection/>
    </xf>
    <xf numFmtId="0" fontId="22" fillId="0" borderId="0" xfId="53" applyFont="1">
      <alignment/>
      <protection/>
    </xf>
    <xf numFmtId="0" fontId="22" fillId="0" borderId="0" xfId="53" applyFont="1" applyAlignment="1">
      <alignment horizontal="left"/>
      <protection/>
    </xf>
    <xf numFmtId="0" fontId="21" fillId="35" borderId="13" xfId="53" applyNumberFormat="1" applyFont="1" applyFill="1" applyBorder="1" applyAlignment="1">
      <alignment horizontal="left" vertical="center" wrapText="1"/>
      <protection/>
    </xf>
    <xf numFmtId="0" fontId="21" fillId="35" borderId="13" xfId="53" applyNumberFormat="1" applyFont="1" applyFill="1" applyBorder="1" applyAlignment="1">
      <alignment horizontal="center" vertical="center" wrapText="1"/>
      <protection/>
    </xf>
    <xf numFmtId="1" fontId="22" fillId="36" borderId="13" xfId="53" applyNumberFormat="1" applyFont="1" applyFill="1" applyBorder="1" applyAlignment="1">
      <alignment horizontal="left" vertical="top"/>
      <protection/>
    </xf>
    <xf numFmtId="0" fontId="22" fillId="36" borderId="13" xfId="53" applyNumberFormat="1" applyFont="1" applyFill="1" applyBorder="1" applyAlignment="1">
      <alignment horizontal="left" vertical="top" wrapText="1"/>
      <protection/>
    </xf>
    <xf numFmtId="0" fontId="22" fillId="36" borderId="13" xfId="53" applyNumberFormat="1" applyFont="1" applyFill="1" applyBorder="1" applyAlignment="1">
      <alignment horizontal="right" vertical="top" wrapText="1"/>
      <protection/>
    </xf>
    <xf numFmtId="0" fontId="22" fillId="0" borderId="13" xfId="53" applyNumberFormat="1" applyFont="1" applyBorder="1" applyAlignment="1">
      <alignment horizontal="left" vertical="top" indent="2"/>
      <protection/>
    </xf>
    <xf numFmtId="165" fontId="22" fillId="0" borderId="13" xfId="53" applyNumberFormat="1" applyFont="1" applyBorder="1" applyAlignment="1">
      <alignment horizontal="left" vertical="top"/>
      <protection/>
    </xf>
    <xf numFmtId="0" fontId="22" fillId="0" borderId="13" xfId="53" applyNumberFormat="1" applyFont="1" applyBorder="1" applyAlignment="1">
      <alignment horizontal="right" vertical="top" wrapText="1"/>
      <protection/>
    </xf>
    <xf numFmtId="4" fontId="25" fillId="0" borderId="13" xfId="53" applyNumberFormat="1" applyFont="1" applyBorder="1" applyAlignment="1">
      <alignment horizontal="right" vertical="top" wrapText="1"/>
      <protection/>
    </xf>
    <xf numFmtId="4" fontId="22" fillId="0" borderId="0" xfId="52" applyNumberFormat="1" applyFont="1" applyAlignment="1">
      <alignment/>
      <protection/>
    </xf>
    <xf numFmtId="1" fontId="22" fillId="0" borderId="13" xfId="53" applyNumberFormat="1" applyFont="1" applyBorder="1" applyAlignment="1">
      <alignment horizontal="left" vertical="top"/>
      <protection/>
    </xf>
    <xf numFmtId="4" fontId="22" fillId="0" borderId="13" xfId="53" applyNumberFormat="1" applyFont="1" applyBorder="1" applyAlignment="1">
      <alignment horizontal="right" vertical="top" wrapText="1"/>
      <protection/>
    </xf>
    <xf numFmtId="0" fontId="22" fillId="0" borderId="0" xfId="52" applyFont="1">
      <alignment/>
      <protection/>
    </xf>
    <xf numFmtId="0" fontId="22" fillId="36" borderId="13" xfId="53" applyNumberFormat="1" applyFont="1" applyFill="1" applyBorder="1" applyAlignment="1">
      <alignment horizontal="left" vertical="top"/>
      <protection/>
    </xf>
    <xf numFmtId="4" fontId="25" fillId="36" borderId="13" xfId="53" applyNumberFormat="1" applyFont="1" applyFill="1" applyBorder="1" applyAlignment="1">
      <alignment horizontal="right" vertical="top" wrapText="1"/>
      <protection/>
    </xf>
    <xf numFmtId="0" fontId="28" fillId="0" borderId="0" xfId="53" applyFont="1" applyAlignment="1">
      <alignment horizontal="left"/>
      <protection/>
    </xf>
    <xf numFmtId="0" fontId="20" fillId="0" borderId="0" xfId="53">
      <alignment/>
      <protection/>
    </xf>
    <xf numFmtId="0" fontId="29" fillId="0" borderId="0" xfId="53" applyFont="1" applyAlignment="1">
      <alignment horizontal="left"/>
      <protection/>
    </xf>
    <xf numFmtId="0" fontId="20" fillId="0" borderId="0" xfId="53" applyAlignment="1">
      <alignment horizontal="left"/>
      <protection/>
    </xf>
    <xf numFmtId="0" fontId="21" fillId="35" borderId="13" xfId="53" applyNumberFormat="1" applyFont="1" applyFill="1" applyBorder="1" applyAlignment="1">
      <alignment horizontal="left" vertical="center" wrapText="1"/>
      <protection/>
    </xf>
    <xf numFmtId="1" fontId="30" fillId="37" borderId="13" xfId="53" applyNumberFormat="1" applyFont="1" applyFill="1" applyBorder="1" applyAlignment="1">
      <alignment horizontal="left" vertical="top" wrapText="1"/>
      <protection/>
    </xf>
    <xf numFmtId="0" fontId="30" fillId="37" borderId="13" xfId="53" applyNumberFormat="1" applyFont="1" applyFill="1" applyBorder="1" applyAlignment="1">
      <alignment horizontal="right" vertical="top" wrapText="1"/>
      <protection/>
    </xf>
    <xf numFmtId="4" fontId="30" fillId="37" borderId="13" xfId="53" applyNumberFormat="1" applyFont="1" applyFill="1" applyBorder="1" applyAlignment="1">
      <alignment horizontal="right" vertical="top" wrapText="1"/>
      <protection/>
    </xf>
    <xf numFmtId="0" fontId="21" fillId="0" borderId="13" xfId="53" applyNumberFormat="1" applyFont="1" applyBorder="1" applyAlignment="1">
      <alignment horizontal="left" vertical="top" wrapText="1" indent="2"/>
      <protection/>
    </xf>
    <xf numFmtId="0" fontId="21" fillId="0" borderId="13" xfId="53" applyNumberFormat="1" applyFont="1" applyBorder="1" applyAlignment="1">
      <alignment horizontal="right" vertical="top" wrapText="1"/>
      <protection/>
    </xf>
    <xf numFmtId="4" fontId="21" fillId="0" borderId="13" xfId="53" applyNumberFormat="1" applyFont="1" applyBorder="1" applyAlignment="1">
      <alignment horizontal="right" vertical="top" wrapText="1"/>
      <protection/>
    </xf>
    <xf numFmtId="0" fontId="22" fillId="0" borderId="0" xfId="0" applyFont="1" applyAlignment="1">
      <alignment vertical="top"/>
    </xf>
    <xf numFmtId="0" fontId="22" fillId="0" borderId="0" xfId="0" applyFont="1" applyAlignment="1">
      <alignment/>
    </xf>
    <xf numFmtId="0" fontId="21" fillId="0" borderId="0" xfId="53" applyNumberFormat="1" applyFont="1" applyAlignment="1">
      <alignment horizontal="left"/>
      <protection/>
    </xf>
    <xf numFmtId="0" fontId="23" fillId="0" borderId="0" xfId="53" applyNumberFormat="1" applyFont="1" applyAlignment="1">
      <alignment horizontal="centerContinuous" wrapText="1"/>
      <protection/>
    </xf>
    <xf numFmtId="0" fontId="21" fillId="0" borderId="0" xfId="53" applyNumberFormat="1" applyFont="1" applyAlignment="1">
      <alignment horizontal="centerContinuous" wrapText="1"/>
      <protection/>
    </xf>
    <xf numFmtId="0" fontId="22" fillId="0" borderId="14" xfId="53" applyFont="1" applyBorder="1" applyAlignment="1">
      <alignment horizontal="left"/>
      <protection/>
    </xf>
    <xf numFmtId="0" fontId="22" fillId="0" borderId="15" xfId="53" applyFont="1" applyBorder="1" applyAlignment="1">
      <alignment horizontal="left"/>
      <protection/>
    </xf>
    <xf numFmtId="0" fontId="22" fillId="0" borderId="16" xfId="53" applyFont="1" applyBorder="1" applyAlignment="1">
      <alignment horizontal="left"/>
      <protection/>
    </xf>
    <xf numFmtId="0" fontId="22" fillId="0" borderId="17" xfId="53" applyFont="1" applyBorder="1" applyAlignment="1">
      <alignment horizontal="left"/>
      <protection/>
    </xf>
    <xf numFmtId="0" fontId="22" fillId="0" borderId="18" xfId="53" applyFont="1" applyBorder="1" applyAlignment="1">
      <alignment horizontal="left"/>
      <protection/>
    </xf>
    <xf numFmtId="0" fontId="22" fillId="0" borderId="19" xfId="53" applyFont="1" applyBorder="1" applyAlignment="1">
      <alignment horizontal="left"/>
      <protection/>
    </xf>
    <xf numFmtId="0" fontId="21" fillId="0" borderId="20" xfId="53" applyNumberFormat="1" applyFont="1" applyBorder="1" applyAlignment="1">
      <alignment horizontal="left" vertical="top" wrapText="1"/>
      <protection/>
    </xf>
    <xf numFmtId="0" fontId="22" fillId="0" borderId="21" xfId="53" applyNumberFormat="1" applyFont="1" applyBorder="1" applyAlignment="1">
      <alignment horizontal="right" vertical="top"/>
      <protection/>
    </xf>
    <xf numFmtId="164" fontId="22" fillId="0" borderId="22" xfId="53" applyNumberFormat="1" applyFont="1" applyBorder="1" applyAlignment="1">
      <alignment horizontal="right" vertical="top"/>
      <protection/>
    </xf>
    <xf numFmtId="1" fontId="22" fillId="0" borderId="23" xfId="53" applyNumberFormat="1" applyFont="1" applyBorder="1" applyAlignment="1">
      <alignment horizontal="left" vertical="top" wrapText="1"/>
      <protection/>
    </xf>
    <xf numFmtId="0" fontId="22" fillId="0" borderId="24" xfId="53" applyNumberFormat="1" applyFont="1" applyBorder="1" applyAlignment="1">
      <alignment horizontal="right" vertical="top"/>
      <protection/>
    </xf>
    <xf numFmtId="166" fontId="22" fillId="0" borderId="25" xfId="53" applyNumberFormat="1" applyFont="1" applyBorder="1" applyAlignment="1">
      <alignment horizontal="right" vertical="top"/>
      <protection/>
    </xf>
    <xf numFmtId="0" fontId="22" fillId="0" borderId="23" xfId="53" applyNumberFormat="1" applyFont="1" applyBorder="1" applyAlignment="1">
      <alignment horizontal="left" vertical="top" wrapText="1"/>
      <protection/>
    </xf>
    <xf numFmtId="164" fontId="22" fillId="0" borderId="24" xfId="53" applyNumberFormat="1" applyFont="1" applyBorder="1" applyAlignment="1">
      <alignment horizontal="right" vertical="top"/>
      <protection/>
    </xf>
    <xf numFmtId="0" fontId="22" fillId="0" borderId="25" xfId="53" applyNumberFormat="1" applyFont="1" applyBorder="1" applyAlignment="1">
      <alignment horizontal="right" vertical="top"/>
      <protection/>
    </xf>
    <xf numFmtId="166" fontId="22" fillId="0" borderId="24" xfId="53" applyNumberFormat="1" applyFont="1" applyBorder="1" applyAlignment="1">
      <alignment horizontal="right" vertical="top"/>
      <protection/>
    </xf>
    <xf numFmtId="0" fontId="21" fillId="0" borderId="26" xfId="53" applyNumberFormat="1" applyFont="1" applyBorder="1" applyAlignment="1">
      <alignment horizontal="left" vertical="top" wrapText="1"/>
      <protection/>
    </xf>
    <xf numFmtId="164" fontId="22" fillId="0" borderId="27" xfId="53" applyNumberFormat="1" applyFont="1" applyBorder="1" applyAlignment="1">
      <alignment horizontal="right" vertical="top"/>
      <protection/>
    </xf>
    <xf numFmtId="166" fontId="22" fillId="0" borderId="28" xfId="53" applyNumberFormat="1" applyFont="1" applyBorder="1" applyAlignment="1">
      <alignment horizontal="right" vertical="top"/>
      <protection/>
    </xf>
    <xf numFmtId="0" fontId="21" fillId="0" borderId="29" xfId="53" applyNumberFormat="1" applyFont="1" applyBorder="1" applyAlignment="1">
      <alignment horizontal="left" vertical="top" wrapText="1"/>
      <protection/>
    </xf>
    <xf numFmtId="0" fontId="22" fillId="0" borderId="30" xfId="53" applyNumberFormat="1" applyFont="1" applyBorder="1" applyAlignment="1">
      <alignment horizontal="right" vertical="top"/>
      <protection/>
    </xf>
    <xf numFmtId="164" fontId="22" fillId="0" borderId="31" xfId="53" applyNumberFormat="1" applyFont="1" applyBorder="1" applyAlignment="1">
      <alignment horizontal="right" vertical="top"/>
      <protection/>
    </xf>
    <xf numFmtId="0" fontId="22" fillId="0" borderId="0" xfId="52" applyFont="1" applyAlignment="1">
      <alignment/>
      <protection/>
    </xf>
    <xf numFmtId="4" fontId="17" fillId="33" borderId="0" xfId="0" applyNumberFormat="1" applyFont="1" applyFill="1" applyAlignment="1">
      <alignment horizontal="left" vertical="center" wrapText="1"/>
    </xf>
    <xf numFmtId="4" fontId="0" fillId="33" borderId="0" xfId="0" applyNumberFormat="1" applyFont="1" applyFill="1" applyAlignment="1">
      <alignment horizontal="left" wrapText="1"/>
    </xf>
    <xf numFmtId="0" fontId="17" fillId="33" borderId="0" xfId="0" applyFont="1" applyFill="1" applyAlignment="1">
      <alignment horizontal="left" vertical="top" wrapText="1"/>
    </xf>
    <xf numFmtId="0" fontId="17" fillId="33" borderId="0" xfId="0" applyFont="1" applyFill="1" applyAlignment="1">
      <alignment horizontal="right" wrapText="1"/>
    </xf>
    <xf numFmtId="0" fontId="17" fillId="33" borderId="0" xfId="0" applyFont="1" applyFill="1" applyAlignment="1">
      <alignment horizontal="left" vertical="center" wrapText="1"/>
    </xf>
    <xf numFmtId="0" fontId="17" fillId="33" borderId="32" xfId="0" applyFont="1" applyFill="1" applyBorder="1" applyAlignment="1">
      <alignment horizontal="left" vertical="center" wrapText="1"/>
    </xf>
    <xf numFmtId="0" fontId="17" fillId="33" borderId="33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center" wrapText="1"/>
    </xf>
    <xf numFmtId="0" fontId="17" fillId="33" borderId="0" xfId="0" applyFont="1" applyFill="1" applyAlignment="1">
      <alignment horizontal="center" wrapText="1"/>
    </xf>
    <xf numFmtId="0" fontId="18" fillId="33" borderId="32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18" fillId="33" borderId="32" xfId="0" applyFont="1" applyFill="1" applyBorder="1" applyAlignment="1">
      <alignment horizontal="left" vertical="center" wrapText="1"/>
    </xf>
    <xf numFmtId="0" fontId="18" fillId="33" borderId="33" xfId="0" applyFont="1" applyFill="1" applyBorder="1" applyAlignment="1">
      <alignment horizontal="left" vertical="center" wrapText="1"/>
    </xf>
    <xf numFmtId="0" fontId="17" fillId="33" borderId="35" xfId="0" applyFont="1" applyFill="1" applyBorder="1" applyAlignment="1">
      <alignment horizontal="left" wrapText="1"/>
    </xf>
    <xf numFmtId="0" fontId="17" fillId="33" borderId="11" xfId="0" applyFont="1" applyFill="1" applyBorder="1" applyAlignment="1">
      <alignment horizontal="left" wrapText="1"/>
    </xf>
    <xf numFmtId="0" fontId="17" fillId="33" borderId="34" xfId="0" applyFont="1" applyFill="1" applyBorder="1" applyAlignment="1">
      <alignment horizontal="left" vertical="center" wrapText="1"/>
    </xf>
    <xf numFmtId="0" fontId="21" fillId="34" borderId="12" xfId="52" applyFont="1" applyFill="1" applyBorder="1" applyAlignment="1">
      <alignment horizontal="left" vertical="center" wrapText="1"/>
      <protection/>
    </xf>
    <xf numFmtId="0" fontId="21" fillId="34" borderId="12" xfId="52" applyFont="1" applyFill="1" applyBorder="1" applyAlignment="1">
      <alignment horizontal="center" vertical="center" wrapText="1"/>
      <protection/>
    </xf>
    <xf numFmtId="0" fontId="21" fillId="35" borderId="13" xfId="53" applyNumberFormat="1" applyFont="1" applyFill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left" wrapText="1"/>
      <protection/>
    </xf>
    <xf numFmtId="0" fontId="21" fillId="35" borderId="13" xfId="53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 кварта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nova\&#1060;&#1054;%20&#1079;&#1072;%209%20&#1084;&#1077;&#1089;&#1103;&#1094;&#1077;&#1074;%202015%20&#1075;.%20INNOVA%20INVESTMENT%20-%20&#1082;&#1086;&#1085;&#1089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-03.08"/>
      <sheetName val="Magnetic 2304-3006"/>
      <sheetName val="3 квартал"/>
      <sheetName val="TDSheet"/>
      <sheetName val="TDSheet (2)"/>
      <sheetName val="ОФП"/>
      <sheetName val="ОФП (2)"/>
      <sheetName val="ОПУ"/>
      <sheetName val="ОИК"/>
      <sheetName val="ОДДС"/>
      <sheetName val="анализы 1000"/>
      <sheetName val="Алатау Жарык"/>
      <sheetName val="27.01.2012"/>
      <sheetName val="30.10.2012"/>
      <sheetName val="сч. 3520"/>
    </sheetNames>
    <sheetDataSet>
      <sheetData sheetId="0">
        <row r="238">
          <cell r="D238">
            <v>-3835554650.0099998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B18">
      <selection activeCell="E41" sqref="E41"/>
    </sheetView>
  </sheetViews>
  <sheetFormatPr defaultColWidth="9.140625" defaultRowHeight="15" customHeight="1"/>
  <cols>
    <col min="1" max="1" width="2.8515625" style="1" hidden="1" customWidth="1"/>
    <col min="2" max="2" width="26.8515625" style="1" customWidth="1"/>
    <col min="3" max="3" width="30.421875" style="1" customWidth="1"/>
    <col min="4" max="4" width="9.57421875" style="1" customWidth="1"/>
    <col min="5" max="5" width="16.00390625" style="1" customWidth="1"/>
    <col min="6" max="6" width="16.140625" style="1" customWidth="1"/>
    <col min="7" max="7" width="3.28125" style="1" hidden="1" customWidth="1"/>
    <col min="8" max="16384" width="9.140625" style="1" customWidth="1"/>
  </cols>
  <sheetData>
    <row r="1" spans="1:7" ht="12" customHeight="1">
      <c r="A1" s="2" t="s">
        <v>0</v>
      </c>
      <c r="B1" s="118" t="s">
        <v>1</v>
      </c>
      <c r="C1" s="118"/>
      <c r="D1" s="118"/>
      <c r="E1" s="118"/>
      <c r="F1" s="118"/>
      <c r="G1" s="2"/>
    </row>
    <row r="2" spans="1:7" ht="12" customHeight="1">
      <c r="A2" s="2" t="s">
        <v>0</v>
      </c>
      <c r="B2" s="118" t="s">
        <v>2</v>
      </c>
      <c r="C2" s="118"/>
      <c r="D2" s="118"/>
      <c r="E2" s="118"/>
      <c r="F2" s="118"/>
      <c r="G2" s="2"/>
    </row>
    <row r="3" spans="1:7" ht="12" customHeight="1">
      <c r="A3" s="2" t="s">
        <v>0</v>
      </c>
      <c r="B3" s="118" t="s">
        <v>3</v>
      </c>
      <c r="C3" s="118"/>
      <c r="D3" s="118"/>
      <c r="E3" s="118"/>
      <c r="F3" s="118"/>
      <c r="G3" s="2"/>
    </row>
    <row r="4" spans="1:7" ht="12" customHeight="1">
      <c r="A4" s="2" t="s">
        <v>0</v>
      </c>
      <c r="B4" s="118" t="s">
        <v>4</v>
      </c>
      <c r="C4" s="118"/>
      <c r="D4" s="118"/>
      <c r="E4" s="118"/>
      <c r="F4" s="118"/>
      <c r="G4" s="2"/>
    </row>
    <row r="5" spans="1:7" ht="12" customHeight="1">
      <c r="A5" s="2" t="s">
        <v>0</v>
      </c>
      <c r="B5" s="119" t="s">
        <v>0</v>
      </c>
      <c r="C5" s="119"/>
      <c r="D5" s="119"/>
      <c r="E5" s="119"/>
      <c r="F5" s="119"/>
      <c r="G5" s="2"/>
    </row>
    <row r="6" spans="1:7" ht="12" customHeight="1">
      <c r="A6" s="2" t="s">
        <v>0</v>
      </c>
      <c r="B6" s="118" t="s">
        <v>5</v>
      </c>
      <c r="C6" s="118"/>
      <c r="D6" s="118"/>
      <c r="E6" s="118"/>
      <c r="F6" s="118"/>
      <c r="G6" s="2"/>
    </row>
    <row r="7" spans="1:7" ht="12" customHeight="1">
      <c r="A7" s="2" t="s">
        <v>0</v>
      </c>
      <c r="B7" s="119" t="s">
        <v>6</v>
      </c>
      <c r="C7" s="119"/>
      <c r="D7" s="119"/>
      <c r="E7" s="119"/>
      <c r="F7" s="119"/>
      <c r="G7" s="2"/>
    </row>
    <row r="8" spans="1:7" ht="12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>
      <c r="A9" s="2" t="s">
        <v>0</v>
      </c>
      <c r="B9" s="119" t="s">
        <v>7</v>
      </c>
      <c r="C9" s="119"/>
      <c r="D9" s="119"/>
      <c r="E9" s="119"/>
      <c r="F9" s="119"/>
      <c r="G9" s="2"/>
    </row>
    <row r="10" spans="1:7" ht="12" customHeight="1">
      <c r="A10" s="2" t="s">
        <v>0</v>
      </c>
      <c r="B10" s="119" t="s">
        <v>8</v>
      </c>
      <c r="C10" s="119"/>
      <c r="D10" s="119"/>
      <c r="E10" s="119"/>
      <c r="F10" s="119"/>
      <c r="G10" s="2"/>
    </row>
    <row r="11" spans="1:8" ht="12" customHeight="1">
      <c r="A11" s="2" t="s">
        <v>0</v>
      </c>
      <c r="B11" s="119" t="s">
        <v>252</v>
      </c>
      <c r="C11" s="119"/>
      <c r="D11" s="119"/>
      <c r="E11" s="119"/>
      <c r="F11" s="119"/>
      <c r="G11" s="2"/>
      <c r="H11" s="17"/>
    </row>
    <row r="12" spans="1:7" ht="12" customHeight="1">
      <c r="A12" s="2" t="s">
        <v>0</v>
      </c>
      <c r="B12" s="119" t="s">
        <v>9</v>
      </c>
      <c r="C12" s="119"/>
      <c r="D12" s="119"/>
      <c r="E12" s="119"/>
      <c r="F12" s="119"/>
      <c r="G12" s="2"/>
    </row>
    <row r="13" spans="1:7" ht="36" customHeight="1">
      <c r="A13" s="2" t="s">
        <v>0</v>
      </c>
      <c r="B13" s="4" t="s">
        <v>10</v>
      </c>
      <c r="C13" s="117" t="s">
        <v>11</v>
      </c>
      <c r="D13" s="117"/>
      <c r="E13" s="117"/>
      <c r="F13" s="117"/>
      <c r="G13" s="2"/>
    </row>
    <row r="14" spans="1:7" ht="12" customHeight="1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>
      <c r="A15" s="2" t="s">
        <v>0</v>
      </c>
      <c r="B15" s="122" t="s">
        <v>12</v>
      </c>
      <c r="C15" s="122"/>
      <c r="D15" s="122"/>
      <c r="E15" s="122"/>
      <c r="F15" s="122"/>
      <c r="G15" s="2"/>
    </row>
    <row r="16" spans="1:7" ht="12" customHeight="1">
      <c r="A16" s="2" t="s">
        <v>0</v>
      </c>
      <c r="B16" s="123" t="s">
        <v>13</v>
      </c>
      <c r="C16" s="123"/>
      <c r="D16" s="123"/>
      <c r="E16" s="123"/>
      <c r="F16" s="123"/>
      <c r="G16" s="2"/>
    </row>
    <row r="17" spans="1:7" ht="12" customHeight="1">
      <c r="A17" s="2" t="s">
        <v>0</v>
      </c>
      <c r="B17" s="6" t="s">
        <v>0</v>
      </c>
      <c r="C17" s="6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14</v>
      </c>
      <c r="G18" s="2"/>
    </row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spans="1:6" ht="24" customHeight="1">
      <c r="A37" s="7" t="s">
        <v>0</v>
      </c>
      <c r="B37" s="124" t="s">
        <v>15</v>
      </c>
      <c r="C37" s="125"/>
      <c r="D37" s="8" t="s">
        <v>16</v>
      </c>
      <c r="E37" s="8" t="s">
        <v>17</v>
      </c>
      <c r="F37" s="8" t="s">
        <v>18</v>
      </c>
    </row>
    <row r="38" ht="15" customHeight="1" hidden="1"/>
    <row r="39" spans="1:6" ht="12" customHeight="1">
      <c r="A39" s="7" t="s">
        <v>0</v>
      </c>
      <c r="B39" s="124" t="s">
        <v>19</v>
      </c>
      <c r="C39" s="126"/>
      <c r="D39" s="126"/>
      <c r="E39" s="126"/>
      <c r="F39" s="125"/>
    </row>
    <row r="40" spans="1:6" ht="12" customHeight="1">
      <c r="A40" s="7" t="s">
        <v>0</v>
      </c>
      <c r="B40" s="127" t="s">
        <v>20</v>
      </c>
      <c r="C40" s="128"/>
      <c r="D40" s="10" t="s">
        <v>0</v>
      </c>
      <c r="E40" s="11" t="s">
        <v>0</v>
      </c>
      <c r="F40" s="11" t="s">
        <v>0</v>
      </c>
    </row>
    <row r="41" spans="1:6" ht="12" customHeight="1">
      <c r="A41" s="7" t="s">
        <v>0</v>
      </c>
      <c r="B41" s="120" t="s">
        <v>21</v>
      </c>
      <c r="C41" s="121"/>
      <c r="D41" s="12" t="s">
        <v>22</v>
      </c>
      <c r="E41" s="11">
        <f>ROUND((SUMIF('3 квартал'!$H$6:$H$67,B41,'3 квартал'!$F$6:$F$67)-SUMIF('3 квартал'!$H$6:$H$67,B41,'3 квартал'!$G$6:$G$67))/1000,0)</f>
        <v>2343</v>
      </c>
      <c r="F41" s="11">
        <v>143593</v>
      </c>
    </row>
    <row r="42" spans="1:6" ht="12" customHeight="1">
      <c r="A42" s="7" t="s">
        <v>0</v>
      </c>
      <c r="B42" s="120" t="s">
        <v>23</v>
      </c>
      <c r="C42" s="121"/>
      <c r="D42" s="12" t="s">
        <v>24</v>
      </c>
      <c r="E42" s="11"/>
      <c r="F42" s="11"/>
    </row>
    <row r="43" spans="1:6" ht="12" customHeight="1">
      <c r="A43" s="7" t="s">
        <v>0</v>
      </c>
      <c r="B43" s="120" t="s">
        <v>25</v>
      </c>
      <c r="C43" s="121"/>
      <c r="D43" s="12" t="s">
        <v>26</v>
      </c>
      <c r="E43" s="11"/>
      <c r="F43" s="11"/>
    </row>
    <row r="44" spans="1:6" ht="24" customHeight="1">
      <c r="A44" s="7" t="s">
        <v>0</v>
      </c>
      <c r="B44" s="120" t="s">
        <v>27</v>
      </c>
      <c r="C44" s="121"/>
      <c r="D44" s="12" t="s">
        <v>28</v>
      </c>
      <c r="E44" s="11"/>
      <c r="F44" s="11"/>
    </row>
    <row r="45" spans="1:6" ht="12" customHeight="1">
      <c r="A45" s="7" t="s">
        <v>0</v>
      </c>
      <c r="B45" s="120" t="s">
        <v>29</v>
      </c>
      <c r="C45" s="121"/>
      <c r="D45" s="12" t="s">
        <v>30</v>
      </c>
      <c r="E45" s="11"/>
      <c r="F45" s="11"/>
    </row>
    <row r="46" spans="1:6" ht="12" customHeight="1">
      <c r="A46" s="7" t="s">
        <v>0</v>
      </c>
      <c r="B46" s="120" t="s">
        <v>31</v>
      </c>
      <c r="C46" s="121"/>
      <c r="D46" s="12" t="s">
        <v>32</v>
      </c>
      <c r="E46" s="11"/>
      <c r="F46" s="11"/>
    </row>
    <row r="47" spans="1:6" ht="12" customHeight="1">
      <c r="A47" s="7" t="s">
        <v>0</v>
      </c>
      <c r="B47" s="120" t="s">
        <v>33</v>
      </c>
      <c r="C47" s="121"/>
      <c r="D47" s="12" t="s">
        <v>34</v>
      </c>
      <c r="E47" s="11">
        <f>ROUND((SUMIF('3 квартал'!$H$6:$H$67,B47,'3 квартал'!$F$6:$F$67)-SUMIF('3 квартал'!$H$6:$H$67,B47,'3 квартал'!$G$6:$G$67))/1000,0)</f>
        <v>342</v>
      </c>
      <c r="F47" s="11">
        <v>684</v>
      </c>
    </row>
    <row r="48" spans="1:6" ht="12" customHeight="1">
      <c r="A48" s="7" t="s">
        <v>0</v>
      </c>
      <c r="B48" s="120" t="s">
        <v>35</v>
      </c>
      <c r="C48" s="121"/>
      <c r="D48" s="12" t="s">
        <v>36</v>
      </c>
      <c r="E48" s="11">
        <f>ROUND((SUMIF('3 квартал'!$H$6:$H$67,B48,'3 квартал'!$F$6:$F$67)-SUMIF('3 квартал'!$H$6:$H$67,B48,'3 квартал'!$G$6:$G$67))/1000,0)</f>
        <v>392</v>
      </c>
      <c r="F48" s="11"/>
    </row>
    <row r="49" spans="1:6" ht="12" customHeight="1">
      <c r="A49" s="7" t="s">
        <v>0</v>
      </c>
      <c r="B49" s="120" t="s">
        <v>37</v>
      </c>
      <c r="C49" s="121"/>
      <c r="D49" s="12" t="s">
        <v>38</v>
      </c>
      <c r="E49" s="11"/>
      <c r="F49" s="11">
        <v>0</v>
      </c>
    </row>
    <row r="50" spans="1:6" ht="12" customHeight="1">
      <c r="A50" s="7" t="s">
        <v>0</v>
      </c>
      <c r="B50" s="120" t="s">
        <v>39</v>
      </c>
      <c r="C50" s="121"/>
      <c r="D50" s="12" t="s">
        <v>40</v>
      </c>
      <c r="E50" s="11">
        <f>ROUND((SUMIF('3 квартал'!$H$6:$H$67,B50,'3 квартал'!$F$6:$F$67)-SUMIF('3 квартал'!$H$6:$H$67,B50,'3 квартал'!$G$6:$G$67))/1000,0)</f>
        <v>3042</v>
      </c>
      <c r="F50" s="11">
        <v>9035</v>
      </c>
    </row>
    <row r="51" spans="1:6" ht="24.75" customHeight="1">
      <c r="A51" s="7" t="s">
        <v>0</v>
      </c>
      <c r="B51" s="127" t="s">
        <v>41</v>
      </c>
      <c r="C51" s="128"/>
      <c r="D51" s="8">
        <v>100</v>
      </c>
      <c r="E51" s="13">
        <f>SUM(E41:E50)</f>
        <v>6119</v>
      </c>
      <c r="F51" s="13">
        <f>F41+F47+F49+F50</f>
        <v>153312</v>
      </c>
    </row>
    <row r="52" spans="1:6" ht="12" customHeight="1">
      <c r="A52" s="7" t="s">
        <v>0</v>
      </c>
      <c r="B52" s="120" t="s">
        <v>42</v>
      </c>
      <c r="C52" s="121"/>
      <c r="D52" s="10">
        <v>101</v>
      </c>
      <c r="E52" s="11"/>
      <c r="F52" s="11"/>
    </row>
    <row r="53" spans="1:6" ht="12" customHeight="1">
      <c r="A53" s="7" t="s">
        <v>0</v>
      </c>
      <c r="B53" s="127" t="s">
        <v>43</v>
      </c>
      <c r="C53" s="128"/>
      <c r="D53" s="8" t="s">
        <v>0</v>
      </c>
      <c r="E53" s="11"/>
      <c r="F53" s="13" t="s">
        <v>0</v>
      </c>
    </row>
    <row r="54" spans="1:6" ht="12" customHeight="1">
      <c r="A54" s="7" t="s">
        <v>0</v>
      </c>
      <c r="B54" s="120" t="s">
        <v>23</v>
      </c>
      <c r="C54" s="121"/>
      <c r="D54" s="10">
        <v>110</v>
      </c>
      <c r="E54" s="11"/>
      <c r="F54" s="11"/>
    </row>
    <row r="55" spans="1:6" ht="12" customHeight="1">
      <c r="A55" s="7" t="s">
        <v>0</v>
      </c>
      <c r="B55" s="120" t="s">
        <v>25</v>
      </c>
      <c r="C55" s="121"/>
      <c r="D55" s="10">
        <v>111</v>
      </c>
      <c r="E55" s="11"/>
      <c r="F55" s="11"/>
    </row>
    <row r="56" spans="1:6" ht="24" customHeight="1">
      <c r="A56" s="7" t="s">
        <v>0</v>
      </c>
      <c r="B56" s="120" t="s">
        <v>27</v>
      </c>
      <c r="C56" s="121"/>
      <c r="D56" s="10">
        <v>112</v>
      </c>
      <c r="E56" s="11"/>
      <c r="F56" s="11"/>
    </row>
    <row r="57" spans="1:6" ht="12" customHeight="1">
      <c r="A57" s="7" t="s">
        <v>0</v>
      </c>
      <c r="B57" s="120" t="s">
        <v>29</v>
      </c>
      <c r="C57" s="121"/>
      <c r="D57" s="10">
        <v>113</v>
      </c>
      <c r="E57" s="11"/>
      <c r="F57" s="11"/>
    </row>
    <row r="58" spans="1:6" ht="12" customHeight="1">
      <c r="A58" s="7" t="s">
        <v>0</v>
      </c>
      <c r="B58" s="120" t="s">
        <v>44</v>
      </c>
      <c r="C58" s="121"/>
      <c r="D58" s="10">
        <v>114</v>
      </c>
      <c r="E58" s="11"/>
      <c r="F58" s="11"/>
    </row>
    <row r="59" spans="1:6" ht="18" customHeight="1">
      <c r="A59" s="7" t="s">
        <v>0</v>
      </c>
      <c r="B59" s="120" t="s">
        <v>45</v>
      </c>
      <c r="C59" s="121"/>
      <c r="D59" s="10">
        <v>115</v>
      </c>
      <c r="E59" s="11">
        <f>ROUND((SUMIF('3 квартал'!$H$6:$H$67,B59,'3 квартал'!$F$6:$F$67)-SUMIF('3 квартал'!$H$6:$H$67,B59,'3 квартал'!$G$6:$G$67))/1000,0)</f>
        <v>11278</v>
      </c>
      <c r="F59" s="11">
        <v>11017</v>
      </c>
    </row>
    <row r="60" spans="1:6" ht="12" customHeight="1">
      <c r="A60" s="7" t="s">
        <v>0</v>
      </c>
      <c r="B60" s="120" t="s">
        <v>46</v>
      </c>
      <c r="C60" s="121"/>
      <c r="D60" s="10">
        <v>116</v>
      </c>
      <c r="E60" s="11">
        <f>ROUND((SUMIF('3 квартал'!$H$6:$H$67,B60,'3 квартал'!$F$6:$F$67)-SUMIF('3 квартал'!$H$6:$H$67,B60,'3 квартал'!$G$6:$G$67))/1000,0)</f>
        <v>7500000</v>
      </c>
      <c r="F60" s="11">
        <v>7500000</v>
      </c>
    </row>
    <row r="61" spans="1:6" ht="12" customHeight="1">
      <c r="A61" s="7" t="s">
        <v>0</v>
      </c>
      <c r="B61" s="120" t="s">
        <v>47</v>
      </c>
      <c r="C61" s="121"/>
      <c r="D61" s="10">
        <v>117</v>
      </c>
      <c r="E61" s="11"/>
      <c r="F61" s="11"/>
    </row>
    <row r="62" spans="1:6" ht="12" customHeight="1">
      <c r="A62" s="7" t="s">
        <v>0</v>
      </c>
      <c r="B62" s="120" t="s">
        <v>48</v>
      </c>
      <c r="C62" s="121"/>
      <c r="D62" s="10">
        <v>118</v>
      </c>
      <c r="E62" s="11"/>
      <c r="F62" s="11"/>
    </row>
    <row r="63" spans="1:6" ht="12" customHeight="1">
      <c r="A63" s="7" t="s">
        <v>0</v>
      </c>
      <c r="B63" s="120" t="s">
        <v>49</v>
      </c>
      <c r="C63" s="121"/>
      <c r="D63" s="10">
        <v>119</v>
      </c>
      <c r="E63" s="11"/>
      <c r="F63" s="11"/>
    </row>
    <row r="64" spans="1:6" ht="12" customHeight="1">
      <c r="A64" s="7" t="s">
        <v>0</v>
      </c>
      <c r="B64" s="120" t="s">
        <v>50</v>
      </c>
      <c r="C64" s="121"/>
      <c r="D64" s="10">
        <v>120</v>
      </c>
      <c r="E64" s="11"/>
      <c r="F64" s="11"/>
    </row>
    <row r="65" spans="1:6" ht="12" customHeight="1">
      <c r="A65" s="7" t="s">
        <v>0</v>
      </c>
      <c r="B65" s="120" t="s">
        <v>51</v>
      </c>
      <c r="C65" s="121"/>
      <c r="D65" s="10">
        <v>121</v>
      </c>
      <c r="E65" s="11"/>
      <c r="F65" s="11"/>
    </row>
    <row r="66" spans="1:6" ht="12" customHeight="1">
      <c r="A66" s="7" t="s">
        <v>0</v>
      </c>
      <c r="B66" s="120" t="s">
        <v>52</v>
      </c>
      <c r="C66" s="121"/>
      <c r="D66" s="10">
        <v>122</v>
      </c>
      <c r="E66" s="11"/>
      <c r="F66" s="11"/>
    </row>
    <row r="67" spans="1:6" ht="12" customHeight="1">
      <c r="A67" s="7" t="s">
        <v>0</v>
      </c>
      <c r="B67" s="120" t="s">
        <v>53</v>
      </c>
      <c r="C67" s="121"/>
      <c r="D67" s="10">
        <v>123</v>
      </c>
      <c r="E67" s="11"/>
      <c r="F67" s="11">
        <v>12441</v>
      </c>
    </row>
    <row r="68" spans="1:6" ht="24" customHeight="1">
      <c r="A68" s="7" t="s">
        <v>0</v>
      </c>
      <c r="B68" s="127" t="s">
        <v>54</v>
      </c>
      <c r="C68" s="128"/>
      <c r="D68" s="8">
        <v>200</v>
      </c>
      <c r="E68" s="13">
        <f>E59+E60+E67</f>
        <v>7511278</v>
      </c>
      <c r="F68" s="13">
        <f>F59+F60+F67</f>
        <v>7523458</v>
      </c>
    </row>
    <row r="69" spans="1:6" ht="12" customHeight="1">
      <c r="A69" s="7" t="s">
        <v>0</v>
      </c>
      <c r="B69" s="127" t="s">
        <v>55</v>
      </c>
      <c r="C69" s="128"/>
      <c r="D69" s="8" t="s">
        <v>0</v>
      </c>
      <c r="E69" s="13">
        <f>E68+E51</f>
        <v>7517397</v>
      </c>
      <c r="F69" s="13">
        <f>F68+F51+1</f>
        <v>7676771</v>
      </c>
    </row>
    <row r="70" spans="1:6" ht="12" customHeight="1">
      <c r="A70" s="7" t="s">
        <v>0</v>
      </c>
      <c r="B70" s="124" t="s">
        <v>56</v>
      </c>
      <c r="C70" s="126"/>
      <c r="D70" s="126"/>
      <c r="E70" s="126"/>
      <c r="F70" s="125"/>
    </row>
    <row r="71" spans="1:6" ht="12" customHeight="1">
      <c r="A71" s="7" t="s">
        <v>0</v>
      </c>
      <c r="B71" s="127" t="s">
        <v>57</v>
      </c>
      <c r="C71" s="128"/>
      <c r="D71" s="8" t="s">
        <v>0</v>
      </c>
      <c r="E71" s="8" t="s">
        <v>0</v>
      </c>
      <c r="F71" s="8" t="s">
        <v>0</v>
      </c>
    </row>
    <row r="72" spans="1:6" ht="12" customHeight="1">
      <c r="A72" s="7" t="s">
        <v>0</v>
      </c>
      <c r="B72" s="120" t="s">
        <v>58</v>
      </c>
      <c r="C72" s="121"/>
      <c r="D72" s="10">
        <v>210</v>
      </c>
      <c r="E72" s="11"/>
      <c r="F72" s="11"/>
    </row>
    <row r="73" spans="1:6" ht="12" customHeight="1">
      <c r="A73" s="7" t="s">
        <v>0</v>
      </c>
      <c r="B73" s="120" t="s">
        <v>25</v>
      </c>
      <c r="C73" s="121"/>
      <c r="D73" s="10">
        <v>211</v>
      </c>
      <c r="E73" s="11"/>
      <c r="F73" s="11"/>
    </row>
    <row r="74" spans="1:6" ht="12" customHeight="1">
      <c r="A74" s="7" t="s">
        <v>0</v>
      </c>
      <c r="B74" s="120" t="s">
        <v>59</v>
      </c>
      <c r="C74" s="121"/>
      <c r="D74" s="10">
        <v>212</v>
      </c>
      <c r="E74" s="11">
        <f>ROUND((SUMIF('3 квартал'!$H$6:$H$67,B74,'3 квартал'!$G$6:$G$67)-SUMIF('3 квартал'!$H$6:$H$67,B74,'3 квартал'!$F$6:$F$67))/1000,0)</f>
        <v>73353</v>
      </c>
      <c r="F74" s="11"/>
    </row>
    <row r="75" spans="1:6" ht="12" customHeight="1">
      <c r="A75" s="7" t="s">
        <v>0</v>
      </c>
      <c r="B75" s="120" t="s">
        <v>60</v>
      </c>
      <c r="C75" s="121"/>
      <c r="D75" s="10">
        <v>213</v>
      </c>
      <c r="E75" s="11">
        <f>ROUND((SUMIF('3 квартал'!$H$6:$H$67,B75,'3 квартал'!$G$6:$G$67)-SUMIF('3 квартал'!$H$6:$H$67,B75,'3 квартал'!$F$6:$F$67))/1000,0)</f>
        <v>142690</v>
      </c>
      <c r="F75" s="11">
        <v>142444</v>
      </c>
    </row>
    <row r="76" spans="1:6" ht="12" customHeight="1">
      <c r="A76" s="7" t="s">
        <v>0</v>
      </c>
      <c r="B76" s="120" t="s">
        <v>61</v>
      </c>
      <c r="C76" s="121"/>
      <c r="D76" s="10">
        <v>214</v>
      </c>
      <c r="E76" s="11"/>
      <c r="F76" s="11"/>
    </row>
    <row r="77" spans="1:6" ht="12" customHeight="1">
      <c r="A77" s="7" t="s">
        <v>0</v>
      </c>
      <c r="B77" s="120" t="s">
        <v>62</v>
      </c>
      <c r="C77" s="121"/>
      <c r="D77" s="10">
        <v>215</v>
      </c>
      <c r="E77" s="11"/>
      <c r="F77" s="11"/>
    </row>
    <row r="78" spans="1:6" ht="12" customHeight="1">
      <c r="A78" s="7" t="s">
        <v>0</v>
      </c>
      <c r="B78" s="120" t="s">
        <v>63</v>
      </c>
      <c r="C78" s="121"/>
      <c r="D78" s="10">
        <v>216</v>
      </c>
      <c r="E78" s="11"/>
      <c r="F78" s="11"/>
    </row>
    <row r="79" spans="1:6" ht="12" customHeight="1">
      <c r="A79" s="7" t="s">
        <v>0</v>
      </c>
      <c r="B79" s="120" t="s">
        <v>64</v>
      </c>
      <c r="C79" s="121"/>
      <c r="D79" s="10">
        <v>217</v>
      </c>
      <c r="E79" s="11">
        <f>ROUND((SUMIF('3 квартал'!$H$6:$H$67,B79,'3 квартал'!$G$6:$G$67)-SUMIF('3 квартал'!$H$6:$H$67,B79,'3 квартал'!$F$6:$F$67))/1000,0)</f>
        <v>2560</v>
      </c>
      <c r="F79" s="11">
        <v>155638</v>
      </c>
    </row>
    <row r="80" spans="1:6" ht="24.75" customHeight="1">
      <c r="A80" s="7" t="s">
        <v>0</v>
      </c>
      <c r="B80" s="127" t="s">
        <v>65</v>
      </c>
      <c r="C80" s="128"/>
      <c r="D80" s="8">
        <v>300</v>
      </c>
      <c r="E80" s="13">
        <f>SUM(E72:E79)</f>
        <v>218603</v>
      </c>
      <c r="F80" s="13">
        <f>F75+F79</f>
        <v>298082</v>
      </c>
    </row>
    <row r="81" spans="1:6" ht="12" customHeight="1">
      <c r="A81" s="7" t="s">
        <v>0</v>
      </c>
      <c r="B81" s="120" t="s">
        <v>66</v>
      </c>
      <c r="C81" s="121"/>
      <c r="D81" s="10">
        <v>301</v>
      </c>
      <c r="E81" s="11"/>
      <c r="F81" s="11"/>
    </row>
    <row r="82" spans="1:6" ht="12" customHeight="1">
      <c r="A82" s="7" t="s">
        <v>0</v>
      </c>
      <c r="B82" s="127" t="s">
        <v>67</v>
      </c>
      <c r="C82" s="128"/>
      <c r="D82" s="8" t="s">
        <v>0</v>
      </c>
      <c r="E82" s="13" t="s">
        <v>0</v>
      </c>
      <c r="F82" s="13" t="s">
        <v>0</v>
      </c>
    </row>
    <row r="83" spans="1:6" ht="12" customHeight="1">
      <c r="A83" s="7" t="s">
        <v>0</v>
      </c>
      <c r="B83" s="120" t="s">
        <v>58</v>
      </c>
      <c r="C83" s="121"/>
      <c r="D83" s="10">
        <v>310</v>
      </c>
      <c r="E83" s="11"/>
      <c r="F83" s="11"/>
    </row>
    <row r="84" spans="1:6" ht="12" customHeight="1">
      <c r="A84" s="7" t="s">
        <v>0</v>
      </c>
      <c r="B84" s="120" t="s">
        <v>25</v>
      </c>
      <c r="C84" s="121"/>
      <c r="D84" s="10">
        <v>311</v>
      </c>
      <c r="E84" s="11"/>
      <c r="F84" s="11"/>
    </row>
    <row r="85" spans="1:6" ht="12" customHeight="1">
      <c r="A85" s="7" t="s">
        <v>0</v>
      </c>
      <c r="B85" s="120" t="s">
        <v>68</v>
      </c>
      <c r="C85" s="121"/>
      <c r="D85" s="10">
        <v>312</v>
      </c>
      <c r="E85" s="11">
        <f>ROUND((SUMIF('3 квартал'!$H$6:$H$67,B85,'3 квартал'!$G$6:$G$67)-SUMIF('3 квартал'!$H$6:$H$67,B85,'3 квартал'!$F$6:$F$67))/1000,0)-1</f>
        <v>2997562</v>
      </c>
      <c r="F85" s="11">
        <v>3005908</v>
      </c>
    </row>
    <row r="86" spans="1:6" ht="12" customHeight="1">
      <c r="A86" s="7" t="s">
        <v>0</v>
      </c>
      <c r="B86" s="120" t="s">
        <v>69</v>
      </c>
      <c r="C86" s="121"/>
      <c r="D86" s="10">
        <v>313</v>
      </c>
      <c r="E86" s="11"/>
      <c r="F86" s="11"/>
    </row>
    <row r="87" spans="1:6" ht="12" customHeight="1">
      <c r="A87" s="7" t="s">
        <v>0</v>
      </c>
      <c r="B87" s="120" t="s">
        <v>70</v>
      </c>
      <c r="C87" s="121"/>
      <c r="D87" s="10">
        <v>314</v>
      </c>
      <c r="E87" s="11"/>
      <c r="F87" s="11"/>
    </row>
    <row r="88" spans="1:6" ht="12" customHeight="1">
      <c r="A88" s="7" t="s">
        <v>0</v>
      </c>
      <c r="B88" s="120" t="s">
        <v>71</v>
      </c>
      <c r="C88" s="121"/>
      <c r="D88" s="10">
        <v>315</v>
      </c>
      <c r="E88" s="11"/>
      <c r="F88" s="11"/>
    </row>
    <row r="89" spans="1:6" ht="12" customHeight="1">
      <c r="A89" s="7" t="s">
        <v>0</v>
      </c>
      <c r="B89" s="120" t="s">
        <v>72</v>
      </c>
      <c r="C89" s="121"/>
      <c r="D89" s="10">
        <v>316</v>
      </c>
      <c r="E89" s="11"/>
      <c r="F89" s="11"/>
    </row>
    <row r="90" spans="1:6" ht="24" customHeight="1">
      <c r="A90" s="7" t="s">
        <v>0</v>
      </c>
      <c r="B90" s="127" t="s">
        <v>73</v>
      </c>
      <c r="C90" s="128"/>
      <c r="D90" s="8">
        <v>400</v>
      </c>
      <c r="E90" s="13">
        <f>SUM(E83:E89)</f>
        <v>2997562</v>
      </c>
      <c r="F90" s="13">
        <f>F85</f>
        <v>3005908</v>
      </c>
    </row>
    <row r="91" spans="1:6" ht="12" customHeight="1">
      <c r="A91" s="7" t="s">
        <v>0</v>
      </c>
      <c r="B91" s="127" t="s">
        <v>74</v>
      </c>
      <c r="C91" s="128"/>
      <c r="D91" s="8" t="s">
        <v>0</v>
      </c>
      <c r="E91" s="13" t="s">
        <v>0</v>
      </c>
      <c r="F91" s="13" t="s">
        <v>0</v>
      </c>
    </row>
    <row r="92" spans="1:6" ht="12" customHeight="1">
      <c r="A92" s="7" t="s">
        <v>0</v>
      </c>
      <c r="B92" s="120" t="s">
        <v>75</v>
      </c>
      <c r="C92" s="121"/>
      <c r="D92" s="10">
        <v>410</v>
      </c>
      <c r="E92" s="11">
        <f>ROUND((SUMIF('3 квартал'!$H$6:$H$67,B92,'3 квартал'!$G$6:$G$67)-SUMIF('3 квартал'!$H$6:$H$67,B92,'3 квартал'!$F$6:$F$67))/1000,0)</f>
        <v>1254281</v>
      </c>
      <c r="F92" s="11">
        <v>1254281</v>
      </c>
    </row>
    <row r="93" spans="1:6" ht="12" customHeight="1">
      <c r="A93" s="7" t="s">
        <v>0</v>
      </c>
      <c r="B93" s="120" t="s">
        <v>76</v>
      </c>
      <c r="C93" s="121"/>
      <c r="D93" s="10">
        <v>411</v>
      </c>
      <c r="E93" s="11"/>
      <c r="F93" s="11"/>
    </row>
    <row r="94" spans="1:6" ht="12" customHeight="1">
      <c r="A94" s="7" t="s">
        <v>0</v>
      </c>
      <c r="B94" s="120" t="s">
        <v>77</v>
      </c>
      <c r="C94" s="121"/>
      <c r="D94" s="10">
        <v>412</v>
      </c>
      <c r="E94" s="11"/>
      <c r="F94" s="11"/>
    </row>
    <row r="95" spans="1:6" ht="12" customHeight="1">
      <c r="A95" s="7" t="s">
        <v>0</v>
      </c>
      <c r="B95" s="120" t="s">
        <v>78</v>
      </c>
      <c r="C95" s="121"/>
      <c r="D95" s="10">
        <v>413</v>
      </c>
      <c r="E95" s="11">
        <f>ROUND((SUMIF('3 квартал'!$H$6:$H$67,B95,'3 квартал'!$G$6:$G$67)-SUMIF('3 квартал'!$H$6:$H$67,B95,'3 квартал'!$F$6:$F$67))/1000,0)</f>
        <v>5039341</v>
      </c>
      <c r="F95" s="11">
        <v>5039341</v>
      </c>
    </row>
    <row r="96" spans="1:8" ht="12" customHeight="1">
      <c r="A96" s="7" t="s">
        <v>0</v>
      </c>
      <c r="B96" s="120" t="s">
        <v>79</v>
      </c>
      <c r="C96" s="121"/>
      <c r="D96" s="10">
        <v>414</v>
      </c>
      <c r="E96" s="11">
        <f>ROUND((SUMIF('3 квартал'!$H$6:$H$67,B96,'3 квартал'!$G$6:$G$67)-SUMIF('3 квартал'!$H$6:$H$67,B96,'3 квартал'!$F$6:$F$67))/1000,0)</f>
        <v>-1992390</v>
      </c>
      <c r="F96" s="11">
        <v>-1920841</v>
      </c>
      <c r="H96" s="116"/>
    </row>
    <row r="97" spans="1:6" ht="24" customHeight="1">
      <c r="A97" s="7" t="s">
        <v>0</v>
      </c>
      <c r="B97" s="120" t="s">
        <v>80</v>
      </c>
      <c r="C97" s="121"/>
      <c r="D97" s="10">
        <v>420</v>
      </c>
      <c r="E97" s="11"/>
      <c r="F97" s="11"/>
    </row>
    <row r="98" spans="1:6" ht="12" customHeight="1">
      <c r="A98" s="7" t="s">
        <v>0</v>
      </c>
      <c r="B98" s="120" t="s">
        <v>81</v>
      </c>
      <c r="C98" s="121"/>
      <c r="D98" s="10">
        <v>421</v>
      </c>
      <c r="E98" s="11"/>
      <c r="F98" s="11"/>
    </row>
    <row r="99" spans="1:6" ht="12" customHeight="1">
      <c r="A99" s="7" t="s">
        <v>0</v>
      </c>
      <c r="B99" s="127" t="s">
        <v>82</v>
      </c>
      <c r="C99" s="128"/>
      <c r="D99" s="8">
        <v>500</v>
      </c>
      <c r="E99" s="13">
        <f>SUM(E92:E98)</f>
        <v>4301232</v>
      </c>
      <c r="F99" s="13">
        <f>F92+F95+F96</f>
        <v>4372781</v>
      </c>
    </row>
    <row r="100" spans="1:6" ht="12" customHeight="1">
      <c r="A100" s="7" t="s">
        <v>0</v>
      </c>
      <c r="B100" s="127" t="s">
        <v>83</v>
      </c>
      <c r="C100" s="128"/>
      <c r="D100" s="8" t="s">
        <v>0</v>
      </c>
      <c r="E100" s="13">
        <f>E80+E90+E99</f>
        <v>7517397</v>
      </c>
      <c r="F100" s="13">
        <f>F80+F90+F99</f>
        <v>7676771</v>
      </c>
    </row>
    <row r="101" spans="2:7" ht="12" customHeight="1">
      <c r="B101" s="2" t="s">
        <v>0</v>
      </c>
      <c r="C101" s="2" t="s">
        <v>0</v>
      </c>
      <c r="D101" s="2" t="s">
        <v>0</v>
      </c>
      <c r="E101" s="115"/>
      <c r="F101" s="2" t="s">
        <v>0</v>
      </c>
      <c r="G101" s="2"/>
    </row>
    <row r="102" spans="2:7" ht="12" customHeight="1"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/>
    </row>
    <row r="103" spans="2:7" ht="12" customHeight="1">
      <c r="B103" s="130" t="s">
        <v>84</v>
      </c>
      <c r="C103" s="130"/>
      <c r="D103" s="6" t="s">
        <v>0</v>
      </c>
      <c r="E103" s="14" t="s">
        <v>0</v>
      </c>
      <c r="F103" s="6" t="s">
        <v>0</v>
      </c>
      <c r="G103" s="2"/>
    </row>
    <row r="104" spans="2:7" ht="12" customHeight="1">
      <c r="B104" s="129" t="s">
        <v>85</v>
      </c>
      <c r="C104" s="129"/>
      <c r="D104" s="6" t="s">
        <v>0</v>
      </c>
      <c r="E104" s="15" t="s">
        <v>86</v>
      </c>
      <c r="F104" s="6" t="s">
        <v>0</v>
      </c>
      <c r="G104" s="2"/>
    </row>
    <row r="105" spans="2:7" ht="12" customHeight="1">
      <c r="B105" s="130" t="s">
        <v>87</v>
      </c>
      <c r="C105" s="130"/>
      <c r="D105" s="6" t="s">
        <v>0</v>
      </c>
      <c r="E105" s="14" t="s">
        <v>0</v>
      </c>
      <c r="F105" s="6" t="s">
        <v>0</v>
      </c>
      <c r="G105" s="2"/>
    </row>
    <row r="106" spans="2:7" ht="12" customHeight="1">
      <c r="B106" s="129" t="s">
        <v>88</v>
      </c>
      <c r="C106" s="129"/>
      <c r="D106" s="6" t="s">
        <v>0</v>
      </c>
      <c r="E106" s="15" t="s">
        <v>86</v>
      </c>
      <c r="F106" s="6" t="s">
        <v>0</v>
      </c>
      <c r="G106" s="2"/>
    </row>
    <row r="107" spans="2:7" ht="12" customHeight="1">
      <c r="B107" s="119" t="s">
        <v>89</v>
      </c>
      <c r="C107" s="119"/>
      <c r="D107" s="119"/>
      <c r="E107" s="119"/>
      <c r="F107" s="119"/>
      <c r="G107" s="2"/>
    </row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</sheetData>
  <sheetProtection sheet="1" objects="1" scenarios="1" selectLockedCells="1" selectUnlockedCells="1"/>
  <mergeCells count="82">
    <mergeCell ref="B104:C104"/>
    <mergeCell ref="B105:C105"/>
    <mergeCell ref="B106:C106"/>
    <mergeCell ref="B107:F107"/>
    <mergeCell ref="B96:C96"/>
    <mergeCell ref="B97:C97"/>
    <mergeCell ref="B98:C98"/>
    <mergeCell ref="B99:C99"/>
    <mergeCell ref="B100:C100"/>
    <mergeCell ref="B103:C103"/>
    <mergeCell ref="B95:C95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83:C83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F70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47:C47"/>
    <mergeCell ref="B15:F15"/>
    <mergeCell ref="B16:F16"/>
    <mergeCell ref="B37:C37"/>
    <mergeCell ref="B39:F39"/>
    <mergeCell ref="B40:C40"/>
    <mergeCell ref="B41:C41"/>
    <mergeCell ref="B42:C42"/>
    <mergeCell ref="B43:C43"/>
    <mergeCell ref="B44:C44"/>
    <mergeCell ref="B45:C45"/>
    <mergeCell ref="B46:C46"/>
    <mergeCell ref="C13:F13"/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</mergeCells>
  <printOptions horizontalCentered="1"/>
  <pageMargins left="0.6299212598425197" right="0.2362204724409449" top="0.79" bottom="0.92" header="0.31496062992125984" footer="0.31496062992125984"/>
  <pageSetup horizontalDpi="600" verticalDpi="600" orientation="portrait" paperSize="9" scale="88" r:id="rId1"/>
  <headerFooter>
    <oddHeader>&amp;C&amp;П&amp;С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B28">
      <selection activeCell="D31" sqref="D31"/>
    </sheetView>
  </sheetViews>
  <sheetFormatPr defaultColWidth="9.140625" defaultRowHeight="15" customHeight="1"/>
  <cols>
    <col min="1" max="1" width="2.8515625" style="1" hidden="1" customWidth="1"/>
    <col min="2" max="2" width="57.00390625" style="1" customWidth="1"/>
    <col min="3" max="3" width="9.421875" style="1" customWidth="1"/>
    <col min="4" max="4" width="17.57421875" style="1" customWidth="1"/>
    <col min="5" max="5" width="17.00390625" style="1" customWidth="1"/>
    <col min="6" max="6" width="3.28125" style="1" hidden="1" customWidth="1"/>
    <col min="7" max="16384" width="9.140625" style="1" customWidth="1"/>
  </cols>
  <sheetData>
    <row r="1" spans="1:6" ht="12" customHeight="1">
      <c r="A1" s="2" t="s">
        <v>0</v>
      </c>
      <c r="B1" s="2" t="s">
        <v>0</v>
      </c>
      <c r="C1" s="118" t="s">
        <v>90</v>
      </c>
      <c r="D1" s="118"/>
      <c r="E1" s="118"/>
      <c r="F1" s="2"/>
    </row>
    <row r="2" spans="1:6" ht="12" customHeight="1">
      <c r="A2" s="2" t="s">
        <v>0</v>
      </c>
      <c r="B2" s="2" t="s">
        <v>0</v>
      </c>
      <c r="C2" s="118" t="s">
        <v>2</v>
      </c>
      <c r="D2" s="118"/>
      <c r="E2" s="118"/>
      <c r="F2" s="2"/>
    </row>
    <row r="3" spans="1:6" ht="12" customHeight="1">
      <c r="A3" s="2" t="s">
        <v>0</v>
      </c>
      <c r="B3" s="2" t="s">
        <v>0</v>
      </c>
      <c r="C3" s="118" t="s">
        <v>3</v>
      </c>
      <c r="D3" s="118"/>
      <c r="E3" s="118"/>
      <c r="F3" s="2"/>
    </row>
    <row r="4" spans="1:6" ht="12" customHeight="1">
      <c r="A4" s="2" t="s">
        <v>0</v>
      </c>
      <c r="B4" s="2" t="s">
        <v>0</v>
      </c>
      <c r="C4" s="118" t="s">
        <v>4</v>
      </c>
      <c r="D4" s="118"/>
      <c r="E4" s="118"/>
      <c r="F4" s="2"/>
    </row>
    <row r="5" spans="1:6" ht="12" customHeight="1">
      <c r="A5" s="2" t="s">
        <v>0</v>
      </c>
      <c r="B5" s="2" t="s">
        <v>0</v>
      </c>
      <c r="C5" s="119" t="s">
        <v>0</v>
      </c>
      <c r="D5" s="119"/>
      <c r="E5" s="119"/>
      <c r="F5" s="2"/>
    </row>
    <row r="6" spans="1:6" ht="12" customHeight="1">
      <c r="A6" s="2" t="s">
        <v>0</v>
      </c>
      <c r="B6" s="2" t="s">
        <v>0</v>
      </c>
      <c r="C6" s="118" t="s">
        <v>91</v>
      </c>
      <c r="D6" s="118"/>
      <c r="E6" s="118"/>
      <c r="F6" s="2"/>
    </row>
    <row r="7" spans="1:6" ht="12" customHeight="1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>
      <c r="A8" s="2" t="s">
        <v>0</v>
      </c>
      <c r="B8" s="119" t="s">
        <v>6</v>
      </c>
      <c r="C8" s="119"/>
      <c r="D8" s="119"/>
      <c r="E8" s="119"/>
      <c r="F8" s="2"/>
    </row>
    <row r="9" spans="1:6" ht="12" customHeight="1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>
      <c r="A10" s="2" t="s">
        <v>0</v>
      </c>
      <c r="B10" s="122" t="s">
        <v>92</v>
      </c>
      <c r="C10" s="122"/>
      <c r="D10" s="122"/>
      <c r="E10" s="122"/>
      <c r="F10" s="2"/>
    </row>
    <row r="11" spans="1:6" ht="12" customHeight="1">
      <c r="A11" s="2" t="s">
        <v>0</v>
      </c>
      <c r="B11" s="123" t="s">
        <v>13</v>
      </c>
      <c r="C11" s="123"/>
      <c r="D11" s="123"/>
      <c r="E11" s="123"/>
      <c r="F11" s="2"/>
    </row>
    <row r="12" spans="1:6" ht="12" customHeight="1">
      <c r="A12" s="2" t="s">
        <v>0</v>
      </c>
      <c r="B12" s="2" t="s">
        <v>0</v>
      </c>
      <c r="C12" s="2" t="s">
        <v>0</v>
      </c>
      <c r="D12" s="2" t="s">
        <v>0</v>
      </c>
      <c r="E12" s="3" t="s">
        <v>14</v>
      </c>
      <c r="F12" s="2"/>
    </row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spans="1:5" ht="24" customHeight="1">
      <c r="A25" s="7" t="s">
        <v>0</v>
      </c>
      <c r="B25" s="8" t="s">
        <v>93</v>
      </c>
      <c r="C25" s="8" t="s">
        <v>16</v>
      </c>
      <c r="D25" s="8" t="s">
        <v>94</v>
      </c>
      <c r="E25" s="8" t="s">
        <v>95</v>
      </c>
    </row>
    <row r="26" ht="15" customHeight="1" hidden="1"/>
    <row r="27" spans="1:5" ht="12" customHeight="1">
      <c r="A27" s="7" t="s">
        <v>0</v>
      </c>
      <c r="B27" s="7" t="s">
        <v>96</v>
      </c>
      <c r="C27" s="12" t="s">
        <v>22</v>
      </c>
      <c r="D27" s="11"/>
      <c r="E27" s="11">
        <v>24953</v>
      </c>
    </row>
    <row r="28" spans="1:5" ht="12" customHeight="1">
      <c r="A28" s="7" t="s">
        <v>0</v>
      </c>
      <c r="B28" s="7" t="s">
        <v>97</v>
      </c>
      <c r="C28" s="12" t="s">
        <v>24</v>
      </c>
      <c r="D28" s="11"/>
      <c r="E28" s="11"/>
    </row>
    <row r="29" spans="1:5" ht="12" customHeight="1">
      <c r="A29" s="7" t="s">
        <v>0</v>
      </c>
      <c r="B29" s="9" t="s">
        <v>98</v>
      </c>
      <c r="C29" s="16" t="s">
        <v>26</v>
      </c>
      <c r="D29" s="13">
        <f>D27</f>
        <v>0</v>
      </c>
      <c r="E29" s="13">
        <f>E27</f>
        <v>24953</v>
      </c>
    </row>
    <row r="30" spans="1:5" ht="12" customHeight="1">
      <c r="A30" s="7" t="s">
        <v>0</v>
      </c>
      <c r="B30" s="7" t="s">
        <v>99</v>
      </c>
      <c r="C30" s="12" t="s">
        <v>28</v>
      </c>
      <c r="D30" s="11"/>
      <c r="E30" s="11"/>
    </row>
    <row r="31" spans="1:5" ht="12" customHeight="1">
      <c r="A31" s="7" t="s">
        <v>0</v>
      </c>
      <c r="B31" s="7" t="s">
        <v>100</v>
      </c>
      <c r="C31" s="12" t="s">
        <v>30</v>
      </c>
      <c r="D31" s="11">
        <f>-ROUND(('3 квартал'!C79+'3 квартал'!B134)/1000,0)</f>
        <v>-1929</v>
      </c>
      <c r="E31" s="11">
        <v>-16544</v>
      </c>
    </row>
    <row r="32" spans="1:5" ht="12" customHeight="1">
      <c r="A32" s="7" t="s">
        <v>0</v>
      </c>
      <c r="B32" s="7" t="s">
        <v>101</v>
      </c>
      <c r="C32" s="12" t="s">
        <v>32</v>
      </c>
      <c r="D32" s="11"/>
      <c r="E32" s="11">
        <v>-3867</v>
      </c>
    </row>
    <row r="33" spans="1:5" ht="12" customHeight="1">
      <c r="A33" s="7" t="s">
        <v>0</v>
      </c>
      <c r="B33" s="7" t="s">
        <v>102</v>
      </c>
      <c r="C33" s="12" t="s">
        <v>34</v>
      </c>
      <c r="D33" s="11"/>
      <c r="E33" s="11">
        <v>4624</v>
      </c>
    </row>
    <row r="34" spans="1:5" ht="24" customHeight="1">
      <c r="A34" s="7" t="s">
        <v>0</v>
      </c>
      <c r="B34" s="9" t="s">
        <v>103</v>
      </c>
      <c r="C34" s="16" t="s">
        <v>104</v>
      </c>
      <c r="D34" s="13">
        <f>SUM(D29:D33)</f>
        <v>-1929</v>
      </c>
      <c r="E34" s="13">
        <f>SUM(E29:E33)</f>
        <v>9166</v>
      </c>
    </row>
    <row r="35" spans="1:5" ht="12" customHeight="1">
      <c r="A35" s="7" t="s">
        <v>0</v>
      </c>
      <c r="B35" s="7" t="s">
        <v>105</v>
      </c>
      <c r="C35" s="12" t="s">
        <v>106</v>
      </c>
      <c r="D35" s="11"/>
      <c r="E35" s="11"/>
    </row>
    <row r="36" spans="1:5" ht="12" customHeight="1">
      <c r="A36" s="7" t="s">
        <v>0</v>
      </c>
      <c r="B36" s="7" t="s">
        <v>107</v>
      </c>
      <c r="C36" s="12" t="s">
        <v>108</v>
      </c>
      <c r="D36" s="11">
        <f>-ROUND('3 квартал'!D93/1000,0)</f>
        <v>-70986</v>
      </c>
      <c r="E36" s="11">
        <v>-84179</v>
      </c>
    </row>
    <row r="37" spans="1:5" ht="24" customHeight="1">
      <c r="A37" s="7" t="s">
        <v>0</v>
      </c>
      <c r="B37" s="7" t="s">
        <v>109</v>
      </c>
      <c r="C37" s="12" t="s">
        <v>110</v>
      </c>
      <c r="D37" s="11"/>
      <c r="E37" s="11"/>
    </row>
    <row r="38" spans="1:5" ht="12" customHeight="1">
      <c r="A38" s="7" t="s">
        <v>0</v>
      </c>
      <c r="B38" s="7" t="s">
        <v>111</v>
      </c>
      <c r="C38" s="12" t="s">
        <v>112</v>
      </c>
      <c r="D38" s="11">
        <f>ROUND(('3 квартал'!D77+'3 квартал'!D78+'3 квартал'!C132)/1000,0)-1</f>
        <v>4185</v>
      </c>
      <c r="E38" s="11">
        <v>4023</v>
      </c>
    </row>
    <row r="39" spans="1:5" ht="12" customHeight="1">
      <c r="A39" s="7" t="s">
        <v>0</v>
      </c>
      <c r="B39" s="7" t="s">
        <v>113</v>
      </c>
      <c r="C39" s="12" t="s">
        <v>114</v>
      </c>
      <c r="D39" s="11">
        <f>-ROUND(('3 квартал'!D94+'3 квартал'!B139)/1000,0)</f>
        <v>-2820</v>
      </c>
      <c r="E39" s="11">
        <v>-2539</v>
      </c>
    </row>
    <row r="40" spans="1:5" ht="24" customHeight="1">
      <c r="A40" s="7" t="s">
        <v>0</v>
      </c>
      <c r="B40" s="9" t="s">
        <v>115</v>
      </c>
      <c r="C40" s="8">
        <v>100</v>
      </c>
      <c r="D40" s="13">
        <f>SUM(D34:D39)+1</f>
        <v>-71549</v>
      </c>
      <c r="E40" s="13">
        <f>SUM(E34:E39)+1</f>
        <v>-73528</v>
      </c>
    </row>
    <row r="41" spans="1:5" ht="12" customHeight="1">
      <c r="A41" s="7" t="s">
        <v>0</v>
      </c>
      <c r="B41" s="7" t="s">
        <v>116</v>
      </c>
      <c r="C41" s="10">
        <v>101</v>
      </c>
      <c r="D41" s="11"/>
      <c r="E41" s="11">
        <v>-86</v>
      </c>
    </row>
    <row r="42" spans="1:5" ht="24" customHeight="1">
      <c r="A42" s="7" t="s">
        <v>0</v>
      </c>
      <c r="B42" s="9" t="s">
        <v>117</v>
      </c>
      <c r="C42" s="8">
        <v>200</v>
      </c>
      <c r="D42" s="13">
        <f>D40+D41</f>
        <v>-71549</v>
      </c>
      <c r="E42" s="13">
        <f>E40+E41</f>
        <v>-73614</v>
      </c>
    </row>
    <row r="43" spans="1:5" ht="12" customHeight="1">
      <c r="A43" s="7" t="s">
        <v>0</v>
      </c>
      <c r="B43" s="7" t="s">
        <v>118</v>
      </c>
      <c r="C43" s="10">
        <v>201</v>
      </c>
      <c r="D43" s="11"/>
      <c r="E43" s="11"/>
    </row>
    <row r="44" spans="1:5" ht="12" customHeight="1">
      <c r="A44" s="7" t="s">
        <v>0</v>
      </c>
      <c r="B44" s="9" t="s">
        <v>119</v>
      </c>
      <c r="C44" s="8">
        <v>300</v>
      </c>
      <c r="D44" s="13"/>
      <c r="E44" s="13"/>
    </row>
    <row r="45" spans="1:5" ht="12" customHeight="1">
      <c r="A45" s="7" t="s">
        <v>0</v>
      </c>
      <c r="B45" s="7" t="s">
        <v>120</v>
      </c>
      <c r="C45" s="10" t="s">
        <v>0</v>
      </c>
      <c r="D45" s="11"/>
      <c r="E45" s="11"/>
    </row>
    <row r="46" spans="1:5" ht="12" customHeight="1">
      <c r="A46" s="7" t="s">
        <v>0</v>
      </c>
      <c r="B46" s="7" t="s">
        <v>121</v>
      </c>
      <c r="C46" s="10" t="s">
        <v>0</v>
      </c>
      <c r="D46" s="11"/>
      <c r="E46" s="11"/>
    </row>
    <row r="47" spans="1:5" ht="14.25" customHeight="1">
      <c r="A47" s="7" t="s">
        <v>0</v>
      </c>
      <c r="B47" s="9" t="s">
        <v>122</v>
      </c>
      <c r="C47" s="8">
        <v>400</v>
      </c>
      <c r="D47" s="13"/>
      <c r="E47" s="13"/>
    </row>
    <row r="48" spans="1:5" ht="12" customHeight="1">
      <c r="A48" s="7" t="s">
        <v>0</v>
      </c>
      <c r="B48" s="120" t="s">
        <v>123</v>
      </c>
      <c r="C48" s="131"/>
      <c r="D48" s="131"/>
      <c r="E48" s="121"/>
    </row>
    <row r="49" spans="1:5" ht="12" customHeight="1">
      <c r="A49" s="7" t="s">
        <v>0</v>
      </c>
      <c r="B49" s="7" t="s">
        <v>124</v>
      </c>
      <c r="C49" s="10">
        <v>410</v>
      </c>
      <c r="D49" s="11"/>
      <c r="E49" s="11"/>
    </row>
    <row r="50" spans="1:5" ht="12" customHeight="1">
      <c r="A50" s="7" t="s">
        <v>0</v>
      </c>
      <c r="B50" s="7" t="s">
        <v>125</v>
      </c>
      <c r="C50" s="10">
        <v>411</v>
      </c>
      <c r="D50" s="11"/>
      <c r="E50" s="11"/>
    </row>
    <row r="51" spans="1:5" ht="26.25" customHeight="1">
      <c r="A51" s="7" t="s">
        <v>0</v>
      </c>
      <c r="B51" s="7" t="s">
        <v>126</v>
      </c>
      <c r="C51" s="10">
        <v>412</v>
      </c>
      <c r="D51" s="11"/>
      <c r="E51" s="11"/>
    </row>
    <row r="52" spans="1:5" ht="12" customHeight="1">
      <c r="A52" s="7" t="s">
        <v>0</v>
      </c>
      <c r="B52" s="7" t="s">
        <v>127</v>
      </c>
      <c r="C52" s="10">
        <v>413</v>
      </c>
      <c r="D52" s="11"/>
      <c r="E52" s="11"/>
    </row>
    <row r="53" spans="1:5" ht="24" customHeight="1">
      <c r="A53" s="7" t="s">
        <v>0</v>
      </c>
      <c r="B53" s="7" t="s">
        <v>128</v>
      </c>
      <c r="C53" s="10">
        <v>414</v>
      </c>
      <c r="D53" s="11"/>
      <c r="E53" s="11"/>
    </row>
    <row r="54" spans="1:5" ht="12" customHeight="1">
      <c r="A54" s="7" t="s">
        <v>0</v>
      </c>
      <c r="B54" s="7" t="s">
        <v>129</v>
      </c>
      <c r="C54" s="10">
        <v>415</v>
      </c>
      <c r="D54" s="11"/>
      <c r="E54" s="11"/>
    </row>
    <row r="55" spans="1:5" ht="12" customHeight="1">
      <c r="A55" s="7" t="s">
        <v>0</v>
      </c>
      <c r="B55" s="7" t="s">
        <v>130</v>
      </c>
      <c r="C55" s="10">
        <v>416</v>
      </c>
      <c r="D55" s="11"/>
      <c r="E55" s="11"/>
    </row>
    <row r="56" spans="1:5" ht="12" customHeight="1">
      <c r="A56" s="7" t="s">
        <v>0</v>
      </c>
      <c r="B56" s="7" t="s">
        <v>131</v>
      </c>
      <c r="C56" s="10">
        <v>417</v>
      </c>
      <c r="D56" s="11"/>
      <c r="E56" s="11"/>
    </row>
    <row r="57" spans="1:5" ht="12" customHeight="1">
      <c r="A57" s="7" t="s">
        <v>0</v>
      </c>
      <c r="B57" s="7" t="s">
        <v>132</v>
      </c>
      <c r="C57" s="10">
        <v>418</v>
      </c>
      <c r="D57" s="11"/>
      <c r="E57" s="11"/>
    </row>
    <row r="58" spans="1:5" ht="12" customHeight="1">
      <c r="A58" s="7" t="s">
        <v>0</v>
      </c>
      <c r="B58" s="7" t="s">
        <v>133</v>
      </c>
      <c r="C58" s="10">
        <v>419</v>
      </c>
      <c r="D58" s="11"/>
      <c r="E58" s="11"/>
    </row>
    <row r="59" spans="1:5" ht="12" customHeight="1">
      <c r="A59" s="7" t="s">
        <v>0</v>
      </c>
      <c r="B59" s="7" t="s">
        <v>134</v>
      </c>
      <c r="C59" s="10">
        <v>420</v>
      </c>
      <c r="D59" s="11"/>
      <c r="E59" s="11"/>
    </row>
    <row r="60" spans="1:5" ht="12" customHeight="1">
      <c r="A60" s="7" t="s">
        <v>0</v>
      </c>
      <c r="B60" s="9" t="s">
        <v>135</v>
      </c>
      <c r="C60" s="8">
        <v>500</v>
      </c>
      <c r="D60" s="13"/>
      <c r="E60" s="13"/>
    </row>
    <row r="61" spans="1:5" ht="12" customHeight="1">
      <c r="A61" s="7" t="s">
        <v>0</v>
      </c>
      <c r="B61" s="7" t="s">
        <v>136</v>
      </c>
      <c r="C61" s="10" t="s">
        <v>0</v>
      </c>
      <c r="D61" s="11" t="s">
        <v>0</v>
      </c>
      <c r="E61" s="11" t="s">
        <v>0</v>
      </c>
    </row>
    <row r="62" spans="1:5" ht="12" customHeight="1">
      <c r="A62" s="7" t="s">
        <v>0</v>
      </c>
      <c r="B62" s="7" t="s">
        <v>120</v>
      </c>
      <c r="C62" s="10" t="s">
        <v>0</v>
      </c>
      <c r="D62" s="11"/>
      <c r="E62" s="11"/>
    </row>
    <row r="63" spans="1:5" ht="12" customHeight="1">
      <c r="A63" s="7" t="s">
        <v>0</v>
      </c>
      <c r="B63" s="7" t="s">
        <v>137</v>
      </c>
      <c r="C63" s="10" t="s">
        <v>0</v>
      </c>
      <c r="D63" s="11"/>
      <c r="E63" s="11"/>
    </row>
    <row r="64" spans="1:5" ht="12" customHeight="1">
      <c r="A64" s="7" t="s">
        <v>0</v>
      </c>
      <c r="B64" s="9" t="s">
        <v>138</v>
      </c>
      <c r="C64" s="8">
        <v>600</v>
      </c>
      <c r="D64" s="13"/>
      <c r="E64" s="13"/>
    </row>
    <row r="65" spans="1:5" ht="12" customHeight="1">
      <c r="A65" s="7" t="s">
        <v>0</v>
      </c>
      <c r="B65" s="120" t="s">
        <v>123</v>
      </c>
      <c r="C65" s="131"/>
      <c r="D65" s="131"/>
      <c r="E65" s="121"/>
    </row>
    <row r="66" spans="1:5" ht="12" customHeight="1">
      <c r="A66" s="7" t="s">
        <v>0</v>
      </c>
      <c r="B66" s="7" t="s">
        <v>139</v>
      </c>
      <c r="C66" s="10" t="s">
        <v>0</v>
      </c>
      <c r="D66" s="11" t="s">
        <v>0</v>
      </c>
      <c r="E66" s="11" t="s">
        <v>0</v>
      </c>
    </row>
    <row r="67" spans="1:5" ht="12" customHeight="1">
      <c r="A67" s="7" t="s">
        <v>0</v>
      </c>
      <c r="B67" s="7" t="s">
        <v>140</v>
      </c>
      <c r="C67" s="10" t="s">
        <v>0</v>
      </c>
      <c r="D67" s="11"/>
      <c r="E67" s="11"/>
    </row>
    <row r="68" spans="1:5" ht="12" customHeight="1">
      <c r="A68" s="7" t="s">
        <v>0</v>
      </c>
      <c r="B68" s="7" t="s">
        <v>141</v>
      </c>
      <c r="C68" s="10" t="s">
        <v>0</v>
      </c>
      <c r="D68" s="11"/>
      <c r="E68" s="11"/>
    </row>
    <row r="69" spans="1:5" ht="12" customHeight="1">
      <c r="A69" s="7" t="s">
        <v>0</v>
      </c>
      <c r="B69" s="7" t="s">
        <v>142</v>
      </c>
      <c r="C69" s="10" t="s">
        <v>0</v>
      </c>
      <c r="D69" s="11" t="s">
        <v>0</v>
      </c>
      <c r="E69" s="11" t="s">
        <v>0</v>
      </c>
    </row>
    <row r="70" spans="1:5" ht="12" customHeight="1">
      <c r="A70" s="7" t="s">
        <v>0</v>
      </c>
      <c r="B70" s="7" t="s">
        <v>140</v>
      </c>
      <c r="C70" s="10" t="s">
        <v>0</v>
      </c>
      <c r="D70" s="11"/>
      <c r="E70" s="11"/>
    </row>
    <row r="71" spans="1:5" ht="12" customHeight="1">
      <c r="A71" s="7" t="s">
        <v>0</v>
      </c>
      <c r="B71" s="7" t="s">
        <v>141</v>
      </c>
      <c r="C71" s="10" t="s">
        <v>0</v>
      </c>
      <c r="D71" s="11"/>
      <c r="E71" s="11"/>
    </row>
    <row r="72" spans="2:6" ht="12" customHeight="1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2:6" ht="12" customHeight="1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2:6" ht="12" customHeight="1">
      <c r="B74" s="14" t="s">
        <v>84</v>
      </c>
      <c r="C74" s="6" t="s">
        <v>0</v>
      </c>
      <c r="D74" s="14" t="s">
        <v>0</v>
      </c>
      <c r="E74" s="6" t="s">
        <v>0</v>
      </c>
      <c r="F74" s="2"/>
    </row>
    <row r="75" spans="2:6" ht="12" customHeight="1">
      <c r="B75" s="6" t="s">
        <v>85</v>
      </c>
      <c r="C75" s="6" t="s">
        <v>0</v>
      </c>
      <c r="D75" s="15" t="s">
        <v>86</v>
      </c>
      <c r="E75" s="6" t="s">
        <v>0</v>
      </c>
      <c r="F75" s="2"/>
    </row>
    <row r="76" spans="2:6" ht="12" customHeight="1">
      <c r="B76" s="14" t="s">
        <v>87</v>
      </c>
      <c r="C76" s="6" t="s">
        <v>0</v>
      </c>
      <c r="D76" s="14" t="s">
        <v>0</v>
      </c>
      <c r="E76" s="6" t="s">
        <v>0</v>
      </c>
      <c r="F76" s="2"/>
    </row>
    <row r="77" spans="2:6" ht="12" customHeight="1">
      <c r="B77" s="6" t="s">
        <v>88</v>
      </c>
      <c r="C77" s="6" t="s">
        <v>0</v>
      </c>
      <c r="D77" s="15" t="s">
        <v>86</v>
      </c>
      <c r="E77" s="6" t="s">
        <v>0</v>
      </c>
      <c r="F77" s="2"/>
    </row>
    <row r="78" spans="2:6" ht="12" customHeight="1">
      <c r="B78" s="2" t="s">
        <v>89</v>
      </c>
      <c r="C78" s="2" t="s">
        <v>0</v>
      </c>
      <c r="D78" s="2" t="s">
        <v>0</v>
      </c>
      <c r="E78" s="2" t="s">
        <v>0</v>
      </c>
      <c r="F78" s="2"/>
    </row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</sheetData>
  <sheetProtection sheet="1" objects="1" scenarios="1" selectLockedCells="1" selectUnlockedCells="1"/>
  <mergeCells count="11">
    <mergeCell ref="B8:E8"/>
    <mergeCell ref="B10:E10"/>
    <mergeCell ref="B11:E11"/>
    <mergeCell ref="B48:E48"/>
    <mergeCell ref="B65:E65"/>
    <mergeCell ref="C6:E6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44"/>
  <sheetViews>
    <sheetView zoomScalePageLayoutView="0" workbookViewId="0" topLeftCell="A45">
      <selection activeCell="H63" sqref="H63"/>
    </sheetView>
  </sheetViews>
  <sheetFormatPr defaultColWidth="8.7109375" defaultRowHeight="15" outlineLevelRow="2"/>
  <cols>
    <col min="1" max="1" width="39.421875" style="19" customWidth="1"/>
    <col min="2" max="2" width="17.00390625" style="19" customWidth="1"/>
    <col min="3" max="7" width="16.140625" style="19" customWidth="1"/>
    <col min="8" max="8" width="34.57421875" style="20" customWidth="1"/>
    <col min="9" max="9" width="15.00390625" style="21" bestFit="1" customWidth="1"/>
    <col min="10" max="10" width="36.57421875" style="21" customWidth="1"/>
    <col min="11" max="11" width="15.57421875" style="21" bestFit="1" customWidth="1"/>
    <col min="12" max="12" width="13.7109375" style="21" customWidth="1"/>
    <col min="13" max="14" width="16.00390625" style="21" bestFit="1" customWidth="1"/>
    <col min="15" max="15" width="15.00390625" style="21" bestFit="1" customWidth="1"/>
    <col min="16" max="16" width="15.57421875" style="21" bestFit="1" customWidth="1"/>
    <col min="17" max="16384" width="8.7109375" style="21" customWidth="1"/>
  </cols>
  <sheetData>
    <row r="1" ht="12">
      <c r="A1" s="18" t="s">
        <v>143</v>
      </c>
    </row>
    <row r="2" ht="15">
      <c r="A2" s="22" t="s">
        <v>144</v>
      </c>
    </row>
    <row r="3" spans="1:2" ht="12">
      <c r="A3" s="19" t="s">
        <v>145</v>
      </c>
      <c r="B3" s="19" t="s">
        <v>146</v>
      </c>
    </row>
    <row r="4" spans="1:7" ht="12">
      <c r="A4" s="132" t="s">
        <v>147</v>
      </c>
      <c r="B4" s="133" t="s">
        <v>148</v>
      </c>
      <c r="C4" s="133"/>
      <c r="D4" s="133" t="s">
        <v>149</v>
      </c>
      <c r="E4" s="133"/>
      <c r="F4" s="133" t="s">
        <v>150</v>
      </c>
      <c r="G4" s="133"/>
    </row>
    <row r="5" spans="1:17" ht="12">
      <c r="A5" s="132"/>
      <c r="B5" s="23" t="s">
        <v>151</v>
      </c>
      <c r="C5" s="23" t="s">
        <v>152</v>
      </c>
      <c r="D5" s="23" t="s">
        <v>151</v>
      </c>
      <c r="E5" s="23" t="s">
        <v>152</v>
      </c>
      <c r="F5" s="23" t="s">
        <v>151</v>
      </c>
      <c r="G5" s="23" t="s">
        <v>152</v>
      </c>
      <c r="J5" s="24"/>
      <c r="K5" s="24"/>
      <c r="L5" s="24"/>
      <c r="M5" s="24"/>
      <c r="N5" s="24"/>
      <c r="O5" s="24"/>
      <c r="P5" s="24"/>
      <c r="Q5" s="24"/>
    </row>
    <row r="6" spans="1:17" ht="12">
      <c r="A6" s="25" t="s">
        <v>153</v>
      </c>
      <c r="B6" s="26"/>
      <c r="C6" s="26"/>
      <c r="D6" s="27">
        <v>7532465291.4400015</v>
      </c>
      <c r="E6" s="27">
        <v>7532465291.4400015</v>
      </c>
      <c r="F6" s="26"/>
      <c r="G6" s="26"/>
      <c r="J6" s="28"/>
      <c r="K6" s="29"/>
      <c r="L6" s="29"/>
      <c r="M6" s="30"/>
      <c r="N6" s="30"/>
      <c r="O6" s="29"/>
      <c r="P6" s="29"/>
      <c r="Q6" s="24"/>
    </row>
    <row r="7" spans="1:17" ht="12">
      <c r="A7" s="25" t="s">
        <v>154</v>
      </c>
      <c r="B7" s="26"/>
      <c r="C7" s="26"/>
      <c r="D7" s="27">
        <v>2775856.68</v>
      </c>
      <c r="E7" s="27">
        <v>432442.44</v>
      </c>
      <c r="F7" s="31">
        <v>2343414.24</v>
      </c>
      <c r="G7" s="32"/>
      <c r="H7" s="20" t="s">
        <v>21</v>
      </c>
      <c r="J7" s="28"/>
      <c r="K7" s="29"/>
      <c r="L7" s="29"/>
      <c r="M7" s="30"/>
      <c r="N7" s="30"/>
      <c r="O7" s="33"/>
      <c r="P7" s="34"/>
      <c r="Q7" s="24"/>
    </row>
    <row r="8" spans="1:17" ht="12" outlineLevel="1">
      <c r="A8" s="35" t="s">
        <v>155</v>
      </c>
      <c r="B8" s="36"/>
      <c r="C8" s="36"/>
      <c r="D8" s="37">
        <v>60000</v>
      </c>
      <c r="E8" s="37">
        <v>52649</v>
      </c>
      <c r="F8" s="38">
        <v>7351</v>
      </c>
      <c r="G8" s="39"/>
      <c r="J8" s="20"/>
      <c r="K8" s="20"/>
      <c r="L8" s="20"/>
      <c r="M8" s="20"/>
      <c r="N8" s="20"/>
      <c r="O8" s="20"/>
      <c r="P8" s="20"/>
      <c r="Q8" s="24"/>
    </row>
    <row r="9" spans="1:17" ht="12" outlineLevel="1">
      <c r="A9" s="40" t="s">
        <v>156</v>
      </c>
      <c r="B9" s="41"/>
      <c r="C9" s="41"/>
      <c r="D9" s="42">
        <v>60000</v>
      </c>
      <c r="E9" s="42">
        <v>60000</v>
      </c>
      <c r="F9" s="43"/>
      <c r="G9" s="43"/>
      <c r="J9" s="20"/>
      <c r="K9" s="20"/>
      <c r="L9" s="20"/>
      <c r="M9" s="20"/>
      <c r="N9" s="20"/>
      <c r="O9" s="20"/>
      <c r="P9" s="20"/>
      <c r="Q9" s="24"/>
    </row>
    <row r="10" spans="1:17" ht="12" outlineLevel="2">
      <c r="A10" s="44" t="s">
        <v>157</v>
      </c>
      <c r="B10" s="36"/>
      <c r="C10" s="36"/>
      <c r="D10" s="37">
        <v>60000</v>
      </c>
      <c r="E10" s="37">
        <v>60000</v>
      </c>
      <c r="F10" s="39"/>
      <c r="G10" s="39"/>
      <c r="J10" s="20"/>
      <c r="K10" s="20"/>
      <c r="L10" s="20"/>
      <c r="M10" s="20"/>
      <c r="N10" s="20"/>
      <c r="O10" s="20"/>
      <c r="P10" s="20"/>
      <c r="Q10" s="24"/>
    </row>
    <row r="11" spans="1:17" ht="24" outlineLevel="1">
      <c r="A11" s="35" t="s">
        <v>158</v>
      </c>
      <c r="B11" s="36"/>
      <c r="C11" s="36"/>
      <c r="D11" s="37">
        <v>2655856.68</v>
      </c>
      <c r="E11" s="37">
        <v>319793.44</v>
      </c>
      <c r="F11" s="38">
        <v>2336063.24</v>
      </c>
      <c r="G11" s="39"/>
      <c r="J11" s="20"/>
      <c r="K11" s="20"/>
      <c r="L11" s="20"/>
      <c r="M11" s="20"/>
      <c r="N11" s="20"/>
      <c r="O11" s="20"/>
      <c r="P11" s="20"/>
      <c r="Q11" s="24"/>
    </row>
    <row r="12" spans="1:17" ht="24">
      <c r="A12" s="25" t="s">
        <v>159</v>
      </c>
      <c r="B12" s="26"/>
      <c r="C12" s="26"/>
      <c r="D12" s="27">
        <v>468922</v>
      </c>
      <c r="E12" s="27">
        <v>127072</v>
      </c>
      <c r="F12" s="31">
        <v>341850</v>
      </c>
      <c r="G12" s="32"/>
      <c r="J12" s="20"/>
      <c r="K12" s="20"/>
      <c r="L12" s="20"/>
      <c r="M12" s="20"/>
      <c r="N12" s="20"/>
      <c r="O12" s="20"/>
      <c r="P12" s="20"/>
      <c r="Q12" s="24"/>
    </row>
    <row r="13" spans="1:17" ht="24" outlineLevel="1">
      <c r="A13" s="40" t="s">
        <v>160</v>
      </c>
      <c r="B13" s="41"/>
      <c r="C13" s="41"/>
      <c r="D13" s="42">
        <v>13122</v>
      </c>
      <c r="E13" s="42">
        <v>13122</v>
      </c>
      <c r="F13" s="43"/>
      <c r="G13" s="43"/>
      <c r="J13" s="20"/>
      <c r="K13" s="20"/>
      <c r="L13" s="20"/>
      <c r="M13" s="20"/>
      <c r="N13" s="20"/>
      <c r="O13" s="20"/>
      <c r="P13" s="20"/>
      <c r="Q13" s="24"/>
    </row>
    <row r="14" spans="1:17" ht="24" outlineLevel="2">
      <c r="A14" s="44" t="s">
        <v>161</v>
      </c>
      <c r="B14" s="36"/>
      <c r="C14" s="36"/>
      <c r="D14" s="37">
        <v>13122</v>
      </c>
      <c r="E14" s="37">
        <v>13122</v>
      </c>
      <c r="F14" s="39"/>
      <c r="G14" s="39"/>
      <c r="J14" s="20"/>
      <c r="K14" s="20"/>
      <c r="L14" s="20"/>
      <c r="M14" s="20"/>
      <c r="N14" s="20"/>
      <c r="O14" s="20"/>
      <c r="P14" s="20"/>
      <c r="Q14" s="24"/>
    </row>
    <row r="15" spans="1:17" ht="24" outlineLevel="1">
      <c r="A15" s="40" t="s">
        <v>162</v>
      </c>
      <c r="B15" s="41"/>
      <c r="C15" s="41"/>
      <c r="D15" s="42">
        <v>455800</v>
      </c>
      <c r="E15" s="42">
        <v>113950</v>
      </c>
      <c r="F15" s="45">
        <v>341850</v>
      </c>
      <c r="G15" s="43"/>
      <c r="J15" s="20"/>
      <c r="K15" s="20"/>
      <c r="L15" s="20"/>
      <c r="M15" s="20"/>
      <c r="N15" s="20"/>
      <c r="O15" s="20"/>
      <c r="P15" s="20"/>
      <c r="Q15" s="24"/>
    </row>
    <row r="16" spans="1:17" ht="24" outlineLevel="2">
      <c r="A16" s="44" t="s">
        <v>163</v>
      </c>
      <c r="B16" s="36"/>
      <c r="C16" s="36"/>
      <c r="D16" s="37">
        <v>455800</v>
      </c>
      <c r="E16" s="37">
        <v>113950</v>
      </c>
      <c r="F16" s="38">
        <v>341850</v>
      </c>
      <c r="G16" s="39"/>
      <c r="H16" s="20" t="s">
        <v>33</v>
      </c>
      <c r="J16" s="20"/>
      <c r="K16" s="20"/>
      <c r="L16" s="20"/>
      <c r="M16" s="20"/>
      <c r="N16" s="20"/>
      <c r="O16" s="20"/>
      <c r="P16" s="20"/>
      <c r="Q16" s="24"/>
    </row>
    <row r="17" spans="1:17" ht="12">
      <c r="A17" s="25" t="s">
        <v>164</v>
      </c>
      <c r="B17" s="26"/>
      <c r="C17" s="26"/>
      <c r="D17" s="27">
        <v>3360063.48</v>
      </c>
      <c r="E17" s="26"/>
      <c r="F17" s="31">
        <v>3360063.48</v>
      </c>
      <c r="G17" s="32"/>
      <c r="J17" s="20"/>
      <c r="K17" s="20"/>
      <c r="L17" s="20"/>
      <c r="M17" s="20"/>
      <c r="N17" s="20"/>
      <c r="O17" s="20"/>
      <c r="P17" s="20"/>
      <c r="Q17" s="24"/>
    </row>
    <row r="18" spans="1:17" ht="12" outlineLevel="1">
      <c r="A18" s="35" t="s">
        <v>165</v>
      </c>
      <c r="B18" s="36"/>
      <c r="C18" s="36"/>
      <c r="D18" s="37">
        <v>391921</v>
      </c>
      <c r="E18" s="36"/>
      <c r="F18" s="38">
        <v>391921</v>
      </c>
      <c r="G18" s="39"/>
      <c r="H18" s="20" t="s">
        <v>35</v>
      </c>
      <c r="J18" s="20"/>
      <c r="K18" s="20"/>
      <c r="L18" s="20"/>
      <c r="M18" s="20"/>
      <c r="N18" s="20"/>
      <c r="O18" s="20"/>
      <c r="P18" s="20"/>
      <c r="Q18" s="24"/>
    </row>
    <row r="19" spans="1:17" ht="12" outlineLevel="1">
      <c r="A19" s="35" t="s">
        <v>166</v>
      </c>
      <c r="B19" s="36"/>
      <c r="C19" s="36"/>
      <c r="D19" s="37">
        <v>2322060.62</v>
      </c>
      <c r="E19" s="36"/>
      <c r="F19" s="38">
        <v>2322060.62</v>
      </c>
      <c r="G19" s="39"/>
      <c r="H19" s="20" t="s">
        <v>39</v>
      </c>
      <c r="J19" s="20"/>
      <c r="K19" s="20"/>
      <c r="L19" s="20"/>
      <c r="M19" s="20"/>
      <c r="N19" s="20"/>
      <c r="O19" s="20"/>
      <c r="P19" s="20"/>
      <c r="Q19" s="24"/>
    </row>
    <row r="20" spans="1:17" ht="24" outlineLevel="1">
      <c r="A20" s="35" t="s">
        <v>168</v>
      </c>
      <c r="B20" s="36"/>
      <c r="C20" s="36"/>
      <c r="D20" s="37">
        <v>646081.86</v>
      </c>
      <c r="E20" s="36"/>
      <c r="F20" s="38">
        <v>646081.86</v>
      </c>
      <c r="G20" s="39"/>
      <c r="H20" s="20" t="s">
        <v>39</v>
      </c>
      <c r="J20" s="20"/>
      <c r="K20" s="20"/>
      <c r="L20" s="20"/>
      <c r="M20" s="20"/>
      <c r="N20" s="20"/>
      <c r="O20" s="20"/>
      <c r="P20" s="20"/>
      <c r="Q20" s="24"/>
    </row>
    <row r="21" spans="1:17" ht="12">
      <c r="A21" s="25" t="s">
        <v>169</v>
      </c>
      <c r="B21" s="26"/>
      <c r="C21" s="26"/>
      <c r="D21" s="27">
        <v>5222024.4</v>
      </c>
      <c r="E21" s="27">
        <v>2328072.27</v>
      </c>
      <c r="F21" s="31">
        <v>2893952.13</v>
      </c>
      <c r="G21" s="32"/>
      <c r="J21" s="20"/>
      <c r="K21" s="20"/>
      <c r="L21" s="20"/>
      <c r="M21" s="20"/>
      <c r="N21" s="20"/>
      <c r="O21" s="20"/>
      <c r="P21" s="20"/>
      <c r="Q21" s="24"/>
    </row>
    <row r="22" spans="1:17" ht="12" outlineLevel="1">
      <c r="A22" s="35" t="s">
        <v>170</v>
      </c>
      <c r="B22" s="36"/>
      <c r="C22" s="36"/>
      <c r="D22" s="37">
        <v>503076.28</v>
      </c>
      <c r="E22" s="37">
        <v>431909.92</v>
      </c>
      <c r="F22" s="38">
        <v>71166.36</v>
      </c>
      <c r="G22" s="39"/>
      <c r="H22" s="20" t="s">
        <v>39</v>
      </c>
      <c r="J22" s="20"/>
      <c r="K22" s="20"/>
      <c r="L22" s="20"/>
      <c r="M22" s="20"/>
      <c r="N22" s="20"/>
      <c r="O22" s="20"/>
      <c r="P22" s="20"/>
      <c r="Q22" s="24"/>
    </row>
    <row r="23" spans="1:17" ht="24" outlineLevel="1">
      <c r="A23" s="35" t="s">
        <v>172</v>
      </c>
      <c r="B23" s="36"/>
      <c r="C23" s="36"/>
      <c r="D23" s="37">
        <v>4718948.12</v>
      </c>
      <c r="E23" s="37">
        <v>1896162.35</v>
      </c>
      <c r="F23" s="38">
        <v>2822785.77</v>
      </c>
      <c r="G23" s="39"/>
      <c r="J23" s="20"/>
      <c r="K23" s="20"/>
      <c r="L23" s="20"/>
      <c r="M23" s="20"/>
      <c r="N23" s="20"/>
      <c r="O23" s="20"/>
      <c r="P23" s="20"/>
      <c r="Q23" s="24"/>
    </row>
    <row r="24" spans="1:17" ht="12" outlineLevel="1">
      <c r="A24" s="46" t="s">
        <v>173</v>
      </c>
      <c r="B24" s="47"/>
      <c r="C24" s="47"/>
      <c r="D24" s="48">
        <v>4699948.12</v>
      </c>
      <c r="E24" s="48">
        <v>1879979.24</v>
      </c>
      <c r="F24" s="49">
        <v>2819968.88</v>
      </c>
      <c r="G24" s="49"/>
      <c r="H24" s="20" t="s">
        <v>68</v>
      </c>
      <c r="J24" s="20"/>
      <c r="K24" s="20"/>
      <c r="L24" s="20"/>
      <c r="M24" s="20"/>
      <c r="N24" s="20"/>
      <c r="O24" s="20"/>
      <c r="P24" s="20"/>
      <c r="Q24" s="24"/>
    </row>
    <row r="25" spans="1:17" ht="24" outlineLevel="1">
      <c r="A25" s="46" t="s">
        <v>174</v>
      </c>
      <c r="B25" s="47"/>
      <c r="C25" s="47"/>
      <c r="D25" s="48">
        <v>3000</v>
      </c>
      <c r="E25" s="48">
        <v>183.11</v>
      </c>
      <c r="F25" s="49">
        <v>2816.89</v>
      </c>
      <c r="G25" s="49"/>
      <c r="H25" s="20" t="s">
        <v>39</v>
      </c>
      <c r="J25" s="20"/>
      <c r="K25" s="20"/>
      <c r="L25" s="20"/>
      <c r="M25" s="20"/>
      <c r="N25" s="20"/>
      <c r="O25" s="20"/>
      <c r="P25" s="20"/>
      <c r="Q25" s="24"/>
    </row>
    <row r="26" spans="1:17" ht="24" outlineLevel="1">
      <c r="A26" s="46" t="s">
        <v>175</v>
      </c>
      <c r="B26" s="50"/>
      <c r="C26" s="50"/>
      <c r="D26" s="48">
        <v>16000</v>
      </c>
      <c r="E26" s="48">
        <v>16000</v>
      </c>
      <c r="F26" s="49"/>
      <c r="G26" s="49"/>
      <c r="J26" s="20"/>
      <c r="K26" s="20"/>
      <c r="L26" s="20"/>
      <c r="M26" s="20"/>
      <c r="N26" s="20"/>
      <c r="O26" s="20"/>
      <c r="P26" s="20"/>
      <c r="Q26" s="24"/>
    </row>
    <row r="27" spans="1:17" ht="24">
      <c r="A27" s="25" t="s">
        <v>176</v>
      </c>
      <c r="B27" s="26"/>
      <c r="C27" s="26"/>
      <c r="D27" s="27">
        <v>11277732.39</v>
      </c>
      <c r="E27" s="26"/>
      <c r="F27" s="31">
        <v>11277732.39</v>
      </c>
      <c r="G27" s="32"/>
      <c r="J27" s="20"/>
      <c r="K27" s="20"/>
      <c r="L27" s="20"/>
      <c r="M27" s="20"/>
      <c r="N27" s="20"/>
      <c r="O27" s="20"/>
      <c r="P27" s="20"/>
      <c r="Q27" s="24"/>
    </row>
    <row r="28" spans="1:17" ht="24" outlineLevel="1">
      <c r="A28" s="40" t="s">
        <v>177</v>
      </c>
      <c r="B28" s="41"/>
      <c r="C28" s="41"/>
      <c r="D28" s="42">
        <v>11277732.39</v>
      </c>
      <c r="E28" s="41"/>
      <c r="F28" s="45">
        <v>11277732.39</v>
      </c>
      <c r="G28" s="43"/>
      <c r="H28" s="20" t="s">
        <v>45</v>
      </c>
      <c r="J28" s="20"/>
      <c r="K28" s="20"/>
      <c r="L28" s="20"/>
      <c r="M28" s="20"/>
      <c r="N28" s="20"/>
      <c r="O28" s="20"/>
      <c r="P28" s="20"/>
      <c r="Q28" s="24"/>
    </row>
    <row r="29" spans="1:17" ht="24" outlineLevel="2">
      <c r="A29" s="44" t="s">
        <v>178</v>
      </c>
      <c r="B29" s="36"/>
      <c r="C29" s="36"/>
      <c r="D29" s="37">
        <v>20397371.52</v>
      </c>
      <c r="E29" s="36"/>
      <c r="F29" s="38">
        <v>20397371.52</v>
      </c>
      <c r="G29" s="39"/>
      <c r="J29" s="20"/>
      <c r="K29" s="20"/>
      <c r="L29" s="20"/>
      <c r="M29" s="20"/>
      <c r="N29" s="20"/>
      <c r="O29" s="20"/>
      <c r="P29" s="20"/>
      <c r="Q29" s="24"/>
    </row>
    <row r="30" spans="1:17" ht="24" outlineLevel="2">
      <c r="A30" s="44" t="s">
        <v>179</v>
      </c>
      <c r="B30" s="36"/>
      <c r="C30" s="36"/>
      <c r="D30" s="51">
        <v>-9119639.13</v>
      </c>
      <c r="E30" s="36"/>
      <c r="F30" s="52">
        <v>-9119639.13</v>
      </c>
      <c r="G30" s="39"/>
      <c r="J30" s="20"/>
      <c r="K30" s="20"/>
      <c r="L30" s="20"/>
      <c r="M30" s="20"/>
      <c r="N30" s="20"/>
      <c r="O30" s="20"/>
      <c r="P30" s="20"/>
      <c r="Q30" s="24"/>
    </row>
    <row r="31" spans="1:17" ht="24">
      <c r="A31" s="25" t="s">
        <v>180</v>
      </c>
      <c r="B31" s="26"/>
      <c r="C31" s="26"/>
      <c r="D31" s="27">
        <v>7500000000</v>
      </c>
      <c r="E31" s="26"/>
      <c r="F31" s="27">
        <v>7500000000</v>
      </c>
      <c r="G31" s="32"/>
      <c r="J31" s="20"/>
      <c r="K31" s="20"/>
      <c r="L31" s="20"/>
      <c r="M31" s="20"/>
      <c r="N31" s="20"/>
      <c r="O31" s="20"/>
      <c r="P31" s="20"/>
      <c r="Q31" s="24"/>
    </row>
    <row r="32" spans="1:17" ht="24" outlineLevel="1">
      <c r="A32" s="35" t="s">
        <v>181</v>
      </c>
      <c r="B32" s="36"/>
      <c r="C32" s="36"/>
      <c r="D32" s="37">
        <v>7500000000</v>
      </c>
      <c r="E32" s="36"/>
      <c r="F32" s="37">
        <v>7500000000</v>
      </c>
      <c r="G32" s="39"/>
      <c r="H32" s="20" t="s">
        <v>46</v>
      </c>
      <c r="J32" s="20"/>
      <c r="K32" s="20"/>
      <c r="L32" s="20"/>
      <c r="M32" s="20"/>
      <c r="N32" s="20"/>
      <c r="O32" s="20"/>
      <c r="P32" s="20"/>
      <c r="Q32" s="24"/>
    </row>
    <row r="33" spans="1:17" ht="12">
      <c r="A33" s="25" t="s">
        <v>182</v>
      </c>
      <c r="B33" s="26"/>
      <c r="C33" s="26"/>
      <c r="D33" s="27">
        <v>12440983.88</v>
      </c>
      <c r="E33" s="26"/>
      <c r="F33" s="31">
        <v>12440983.88</v>
      </c>
      <c r="G33" s="32"/>
      <c r="J33" s="20"/>
      <c r="K33" s="20"/>
      <c r="L33" s="20"/>
      <c r="M33" s="20"/>
      <c r="N33" s="20"/>
      <c r="O33" s="20"/>
      <c r="P33" s="20"/>
      <c r="Q33" s="24"/>
    </row>
    <row r="34" spans="1:17" ht="24" outlineLevel="1">
      <c r="A34" s="35" t="s">
        <v>183</v>
      </c>
      <c r="B34" s="36"/>
      <c r="C34" s="36"/>
      <c r="D34" s="37">
        <v>12440983.88</v>
      </c>
      <c r="E34" s="36"/>
      <c r="F34" s="38">
        <v>12440983.88</v>
      </c>
      <c r="G34" s="39"/>
      <c r="H34" s="20" t="s">
        <v>68</v>
      </c>
      <c r="J34" s="20"/>
      <c r="K34" s="20"/>
      <c r="L34" s="20"/>
      <c r="M34" s="20"/>
      <c r="N34" s="20"/>
      <c r="O34" s="20"/>
      <c r="P34" s="20"/>
      <c r="Q34" s="24"/>
    </row>
    <row r="35" spans="1:17" ht="12">
      <c r="A35" s="25" t="s">
        <v>184</v>
      </c>
      <c r="B35" s="26"/>
      <c r="C35" s="26"/>
      <c r="D35" s="27">
        <v>12000</v>
      </c>
      <c r="E35" s="27">
        <v>19303.68</v>
      </c>
      <c r="F35" s="32"/>
      <c r="G35" s="31">
        <v>7303.68</v>
      </c>
      <c r="H35" s="20" t="s">
        <v>64</v>
      </c>
      <c r="J35" s="20"/>
      <c r="K35" s="20"/>
      <c r="L35" s="20"/>
      <c r="M35" s="20"/>
      <c r="N35" s="20"/>
      <c r="O35" s="20"/>
      <c r="P35" s="20"/>
      <c r="Q35" s="24"/>
    </row>
    <row r="36" spans="1:17" ht="12" outlineLevel="1">
      <c r="A36" s="35" t="s">
        <v>186</v>
      </c>
      <c r="B36" s="36"/>
      <c r="C36" s="36"/>
      <c r="D36" s="37">
        <v>6000</v>
      </c>
      <c r="E36" s="37">
        <v>10800</v>
      </c>
      <c r="F36" s="39"/>
      <c r="G36" s="38">
        <v>4800</v>
      </c>
      <c r="J36" s="20"/>
      <c r="K36" s="20"/>
      <c r="L36" s="20"/>
      <c r="M36" s="20"/>
      <c r="N36" s="20"/>
      <c r="O36" s="20"/>
      <c r="P36" s="20"/>
      <c r="Q36" s="24"/>
    </row>
    <row r="37" spans="1:17" ht="12" outlineLevel="1">
      <c r="A37" s="35" t="s">
        <v>187</v>
      </c>
      <c r="B37" s="36"/>
      <c r="C37" s="36"/>
      <c r="D37" s="37">
        <v>6000</v>
      </c>
      <c r="E37" s="37">
        <v>8503.68</v>
      </c>
      <c r="F37" s="39"/>
      <c r="G37" s="38">
        <v>2503.68</v>
      </c>
      <c r="J37" s="20"/>
      <c r="K37" s="20"/>
      <c r="L37" s="20"/>
      <c r="M37" s="20"/>
      <c r="N37" s="20"/>
      <c r="O37" s="20"/>
      <c r="P37" s="20"/>
      <c r="Q37" s="24"/>
    </row>
    <row r="38" spans="1:17" ht="24">
      <c r="A38" s="25" t="s">
        <v>188</v>
      </c>
      <c r="B38" s="26"/>
      <c r="C38" s="26"/>
      <c r="D38" s="27">
        <v>11111.4</v>
      </c>
      <c r="E38" s="27">
        <v>19086.4</v>
      </c>
      <c r="F38" s="32"/>
      <c r="G38" s="31">
        <v>7975</v>
      </c>
      <c r="H38" s="20" t="s">
        <v>64</v>
      </c>
      <c r="J38" s="20"/>
      <c r="K38" s="20"/>
      <c r="L38" s="20"/>
      <c r="M38" s="20"/>
      <c r="N38" s="20"/>
      <c r="O38" s="20"/>
      <c r="P38" s="20"/>
      <c r="Q38" s="24"/>
    </row>
    <row r="39" spans="1:17" ht="24" outlineLevel="1">
      <c r="A39" s="35" t="s">
        <v>190</v>
      </c>
      <c r="B39" s="36"/>
      <c r="C39" s="36"/>
      <c r="D39" s="37">
        <v>4611.4</v>
      </c>
      <c r="E39" s="37">
        <v>7086.4</v>
      </c>
      <c r="F39" s="39"/>
      <c r="G39" s="38">
        <v>2475</v>
      </c>
      <c r="J39" s="20"/>
      <c r="K39" s="20"/>
      <c r="L39" s="20"/>
      <c r="M39" s="20"/>
      <c r="N39" s="20"/>
      <c r="O39" s="20"/>
      <c r="P39" s="20"/>
      <c r="Q39" s="24"/>
    </row>
    <row r="40" spans="1:17" ht="24" outlineLevel="1">
      <c r="A40" s="35" t="s">
        <v>191</v>
      </c>
      <c r="B40" s="36"/>
      <c r="C40" s="36"/>
      <c r="D40" s="37">
        <v>6500</v>
      </c>
      <c r="E40" s="37">
        <v>12000</v>
      </c>
      <c r="F40" s="39"/>
      <c r="G40" s="38">
        <v>5500</v>
      </c>
      <c r="J40" s="20"/>
      <c r="K40" s="20"/>
      <c r="L40" s="20"/>
      <c r="M40" s="20"/>
      <c r="N40" s="20"/>
      <c r="O40" s="20"/>
      <c r="P40" s="20"/>
      <c r="Q40" s="24"/>
    </row>
    <row r="41" spans="1:17" ht="24">
      <c r="A41" s="25" t="s">
        <v>192</v>
      </c>
      <c r="B41" s="26"/>
      <c r="C41" s="26"/>
      <c r="D41" s="27">
        <v>749526.92</v>
      </c>
      <c r="E41" s="27">
        <v>216836900.67</v>
      </c>
      <c r="F41" s="32"/>
      <c r="G41" s="31">
        <v>216087373.75</v>
      </c>
      <c r="J41" s="20"/>
      <c r="K41" s="20"/>
      <c r="L41" s="20"/>
      <c r="M41" s="20"/>
      <c r="N41" s="20"/>
      <c r="O41" s="20"/>
      <c r="P41" s="20"/>
      <c r="Q41" s="24"/>
    </row>
    <row r="42" spans="1:17" ht="24" outlineLevel="1">
      <c r="A42" s="35" t="s">
        <v>193</v>
      </c>
      <c r="B42" s="36"/>
      <c r="C42" s="36"/>
      <c r="D42" s="37">
        <v>475877.92</v>
      </c>
      <c r="E42" s="37">
        <v>1152991.17</v>
      </c>
      <c r="F42" s="39"/>
      <c r="G42" s="38">
        <v>677113.25</v>
      </c>
      <c r="H42" s="20" t="s">
        <v>60</v>
      </c>
      <c r="J42" s="20"/>
      <c r="K42" s="20"/>
      <c r="L42" s="20"/>
      <c r="M42" s="20"/>
      <c r="N42" s="20"/>
      <c r="O42" s="20"/>
      <c r="P42" s="20"/>
      <c r="Q42" s="24"/>
    </row>
    <row r="43" spans="1:17" ht="24" outlineLevel="1">
      <c r="A43" s="35" t="s">
        <v>194</v>
      </c>
      <c r="B43" s="36"/>
      <c r="C43" s="36"/>
      <c r="D43" s="37">
        <v>75449</v>
      </c>
      <c r="E43" s="37">
        <v>120000</v>
      </c>
      <c r="F43" s="39"/>
      <c r="G43" s="38">
        <v>44551</v>
      </c>
      <c r="H43" s="20" t="s">
        <v>64</v>
      </c>
      <c r="J43" s="20"/>
      <c r="K43" s="20"/>
      <c r="L43" s="20"/>
      <c r="M43" s="20"/>
      <c r="N43" s="20"/>
      <c r="O43" s="20"/>
      <c r="P43" s="20"/>
      <c r="Q43" s="24"/>
    </row>
    <row r="44" spans="1:17" ht="24" outlineLevel="1">
      <c r="A44" s="35" t="s">
        <v>195</v>
      </c>
      <c r="B44" s="36"/>
      <c r="C44" s="36"/>
      <c r="D44" s="36"/>
      <c r="E44" s="37">
        <v>73352587.5</v>
      </c>
      <c r="F44" s="39"/>
      <c r="G44" s="38">
        <v>73352587.5</v>
      </c>
      <c r="H44" s="20" t="s">
        <v>59</v>
      </c>
      <c r="J44" s="20"/>
      <c r="K44" s="20"/>
      <c r="L44" s="20"/>
      <c r="M44" s="20"/>
      <c r="N44" s="20"/>
      <c r="O44" s="20"/>
      <c r="P44" s="20"/>
      <c r="Q44" s="24"/>
    </row>
    <row r="45" spans="1:17" ht="24" outlineLevel="1">
      <c r="A45" s="40" t="s">
        <v>196</v>
      </c>
      <c r="B45" s="41"/>
      <c r="C45" s="41"/>
      <c r="D45" s="42">
        <v>198200</v>
      </c>
      <c r="E45" s="42">
        <v>142211322</v>
      </c>
      <c r="F45" s="43"/>
      <c r="G45" s="45">
        <v>142013122</v>
      </c>
      <c r="J45" s="20"/>
      <c r="K45" s="20"/>
      <c r="L45" s="20"/>
      <c r="M45" s="20"/>
      <c r="N45" s="20"/>
      <c r="O45" s="20"/>
      <c r="P45" s="20"/>
      <c r="Q45" s="24"/>
    </row>
    <row r="46" spans="1:17" ht="36" outlineLevel="2">
      <c r="A46" s="44" t="s">
        <v>197</v>
      </c>
      <c r="B46" s="36"/>
      <c r="C46" s="36"/>
      <c r="D46" s="37">
        <v>198200</v>
      </c>
      <c r="E46" s="37">
        <v>198200</v>
      </c>
      <c r="F46" s="39"/>
      <c r="G46" s="39"/>
      <c r="J46" s="20"/>
      <c r="K46" s="20"/>
      <c r="L46" s="20"/>
      <c r="M46" s="20"/>
      <c r="N46" s="20"/>
      <c r="O46" s="20"/>
      <c r="P46" s="20"/>
      <c r="Q46" s="24"/>
    </row>
    <row r="47" spans="1:17" ht="24" outlineLevel="2">
      <c r="A47" s="44" t="s">
        <v>198</v>
      </c>
      <c r="B47" s="36"/>
      <c r="C47" s="36"/>
      <c r="D47" s="36"/>
      <c r="E47" s="37">
        <v>13122</v>
      </c>
      <c r="F47" s="39"/>
      <c r="G47" s="38">
        <v>13122</v>
      </c>
      <c r="H47" s="20" t="s">
        <v>60</v>
      </c>
      <c r="J47" s="20"/>
      <c r="K47" s="20"/>
      <c r="L47" s="20"/>
      <c r="M47" s="20"/>
      <c r="N47" s="20"/>
      <c r="O47" s="20"/>
      <c r="P47" s="20"/>
      <c r="Q47" s="24"/>
    </row>
    <row r="48" spans="1:17" ht="24" outlineLevel="2">
      <c r="A48" s="44" t="s">
        <v>199</v>
      </c>
      <c r="B48" s="36"/>
      <c r="C48" s="36"/>
      <c r="D48" s="36"/>
      <c r="E48" s="37">
        <v>142000000</v>
      </c>
      <c r="F48" s="39"/>
      <c r="G48" s="38">
        <v>142000000</v>
      </c>
      <c r="H48" s="20" t="s">
        <v>60</v>
      </c>
      <c r="J48" s="20"/>
      <c r="K48" s="20"/>
      <c r="L48" s="20"/>
      <c r="M48" s="20"/>
      <c r="N48" s="20"/>
      <c r="O48" s="20"/>
      <c r="P48" s="20"/>
      <c r="Q48" s="24"/>
    </row>
    <row r="49" spans="1:17" ht="12">
      <c r="A49" s="25" t="s">
        <v>200</v>
      </c>
      <c r="B49" s="26"/>
      <c r="C49" s="26"/>
      <c r="D49" s="26"/>
      <c r="E49" s="27">
        <v>9415359.92</v>
      </c>
      <c r="F49" s="32"/>
      <c r="G49" s="31">
        <v>9415359.92</v>
      </c>
      <c r="J49" s="20"/>
      <c r="K49" s="20"/>
      <c r="L49" s="20"/>
      <c r="M49" s="20"/>
      <c r="N49" s="20"/>
      <c r="O49" s="20"/>
      <c r="P49" s="20"/>
      <c r="Q49" s="24"/>
    </row>
    <row r="50" spans="1:17" ht="12" outlineLevel="1">
      <c r="A50" s="35" t="s">
        <v>201</v>
      </c>
      <c r="B50" s="36"/>
      <c r="C50" s="36"/>
      <c r="D50" s="36"/>
      <c r="E50" s="37">
        <v>2500000</v>
      </c>
      <c r="F50" s="39"/>
      <c r="G50" s="38">
        <v>2500000</v>
      </c>
      <c r="H50" s="20" t="s">
        <v>64</v>
      </c>
      <c r="J50" s="20"/>
      <c r="K50" s="20"/>
      <c r="L50" s="20"/>
      <c r="M50" s="20"/>
      <c r="N50" s="20"/>
      <c r="O50" s="20"/>
      <c r="P50" s="20"/>
      <c r="Q50" s="24"/>
    </row>
    <row r="51" spans="1:17" ht="24" outlineLevel="1">
      <c r="A51" s="35" t="s">
        <v>203</v>
      </c>
      <c r="B51" s="36"/>
      <c r="C51" s="36"/>
      <c r="D51" s="36"/>
      <c r="E51" s="37">
        <v>6915359.92</v>
      </c>
      <c r="F51" s="39"/>
      <c r="G51" s="38">
        <v>6915359.92</v>
      </c>
      <c r="H51" s="20" t="s">
        <v>68</v>
      </c>
      <c r="I51" s="53">
        <f>G44+G51-F24</f>
        <v>77447978.54</v>
      </c>
      <c r="J51" s="20"/>
      <c r="K51" s="20"/>
      <c r="L51" s="20"/>
      <c r="M51" s="20"/>
      <c r="N51" s="20"/>
      <c r="O51" s="20"/>
      <c r="P51" s="20"/>
      <c r="Q51" s="24"/>
    </row>
    <row r="52" spans="1:17" ht="24">
      <c r="A52" s="25" t="s">
        <v>204</v>
      </c>
      <c r="B52" s="26"/>
      <c r="C52" s="26"/>
      <c r="D52" s="26"/>
      <c r="E52" s="27">
        <v>3005908215.6099997</v>
      </c>
      <c r="F52" s="32"/>
      <c r="G52" s="31">
        <v>3005908215.6099997</v>
      </c>
      <c r="J52" s="20"/>
      <c r="K52" s="20"/>
      <c r="L52" s="20"/>
      <c r="M52" s="20"/>
      <c r="N52" s="20"/>
      <c r="O52" s="20"/>
      <c r="P52" s="20"/>
      <c r="Q52" s="24"/>
    </row>
    <row r="53" spans="1:17" ht="24" outlineLevel="1">
      <c r="A53" s="35" t="s">
        <v>205</v>
      </c>
      <c r="B53" s="36"/>
      <c r="C53" s="36"/>
      <c r="D53" s="36"/>
      <c r="E53" s="37">
        <v>3005908215.6099997</v>
      </c>
      <c r="F53" s="39"/>
      <c r="G53" s="38">
        <v>3005908215.6099997</v>
      </c>
      <c r="H53" s="20" t="s">
        <v>68</v>
      </c>
      <c r="I53" s="53">
        <f>G53-F34</f>
        <v>2993467231.7299995</v>
      </c>
      <c r="J53" s="20"/>
      <c r="K53" s="20"/>
      <c r="L53" s="20"/>
      <c r="M53" s="20"/>
      <c r="N53" s="20"/>
      <c r="O53" s="20"/>
      <c r="P53" s="20"/>
      <c r="Q53" s="24"/>
    </row>
    <row r="54" spans="1:17" ht="12">
      <c r="A54" s="25" t="s">
        <v>206</v>
      </c>
      <c r="B54" s="26"/>
      <c r="C54" s="26"/>
      <c r="D54" s="26"/>
      <c r="E54" s="27">
        <v>1254281100</v>
      </c>
      <c r="F54" s="32"/>
      <c r="G54" s="31">
        <v>1254281100</v>
      </c>
      <c r="J54" s="20"/>
      <c r="K54" s="20"/>
      <c r="L54" s="20"/>
      <c r="M54" s="20"/>
      <c r="N54" s="20"/>
      <c r="O54" s="20"/>
      <c r="P54" s="20"/>
      <c r="Q54" s="24"/>
    </row>
    <row r="55" spans="1:17" ht="12" outlineLevel="1">
      <c r="A55" s="35" t="s">
        <v>207</v>
      </c>
      <c r="B55" s="36"/>
      <c r="C55" s="36"/>
      <c r="D55" s="36"/>
      <c r="E55" s="37">
        <v>1254281100</v>
      </c>
      <c r="F55" s="39"/>
      <c r="G55" s="38">
        <v>1254281100</v>
      </c>
      <c r="H55" s="20" t="s">
        <v>75</v>
      </c>
      <c r="J55" s="20"/>
      <c r="K55" s="20"/>
      <c r="L55" s="20"/>
      <c r="M55" s="20"/>
      <c r="N55" s="20"/>
      <c r="O55" s="20"/>
      <c r="P55" s="20"/>
      <c r="Q55" s="24"/>
    </row>
    <row r="56" spans="1:17" ht="12">
      <c r="A56" s="25" t="s">
        <v>250</v>
      </c>
      <c r="B56" s="26"/>
      <c r="C56" s="26"/>
      <c r="D56" s="26"/>
      <c r="E56" s="27">
        <v>5039341000</v>
      </c>
      <c r="F56" s="32"/>
      <c r="G56" s="31">
        <v>5039341000</v>
      </c>
      <c r="J56" s="20"/>
      <c r="K56" s="20"/>
      <c r="L56" s="20"/>
      <c r="M56" s="20"/>
      <c r="N56" s="20"/>
      <c r="O56" s="20"/>
      <c r="P56" s="20"/>
      <c r="Q56" s="24"/>
    </row>
    <row r="57" spans="1:17" ht="24" outlineLevel="1">
      <c r="A57" s="35" t="s">
        <v>251</v>
      </c>
      <c r="B57" s="36"/>
      <c r="C57" s="36"/>
      <c r="D57" s="36"/>
      <c r="E57" s="37">
        <v>5039341000</v>
      </c>
      <c r="F57" s="39"/>
      <c r="G57" s="38">
        <v>5039341000</v>
      </c>
      <c r="H57" s="20" t="s">
        <v>78</v>
      </c>
      <c r="J57" s="20"/>
      <c r="K57" s="20"/>
      <c r="L57" s="20"/>
      <c r="M57" s="20"/>
      <c r="N57" s="20"/>
      <c r="O57" s="20"/>
      <c r="P57" s="20"/>
      <c r="Q57" s="24"/>
    </row>
    <row r="58" spans="1:17" ht="24">
      <c r="A58" s="25" t="s">
        <v>208</v>
      </c>
      <c r="B58" s="26"/>
      <c r="C58" s="26"/>
      <c r="D58" s="26"/>
      <c r="E58" s="54">
        <v>1913285575.4499998</v>
      </c>
      <c r="F58" s="32"/>
      <c r="G58" s="55">
        <v>1913285575.4499998</v>
      </c>
      <c r="H58" s="20" t="s">
        <v>79</v>
      </c>
      <c r="J58" s="20"/>
      <c r="K58" s="20"/>
      <c r="L58" s="20"/>
      <c r="M58" s="20"/>
      <c r="N58" s="20"/>
      <c r="O58" s="20"/>
      <c r="P58" s="20"/>
      <c r="Q58" s="24"/>
    </row>
    <row r="59" spans="1:17" ht="24" outlineLevel="1">
      <c r="A59" s="35" t="s">
        <v>209</v>
      </c>
      <c r="B59" s="36"/>
      <c r="C59" s="36"/>
      <c r="D59" s="36"/>
      <c r="E59" s="37">
        <v>1913285575.4499998</v>
      </c>
      <c r="F59" s="36"/>
      <c r="G59" s="37">
        <v>1913285575.4499998</v>
      </c>
      <c r="J59" s="20"/>
      <c r="K59" s="20"/>
      <c r="L59" s="20"/>
      <c r="M59" s="20"/>
      <c r="N59" s="20"/>
      <c r="O59" s="20"/>
      <c r="P59" s="20"/>
      <c r="Q59" s="24"/>
    </row>
    <row r="60" spans="1:17" ht="12">
      <c r="A60" s="25" t="s">
        <v>210</v>
      </c>
      <c r="B60" s="26"/>
      <c r="C60" s="26"/>
      <c r="D60" s="54">
        <v>74304240.01</v>
      </c>
      <c r="E60" s="54">
        <v>-3831371667.28</v>
      </c>
      <c r="F60" s="26"/>
      <c r="G60" s="31">
        <v>-3905675907.29</v>
      </c>
      <c r="H60" s="20" t="s">
        <v>79</v>
      </c>
      <c r="J60" s="20"/>
      <c r="K60" s="20"/>
      <c r="L60" s="20"/>
      <c r="M60" s="20"/>
      <c r="N60" s="20"/>
      <c r="O60" s="20"/>
      <c r="P60" s="20"/>
      <c r="Q60" s="24"/>
    </row>
    <row r="61" spans="1:17" ht="12" outlineLevel="1">
      <c r="A61" s="35" t="s">
        <v>211</v>
      </c>
      <c r="B61" s="36"/>
      <c r="C61" s="36"/>
      <c r="D61" s="51">
        <v>74304240.01</v>
      </c>
      <c r="E61" s="51">
        <v>-3831371667.28</v>
      </c>
      <c r="F61" s="36"/>
      <c r="G61" s="37">
        <v>-3905675907.29</v>
      </c>
      <c r="J61" s="20"/>
      <c r="K61" s="20"/>
      <c r="L61" s="20"/>
      <c r="M61" s="20"/>
      <c r="N61" s="20"/>
      <c r="O61" s="20"/>
      <c r="P61" s="20"/>
      <c r="Q61" s="24"/>
    </row>
    <row r="62" spans="1:17" ht="12">
      <c r="A62" s="25" t="s">
        <v>212</v>
      </c>
      <c r="B62" s="26"/>
      <c r="C62" s="26"/>
      <c r="D62" s="27">
        <v>260504.76</v>
      </c>
      <c r="E62" s="27">
        <v>260504.76</v>
      </c>
      <c r="F62" s="26"/>
      <c r="G62" s="26"/>
      <c r="J62" s="20"/>
      <c r="K62" s="20"/>
      <c r="L62" s="20"/>
      <c r="M62" s="20"/>
      <c r="N62" s="20"/>
      <c r="O62" s="20"/>
      <c r="P62" s="20"/>
      <c r="Q62" s="24"/>
    </row>
    <row r="63" spans="1:17" ht="12" outlineLevel="1">
      <c r="A63" s="35" t="s">
        <v>213</v>
      </c>
      <c r="B63" s="36"/>
      <c r="C63" s="36"/>
      <c r="D63" s="37">
        <v>260504.76</v>
      </c>
      <c r="E63" s="37">
        <v>260504.76</v>
      </c>
      <c r="F63" s="36"/>
      <c r="G63" s="36"/>
      <c r="J63" s="20"/>
      <c r="K63" s="20"/>
      <c r="L63" s="20"/>
      <c r="M63" s="20"/>
      <c r="N63" s="20"/>
      <c r="O63" s="20"/>
      <c r="P63" s="20"/>
      <c r="Q63" s="24"/>
    </row>
    <row r="64" spans="1:17" ht="12">
      <c r="A64" s="25" t="s">
        <v>214</v>
      </c>
      <c r="B64" s="26"/>
      <c r="C64" s="26"/>
      <c r="D64" s="27">
        <v>1437885.77</v>
      </c>
      <c r="E64" s="27">
        <v>1437885.77</v>
      </c>
      <c r="F64" s="26"/>
      <c r="G64" s="26"/>
      <c r="J64" s="20"/>
      <c r="K64" s="20"/>
      <c r="L64" s="20"/>
      <c r="M64" s="20"/>
      <c r="N64" s="20"/>
      <c r="O64" s="20"/>
      <c r="P64" s="20"/>
      <c r="Q64" s="24"/>
    </row>
    <row r="65" spans="1:17" ht="12" outlineLevel="1">
      <c r="A65" s="35" t="s">
        <v>215</v>
      </c>
      <c r="B65" s="36"/>
      <c r="C65" s="36"/>
      <c r="D65" s="37">
        <v>1437885.77</v>
      </c>
      <c r="E65" s="37">
        <v>1437885.77</v>
      </c>
      <c r="F65" s="36"/>
      <c r="G65" s="36"/>
      <c r="J65" s="20"/>
      <c r="K65" s="20"/>
      <c r="L65" s="20"/>
      <c r="M65" s="20"/>
      <c r="N65" s="20"/>
      <c r="O65" s="20"/>
      <c r="P65" s="20"/>
      <c r="Q65" s="24"/>
    </row>
    <row r="66" spans="1:17" ht="12">
      <c r="A66" s="25" t="s">
        <v>216</v>
      </c>
      <c r="B66" s="26"/>
      <c r="C66" s="26"/>
      <c r="D66" s="27">
        <v>72866354.24</v>
      </c>
      <c r="E66" s="27">
        <v>72866354.24</v>
      </c>
      <c r="F66" s="26"/>
      <c r="G66" s="26"/>
      <c r="J66" s="20"/>
      <c r="K66" s="20"/>
      <c r="L66" s="20"/>
      <c r="M66" s="20"/>
      <c r="N66" s="20"/>
      <c r="O66" s="20"/>
      <c r="P66" s="20"/>
      <c r="Q66" s="24"/>
    </row>
    <row r="67" spans="1:17" ht="12" outlineLevel="1">
      <c r="A67" s="35" t="s">
        <v>217</v>
      </c>
      <c r="B67" s="36"/>
      <c r="C67" s="36"/>
      <c r="D67" s="37">
        <v>72866354.24</v>
      </c>
      <c r="E67" s="37">
        <v>72866354.24</v>
      </c>
      <c r="F67" s="36"/>
      <c r="G67" s="36"/>
      <c r="J67" s="20"/>
      <c r="K67" s="20"/>
      <c r="L67" s="20"/>
      <c r="M67" s="20"/>
      <c r="N67" s="20"/>
      <c r="O67" s="20"/>
      <c r="P67" s="20"/>
      <c r="Q67" s="24"/>
    </row>
    <row r="68" spans="1:17" ht="12">
      <c r="A68" s="56" t="s">
        <v>218</v>
      </c>
      <c r="B68" s="57"/>
      <c r="C68" s="57"/>
      <c r="D68" s="57">
        <v>15217652497.369999</v>
      </c>
      <c r="E68" s="57">
        <v>15217652497.369999</v>
      </c>
      <c r="F68" s="57">
        <v>7532657996.120001</v>
      </c>
      <c r="G68" s="57">
        <v>7532657996.120001</v>
      </c>
      <c r="J68" s="20"/>
      <c r="K68" s="20"/>
      <c r="L68" s="20"/>
      <c r="M68" s="20"/>
      <c r="N68" s="20"/>
      <c r="O68" s="20"/>
      <c r="P68" s="20"/>
      <c r="Q68" s="24"/>
    </row>
    <row r="69" spans="10:17" ht="12">
      <c r="J69" s="20"/>
      <c r="K69" s="20"/>
      <c r="L69" s="20"/>
      <c r="M69" s="20"/>
      <c r="N69" s="20"/>
      <c r="O69" s="20"/>
      <c r="P69" s="20"/>
      <c r="Q69" s="24"/>
    </row>
    <row r="71" spans="1:4" ht="12">
      <c r="A71" s="58" t="s">
        <v>143</v>
      </c>
      <c r="B71" s="59"/>
      <c r="C71" s="59"/>
      <c r="D71" s="59"/>
    </row>
    <row r="72" spans="1:4" ht="12">
      <c r="A72" s="58" t="s">
        <v>219</v>
      </c>
      <c r="B72" s="59"/>
      <c r="C72" s="59"/>
      <c r="D72" s="59"/>
    </row>
    <row r="73" spans="1:4" ht="12">
      <c r="A73" s="60" t="s">
        <v>145</v>
      </c>
      <c r="B73" s="60" t="s">
        <v>146</v>
      </c>
      <c r="C73" s="59"/>
      <c r="D73" s="59"/>
    </row>
    <row r="74" spans="1:8" ht="12">
      <c r="A74" s="61" t="s">
        <v>220</v>
      </c>
      <c r="B74" s="62" t="s">
        <v>221</v>
      </c>
      <c r="C74" s="62" t="s">
        <v>151</v>
      </c>
      <c r="D74" s="62" t="s">
        <v>152</v>
      </c>
      <c r="H74" s="21"/>
    </row>
    <row r="75" spans="1:8" ht="12">
      <c r="A75" s="63">
        <v>5610</v>
      </c>
      <c r="B75" s="64" t="s">
        <v>222</v>
      </c>
      <c r="C75" s="65"/>
      <c r="D75" s="65"/>
      <c r="H75" s="21"/>
    </row>
    <row r="76" spans="1:8" ht="12">
      <c r="A76" s="66"/>
      <c r="B76" s="67">
        <v>0</v>
      </c>
      <c r="C76" s="68"/>
      <c r="D76" s="69">
        <v>-3835557144.4</v>
      </c>
      <c r="E76" s="70">
        <f>'[1]01.01.-03.08'!D238</f>
        <v>-3835554650.0099998</v>
      </c>
      <c r="F76" s="70">
        <f>D76-E76</f>
        <v>-2494.3900003433228</v>
      </c>
      <c r="H76" s="21"/>
    </row>
    <row r="77" spans="1:8" ht="12">
      <c r="A77" s="66"/>
      <c r="B77" s="71">
        <v>6110</v>
      </c>
      <c r="C77" s="68"/>
      <c r="D77" s="72">
        <v>260504.76</v>
      </c>
      <c r="E77" s="19" t="s">
        <v>102</v>
      </c>
      <c r="F77" s="21" t="s">
        <v>223</v>
      </c>
      <c r="H77" s="21"/>
    </row>
    <row r="78" spans="1:8" ht="12">
      <c r="A78" s="66"/>
      <c r="B78" s="71">
        <v>6160</v>
      </c>
      <c r="C78" s="68"/>
      <c r="D78" s="72">
        <v>3924972.36</v>
      </c>
      <c r="E78" s="19" t="s">
        <v>102</v>
      </c>
      <c r="F78" s="19" t="s">
        <v>224</v>
      </c>
      <c r="H78" s="21"/>
    </row>
    <row r="79" spans="1:8" ht="12">
      <c r="A79" s="66"/>
      <c r="B79" s="71">
        <v>7210</v>
      </c>
      <c r="C79" s="72">
        <v>1437885.77</v>
      </c>
      <c r="D79" s="68"/>
      <c r="E79" s="19" t="s">
        <v>100</v>
      </c>
      <c r="H79" s="21"/>
    </row>
    <row r="80" spans="1:8" ht="12">
      <c r="A80" s="66"/>
      <c r="B80" s="71">
        <v>7310</v>
      </c>
      <c r="C80" s="72">
        <v>72866354.24</v>
      </c>
      <c r="D80" s="68"/>
      <c r="H80" s="21"/>
    </row>
    <row r="81" spans="1:8" ht="12">
      <c r="A81" s="74"/>
      <c r="B81" s="64" t="s">
        <v>226</v>
      </c>
      <c r="C81" s="75">
        <v>74304240.01</v>
      </c>
      <c r="D81" s="75">
        <v>-3831371667.28</v>
      </c>
      <c r="H81" s="21"/>
    </row>
    <row r="82" spans="1:8" ht="12">
      <c r="A82" s="74"/>
      <c r="B82" s="64" t="s">
        <v>227</v>
      </c>
      <c r="C82" s="65"/>
      <c r="D82" s="75">
        <v>-3905675907.29</v>
      </c>
      <c r="H82" s="21"/>
    </row>
    <row r="83" spans="4:8" ht="12">
      <c r="D83" s="70">
        <f>SUM(D77:D80)-SUM(C77:C80)</f>
        <v>-70118762.88999999</v>
      </c>
      <c r="H83" s="21"/>
    </row>
    <row r="85" spans="1:3" ht="12.75">
      <c r="A85" s="76" t="s">
        <v>143</v>
      </c>
      <c r="B85" s="77"/>
      <c r="C85" s="77"/>
    </row>
    <row r="86" spans="1:3" ht="15.75">
      <c r="A86" s="78" t="s">
        <v>228</v>
      </c>
      <c r="B86" s="77"/>
      <c r="C86" s="77"/>
    </row>
    <row r="87" spans="1:3" ht="12">
      <c r="A87" s="79" t="s">
        <v>145</v>
      </c>
      <c r="B87" s="79" t="s">
        <v>146</v>
      </c>
      <c r="C87" s="77"/>
    </row>
    <row r="88" spans="1:7" ht="12">
      <c r="A88" s="80" t="s">
        <v>220</v>
      </c>
      <c r="B88" s="134" t="s">
        <v>148</v>
      </c>
      <c r="C88" s="134"/>
      <c r="D88" s="134" t="s">
        <v>149</v>
      </c>
      <c r="E88" s="134"/>
      <c r="F88" s="134" t="s">
        <v>150</v>
      </c>
      <c r="G88" s="134"/>
    </row>
    <row r="89" spans="1:7" ht="12">
      <c r="A89" s="136" t="s">
        <v>229</v>
      </c>
      <c r="B89" s="134" t="s">
        <v>151</v>
      </c>
      <c r="C89" s="134" t="s">
        <v>152</v>
      </c>
      <c r="D89" s="134" t="s">
        <v>151</v>
      </c>
      <c r="E89" s="134" t="s">
        <v>152</v>
      </c>
      <c r="F89" s="134" t="s">
        <v>151</v>
      </c>
      <c r="G89" s="134" t="s">
        <v>152</v>
      </c>
    </row>
    <row r="90" spans="1:7" ht="12">
      <c r="A90" s="136"/>
      <c r="B90" s="134"/>
      <c r="C90" s="134"/>
      <c r="D90" s="134"/>
      <c r="E90" s="134"/>
      <c r="F90" s="134"/>
      <c r="G90" s="134"/>
    </row>
    <row r="91" spans="1:8" s="88" customFormat="1" ht="12.75">
      <c r="A91" s="81">
        <v>7310</v>
      </c>
      <c r="B91" s="82"/>
      <c r="C91" s="82"/>
      <c r="D91" s="83">
        <v>72866354.24</v>
      </c>
      <c r="E91" s="83">
        <v>72866354.24</v>
      </c>
      <c r="F91" s="82"/>
      <c r="G91" s="82"/>
      <c r="H91" s="87"/>
    </row>
    <row r="92" spans="1:8" s="88" customFormat="1" ht="12">
      <c r="A92" s="84" t="s">
        <v>230</v>
      </c>
      <c r="B92" s="85"/>
      <c r="C92" s="85"/>
      <c r="D92" s="85"/>
      <c r="E92" s="86">
        <v>72866354.24</v>
      </c>
      <c r="F92" s="85"/>
      <c r="G92" s="85"/>
      <c r="H92" s="87"/>
    </row>
    <row r="93" spans="1:8" s="88" customFormat="1" ht="12">
      <c r="A93" s="84" t="s">
        <v>234</v>
      </c>
      <c r="B93" s="85"/>
      <c r="C93" s="85"/>
      <c r="D93" s="86">
        <v>70986375</v>
      </c>
      <c r="E93" s="86"/>
      <c r="F93" s="85"/>
      <c r="G93" s="85"/>
      <c r="H93" s="73" t="s">
        <v>225</v>
      </c>
    </row>
    <row r="94" spans="1:8" s="88" customFormat="1" ht="24">
      <c r="A94" s="84" t="s">
        <v>231</v>
      </c>
      <c r="B94" s="85"/>
      <c r="C94" s="85"/>
      <c r="D94" s="86">
        <v>1879979.24</v>
      </c>
      <c r="E94" s="85"/>
      <c r="F94" s="85"/>
      <c r="G94" s="85"/>
      <c r="H94" s="87" t="s">
        <v>101</v>
      </c>
    </row>
    <row r="97" ht="12">
      <c r="A97" s="114" t="s">
        <v>21</v>
      </c>
    </row>
    <row r="98" ht="12">
      <c r="A98" s="114" t="s">
        <v>33</v>
      </c>
    </row>
    <row r="99" ht="12">
      <c r="A99" s="114" t="s">
        <v>35</v>
      </c>
    </row>
    <row r="100" ht="12">
      <c r="A100" s="114" t="s">
        <v>167</v>
      </c>
    </row>
    <row r="101" ht="12">
      <c r="A101" s="114" t="s">
        <v>171</v>
      </c>
    </row>
    <row r="102" ht="12">
      <c r="A102" s="114" t="s">
        <v>39</v>
      </c>
    </row>
    <row r="103" ht="12">
      <c r="A103" s="114" t="s">
        <v>45</v>
      </c>
    </row>
    <row r="104" ht="12">
      <c r="A104" s="114" t="s">
        <v>232</v>
      </c>
    </row>
    <row r="105" ht="12">
      <c r="A105" s="114" t="s">
        <v>46</v>
      </c>
    </row>
    <row r="106" spans="1:17" s="19" customFormat="1" ht="12">
      <c r="A106" s="114" t="s">
        <v>52</v>
      </c>
      <c r="H106" s="20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1:17" s="19" customFormat="1" ht="12">
      <c r="A107" s="114" t="s">
        <v>185</v>
      </c>
      <c r="H107" s="20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1:17" s="19" customFormat="1" ht="12">
      <c r="A108" s="114" t="s">
        <v>189</v>
      </c>
      <c r="H108" s="20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1:17" s="19" customFormat="1" ht="12">
      <c r="A109" s="114" t="s">
        <v>59</v>
      </c>
      <c r="H109" s="20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1:17" s="19" customFormat="1" ht="12">
      <c r="A110" s="114" t="s">
        <v>60</v>
      </c>
      <c r="H110" s="20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1:17" s="19" customFormat="1" ht="12">
      <c r="A111" s="114" t="s">
        <v>64</v>
      </c>
      <c r="H111" s="20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1:17" s="19" customFormat="1" ht="12">
      <c r="A112" s="114" t="s">
        <v>233</v>
      </c>
      <c r="H112" s="20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1:17" s="19" customFormat="1" ht="12">
      <c r="A113" s="114" t="s">
        <v>202</v>
      </c>
      <c r="H113" s="20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1:17" s="19" customFormat="1" ht="12">
      <c r="A114" s="114" t="s">
        <v>68</v>
      </c>
      <c r="H114" s="20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1:17" s="19" customFormat="1" ht="12">
      <c r="A115" s="114" t="s">
        <v>71</v>
      </c>
      <c r="H115" s="20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1:17" s="19" customFormat="1" ht="12">
      <c r="A116" s="114" t="s">
        <v>75</v>
      </c>
      <c r="H116" s="20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1:17" s="19" customFormat="1" ht="12">
      <c r="A117" s="114" t="s">
        <v>78</v>
      </c>
      <c r="H117" s="20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1:17" s="19" customFormat="1" ht="12">
      <c r="A118" s="114" t="s">
        <v>79</v>
      </c>
      <c r="H118" s="20"/>
      <c r="I118" s="21"/>
      <c r="J118" s="21"/>
      <c r="K118" s="21"/>
      <c r="L118" s="21"/>
      <c r="M118" s="21"/>
      <c r="N118" s="21"/>
      <c r="O118" s="21"/>
      <c r="P118" s="21"/>
      <c r="Q118" s="21"/>
    </row>
    <row r="121" spans="1:3" ht="12">
      <c r="A121" s="89" t="s">
        <v>235</v>
      </c>
      <c r="B121" s="77"/>
      <c r="C121" s="79"/>
    </row>
    <row r="122" spans="1:3" ht="15">
      <c r="A122" s="90" t="s">
        <v>236</v>
      </c>
      <c r="B122" s="77"/>
      <c r="C122" s="77"/>
    </row>
    <row r="123" spans="1:3" ht="12">
      <c r="A123" s="91" t="s">
        <v>237</v>
      </c>
      <c r="B123" s="77"/>
      <c r="C123" s="77"/>
    </row>
    <row r="124" spans="1:3" ht="12">
      <c r="A124" s="135" t="s">
        <v>238</v>
      </c>
      <c r="B124" s="135"/>
      <c r="C124" s="135"/>
    </row>
    <row r="125" spans="1:3" ht="12">
      <c r="A125" s="135" t="s">
        <v>239</v>
      </c>
      <c r="B125" s="135"/>
      <c r="C125" s="135"/>
    </row>
    <row r="126" spans="1:3" ht="12.75" thickBot="1">
      <c r="A126" s="77"/>
      <c r="B126" s="77"/>
      <c r="C126" s="77"/>
    </row>
    <row r="127" spans="1:3" ht="12">
      <c r="A127" s="92" t="s">
        <v>240</v>
      </c>
      <c r="B127" s="93" t="s">
        <v>241</v>
      </c>
      <c r="C127" s="94" t="s">
        <v>242</v>
      </c>
    </row>
    <row r="128" spans="1:3" ht="12.75" thickBot="1">
      <c r="A128" s="95"/>
      <c r="B128" s="96"/>
      <c r="C128" s="97"/>
    </row>
    <row r="129" spans="1:3" ht="12.75" thickBot="1">
      <c r="A129" s="98" t="s">
        <v>243</v>
      </c>
      <c r="B129" s="99"/>
      <c r="C129" s="100">
        <v>-3834124258.55</v>
      </c>
    </row>
    <row r="130" spans="1:3" ht="12">
      <c r="A130" s="101">
        <v>6200</v>
      </c>
      <c r="B130" s="102"/>
      <c r="C130" s="103">
        <v>585.02</v>
      </c>
    </row>
    <row r="131" spans="1:3" ht="12">
      <c r="A131" s="101">
        <v>6280</v>
      </c>
      <c r="B131" s="102"/>
      <c r="C131" s="103">
        <v>585.02</v>
      </c>
    </row>
    <row r="132" spans="1:3" ht="12">
      <c r="A132" s="104" t="s">
        <v>244</v>
      </c>
      <c r="B132" s="102"/>
      <c r="C132" s="103">
        <v>585.02</v>
      </c>
    </row>
    <row r="133" spans="1:3" ht="12">
      <c r="A133" s="101">
        <v>7200</v>
      </c>
      <c r="B133" s="105">
        <v>490968.4</v>
      </c>
      <c r="C133" s="106"/>
    </row>
    <row r="134" spans="1:3" ht="12">
      <c r="A134" s="101">
        <v>7210</v>
      </c>
      <c r="B134" s="105">
        <v>490968.4</v>
      </c>
      <c r="C134" s="106"/>
    </row>
    <row r="135" spans="1:3" ht="12">
      <c r="A135" s="104" t="s">
        <v>245</v>
      </c>
      <c r="B135" s="105">
        <v>489859.61</v>
      </c>
      <c r="C135" s="106"/>
    </row>
    <row r="136" spans="1:3" ht="12">
      <c r="A136" s="104" t="s">
        <v>246</v>
      </c>
      <c r="B136" s="105">
        <v>1108.79</v>
      </c>
      <c r="C136" s="106"/>
    </row>
    <row r="137" spans="1:3" ht="12">
      <c r="A137" s="101">
        <v>7300</v>
      </c>
      <c r="B137" s="105">
        <v>939989.62</v>
      </c>
      <c r="C137" s="106"/>
    </row>
    <row r="138" spans="1:3" ht="12">
      <c r="A138" s="101">
        <v>7310</v>
      </c>
      <c r="B138" s="105">
        <v>939989.62</v>
      </c>
      <c r="C138" s="106"/>
    </row>
    <row r="139" spans="1:3" ht="12">
      <c r="A139" s="104" t="s">
        <v>247</v>
      </c>
      <c r="B139" s="105">
        <v>939989.62</v>
      </c>
      <c r="C139" s="106"/>
    </row>
    <row r="140" spans="1:3" ht="12">
      <c r="A140" s="101">
        <v>7400</v>
      </c>
      <c r="B140" s="107">
        <v>18.46</v>
      </c>
      <c r="C140" s="106"/>
    </row>
    <row r="141" spans="1:3" ht="12">
      <c r="A141" s="101">
        <v>7470</v>
      </c>
      <c r="B141" s="107">
        <v>18.46</v>
      </c>
      <c r="C141" s="106"/>
    </row>
    <row r="142" spans="1:3" ht="12.75" thickBot="1">
      <c r="A142" s="104" t="s">
        <v>248</v>
      </c>
      <c r="B142" s="107">
        <v>18.46</v>
      </c>
      <c r="C142" s="106"/>
    </row>
    <row r="143" spans="1:3" ht="12">
      <c r="A143" s="108" t="s">
        <v>226</v>
      </c>
      <c r="B143" s="109">
        <v>1430976.48</v>
      </c>
      <c r="C143" s="110">
        <v>585.02</v>
      </c>
    </row>
    <row r="144" spans="1:3" ht="12.75" thickBot="1">
      <c r="A144" s="111" t="s">
        <v>249</v>
      </c>
      <c r="B144" s="112"/>
      <c r="C144" s="113">
        <v>-3835554650.0099998</v>
      </c>
    </row>
  </sheetData>
  <sheetProtection/>
  <autoFilter ref="A6:H68"/>
  <mergeCells count="16">
    <mergeCell ref="A124:C124"/>
    <mergeCell ref="A125:C125"/>
    <mergeCell ref="G89:G90"/>
    <mergeCell ref="A89:A90"/>
    <mergeCell ref="B89:B90"/>
    <mergeCell ref="C89:C90"/>
    <mergeCell ref="D89:D90"/>
    <mergeCell ref="E89:E90"/>
    <mergeCell ref="F89:F90"/>
    <mergeCell ref="A4:A5"/>
    <mergeCell ref="B4:C4"/>
    <mergeCell ref="D4:E4"/>
    <mergeCell ref="F4:G4"/>
    <mergeCell ref="B88:C88"/>
    <mergeCell ref="D88:E88"/>
    <mergeCell ref="F88:G88"/>
  </mergeCells>
  <dataValidations count="1">
    <dataValidation type="list" allowBlank="1" showInputMessage="1" showErrorMessage="1" sqref="H6:H67">
      <formula1>$A$97:$A$118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Болат Мамбеталиев</dc:creator>
  <cp:keywords/>
  <dc:description/>
  <cp:lastModifiedBy>bmambetaliev</cp:lastModifiedBy>
  <cp:lastPrinted>2015-10-23T04:36:11Z</cp:lastPrinted>
  <dcterms:created xsi:type="dcterms:W3CDTF">2015-10-22T12:16:54Z</dcterms:created>
  <dcterms:modified xsi:type="dcterms:W3CDTF">2015-10-28T06:01:02Z</dcterms:modified>
  <cp:category/>
  <cp:version/>
  <cp:contentType/>
  <cp:contentStatus/>
</cp:coreProperties>
</file>