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760" windowHeight="9030"/>
  </bookViews>
  <sheets>
    <sheet name="Ф2 (н)" sheetId="2" r:id="rId1"/>
    <sheet name="Ф1 (н)" sheetId="1" r:id="rId2"/>
  </sheets>
  <externalReferences>
    <externalReference r:id="rId3"/>
  </externalReferences>
  <definedNames>
    <definedName name="o" localSheetId="0">#REF!</definedName>
    <definedName name="o">#REF!</definedName>
    <definedName name="q" localSheetId="0">#REF!</definedName>
    <definedName name="q">#REF!</definedName>
    <definedName name="вп" localSheetId="0">#REF!</definedName>
    <definedName name="вп">#REF!</definedName>
    <definedName name="_xlnm.Print_Area" localSheetId="1">'Ф1 (н)'!$A$1:$D$87</definedName>
    <definedName name="_xlnm.Print_Area" localSheetId="0">'Ф2 (н)'!$A$1:$F$97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A91" i="2"/>
  <c r="D74"/>
  <c r="D78" s="1"/>
  <c r="D83" s="1"/>
  <c r="F68"/>
  <c r="F60"/>
  <c r="J60" s="1"/>
  <c r="E60"/>
  <c r="I60" s="1"/>
  <c r="D60"/>
  <c r="H60" s="1"/>
  <c r="C60"/>
  <c r="G60" s="1"/>
  <c r="J53"/>
  <c r="I53"/>
  <c r="H53"/>
  <c r="G53"/>
  <c r="F49"/>
  <c r="J49" s="1"/>
  <c r="E49"/>
  <c r="E68" s="1"/>
  <c r="D49"/>
  <c r="H49" s="1"/>
  <c r="C49"/>
  <c r="C68" s="1"/>
  <c r="J41"/>
  <c r="I41"/>
  <c r="H41"/>
  <c r="G41"/>
  <c r="F30"/>
  <c r="F39" s="1"/>
  <c r="F70" s="1"/>
  <c r="F74" s="1"/>
  <c r="F78" s="1"/>
  <c r="F83" s="1"/>
  <c r="E30"/>
  <c r="E39" s="1"/>
  <c r="E70" s="1"/>
  <c r="E74" s="1"/>
  <c r="E78" s="1"/>
  <c r="E83" s="1"/>
  <c r="D30"/>
  <c r="D39" s="1"/>
  <c r="C30"/>
  <c r="C39" s="1"/>
  <c r="C70" s="1"/>
  <c r="C74" s="1"/>
  <c r="C78" s="1"/>
  <c r="C83" s="1"/>
  <c r="J22"/>
  <c r="I22"/>
  <c r="H22"/>
  <c r="G22"/>
  <c r="J18"/>
  <c r="I18"/>
  <c r="H18"/>
  <c r="G18"/>
  <c r="F9"/>
  <c r="J9" s="1"/>
  <c r="E9"/>
  <c r="I9" s="1"/>
  <c r="D9"/>
  <c r="H9" s="1"/>
  <c r="C9"/>
  <c r="G9" s="1"/>
  <c r="A5"/>
  <c r="G30" l="1"/>
  <c r="G49"/>
  <c r="I49"/>
  <c r="I30"/>
  <c r="H30"/>
  <c r="J30"/>
  <c r="D65" i="1"/>
  <c r="C65"/>
  <c r="C71" s="1"/>
  <c r="C73" s="1"/>
  <c r="D74" s="1"/>
  <c r="C59"/>
  <c r="D57"/>
  <c r="D71" s="1"/>
  <c r="D73" s="1"/>
  <c r="C57"/>
  <c r="E57" s="1"/>
  <c r="D54"/>
  <c r="C54"/>
  <c r="D38"/>
  <c r="F19"/>
  <c r="E19"/>
  <c r="C10"/>
  <c r="F57" l="1"/>
</calcChain>
</file>

<file path=xl/sharedStrings.xml><?xml version="1.0" encoding="utf-8"?>
<sst xmlns="http://schemas.openxmlformats.org/spreadsheetml/2006/main" count="226" uniqueCount="202">
  <si>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</si>
  <si>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</si>
  <si>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</si>
  <si>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АО "Брокерский дом "JAZZ CAPITAL"
(полное наименование брокера и дилера)</t>
  </si>
  <si>
    <t xml:space="preserve"> по состоянию на "01" апреля 2014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</si>
  <si>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</si>
  <si>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</si>
  <si>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</si>
  <si>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</si>
  <si>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</si>
  <si>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</si>
  <si>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</si>
  <si>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</si>
  <si>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</si>
  <si>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</si>
  <si>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</si>
  <si>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</si>
  <si>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</si>
  <si>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</si>
  <si>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</si>
  <si>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</si>
  <si>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</si>
  <si>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</si>
  <si>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</si>
  <si>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</si>
  <si>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</si>
  <si>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</si>
  <si>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</si>
  <si>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</si>
  <si>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</si>
  <si>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</si>
  <si>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</si>
  <si>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</si>
  <si>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</si>
  <si>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</si>
  <si>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</si>
  <si>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</si>
  <si>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</si>
  <si>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</si>
  <si>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</si>
  <si>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</si>
  <si>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</si>
  <si>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</si>
  <si>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</si>
  <si>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</si>
  <si>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</si>
  <si>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</si>
  <si>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</si>
  <si>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</si>
  <si>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</si>
  <si>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</si>
  <si>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</si>
  <si>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</si>
  <si>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</si>
  <si>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</si>
  <si>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</si>
  <si>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</si>
  <si>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</si>
  <si>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</si>
  <si>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</si>
  <si>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</si>
  <si>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</si>
  <si>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</si>
  <si>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</si>
  <si>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</si>
  <si>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</si>
  <si>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</si>
  <si>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</si>
  <si>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</si>
  <si>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</si>
  <si>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</si>
  <si>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</si>
  <si>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</si>
  <si>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</si>
  <si>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</si>
  <si>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</si>
  <si>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 отчетного периода</t>
  </si>
  <si>
    <t>должно быть равно Ф2 стр 27 гр 4</t>
  </si>
  <si>
    <t>Доля меньшинства</t>
  </si>
  <si>
    <t xml:space="preserve">Итого капитал: </t>
  </si>
  <si>
    <t>Итого капитал и обязательства (стр.35+стр.44):</t>
  </si>
  <si>
    <t>Ф1 стр 44=Ф1 стр 22=Ф1 стр35+стр44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</si>
  <si>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</si>
  <si>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</si>
  <si>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_____________________ Милушев Э.Ш.</t>
  </si>
  <si>
    <t>дата 04.04.2014 г.</t>
  </si>
  <si>
    <t>Главный бухгалтер      _____________________ Жаканбаева Г.К.</t>
  </si>
  <si>
    <t>Исполнитель                 ______________________  Соболевская Л.Р.</t>
  </si>
  <si>
    <t>Телефон +7(727)2-900-111 вн. 145</t>
  </si>
  <si>
    <t>Место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</si>
  <si>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</si>
  <si>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</si>
  <si>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</si>
  <si>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</si>
  <si>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</si>
  <si>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</si>
  <si>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</si>
  <si>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</si>
  <si>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</si>
  <si>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</si>
  <si>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</si>
  <si>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</si>
  <si>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</si>
  <si>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</si>
  <si>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</si>
  <si>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</si>
  <si>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</si>
  <si>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</si>
  <si>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</si>
  <si>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</si>
  <si>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</si>
  <si>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</si>
  <si>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</si>
  <si>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</si>
  <si>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</si>
  <si>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</si>
  <si>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</si>
  <si>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</si>
  <si>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</si>
  <si>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</si>
  <si>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</si>
  <si>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</si>
  <si>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</si>
  <si>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</si>
  <si>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</si>
  <si>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</si>
  <si>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</si>
  <si>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</si>
  <si>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</si>
  <si>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</si>
  <si>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</si>
  <si>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</si>
  <si>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</si>
  <si>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>4.1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</si>
  <si>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</si>
  <si>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</si>
  <si>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</si>
  <si>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</si>
  <si>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</si>
  <si>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</si>
  <si>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</si>
  <si>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</si>
  <si>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</si>
  <si>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</si>
  <si>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</si>
  <si>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</si>
  <si>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</si>
  <si>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</si>
  <si>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</si>
  <si>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</si>
  <si>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</si>
  <si>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</si>
  <si>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</si>
  <si>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</si>
  <si>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</si>
  <si>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</si>
  <si>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</si>
  <si>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</si>
  <si>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</si>
  <si>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</si>
  <si>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</si>
  <si>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</si>
  <si>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</si>
  <si>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</si>
  <si>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</si>
  <si>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</si>
  <si>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</si>
  <si>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</si>
  <si>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</si>
  <si>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</si>
  <si>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</si>
  <si>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</si>
  <si>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</si>
  <si>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</si>
  <si>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</si>
  <si>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</si>
  <si>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</si>
  <si>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</si>
  <si>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</si>
  <si>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</si>
  <si>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</si>
  <si>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</si>
  <si>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</si>
  <si>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</si>
  <si>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</si>
  <si>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</si>
  <si>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</si>
  <si>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</si>
  <si>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</si>
  <si>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</si>
  <si>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</si>
  <si>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</si>
  <si>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</si>
  <si>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</si>
  <si>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</si>
  <si>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</si>
  <si>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</si>
  <si>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(стр.20-стр.21)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</si>
  <si>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</si>
  <si>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</si>
  <si>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</si>
  <si>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дата 03.01.2014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</si>
</sst>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3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Fill="1" applyAlignment="1">
      <alignment horizontal="justify" shrinkToFit="1"/>
    </xf>
    <xf numFmtId="0" fontId="4" fillId="0" borderId="0" xfId="1" applyFont="1" applyFill="1" applyAlignment="1" applyProtection="1">
      <alignment horizontal="right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3" fontId="2" fillId="0" borderId="1" xfId="3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3" fontId="2" fillId="2" borderId="1" xfId="3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wrapText="1"/>
    </xf>
    <xf numFmtId="0" fontId="1" fillId="0" borderId="0" xfId="2" applyFont="1" applyFill="1" applyProtection="1"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protection locked="0"/>
    </xf>
    <xf numFmtId="0" fontId="4" fillId="0" borderId="1" xfId="1" applyFont="1" applyFill="1" applyBorder="1" applyAlignment="1" applyProtection="1">
      <alignment wrapText="1"/>
    </xf>
    <xf numFmtId="3" fontId="4" fillId="0" borderId="1" xfId="3" applyNumberFormat="1" applyFont="1" applyFill="1" applyBorder="1" applyProtection="1">
      <protection locked="0"/>
    </xf>
    <xf numFmtId="3" fontId="4" fillId="2" borderId="1" xfId="3" applyNumberFormat="1" applyFont="1" applyFill="1" applyBorder="1" applyProtection="1">
      <protection locked="0"/>
    </xf>
    <xf numFmtId="3" fontId="1" fillId="0" borderId="0" xfId="2" applyNumberFormat="1" applyFont="1" applyFill="1" applyProtection="1">
      <protection locked="0"/>
    </xf>
    <xf numFmtId="3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Protection="1">
      <protection locked="0"/>
    </xf>
    <xf numFmtId="49" fontId="2" fillId="0" borderId="0" xfId="4" applyNumberFormat="1" applyFont="1" applyFill="1" applyProtection="1">
      <protection locked="0"/>
    </xf>
    <xf numFmtId="49" fontId="4" fillId="0" borderId="0" xfId="5" applyNumberFormat="1" applyFont="1" applyFill="1" applyProtection="1">
      <protection locked="0"/>
    </xf>
    <xf numFmtId="0" fontId="9" fillId="0" borderId="0" xfId="2" applyFont="1" applyFill="1" applyProtection="1">
      <protection locked="0"/>
    </xf>
    <xf numFmtId="0" fontId="4" fillId="0" borderId="0" xfId="2" applyFont="1" applyFill="1" applyBorder="1" applyAlignment="1" applyProtection="1">
      <protection locked="0"/>
    </xf>
    <xf numFmtId="49" fontId="2" fillId="0" borderId="0" xfId="5" applyNumberFormat="1" applyFont="1" applyFill="1" applyProtection="1">
      <protection locked="0"/>
    </xf>
    <xf numFmtId="0" fontId="2" fillId="0" borderId="0" xfId="2" applyFont="1" applyFill="1" applyProtection="1">
      <protection locked="0"/>
    </xf>
    <xf numFmtId="0" fontId="2" fillId="0" borderId="2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vertical="top" wrapText="1"/>
    </xf>
    <xf numFmtId="0" fontId="2" fillId="0" borderId="3" xfId="1" applyFont="1" applyFill="1" applyBorder="1" applyAlignment="1" applyProtection="1">
      <alignment horizontal="center" vertical="top" wrapText="1"/>
      <protection locked="0"/>
    </xf>
    <xf numFmtId="0" fontId="2" fillId="0" borderId="4" xfId="1" applyFont="1" applyFill="1" applyBorder="1" applyAlignment="1" applyProtection="1">
      <alignment vertical="top" wrapText="1"/>
    </xf>
    <xf numFmtId="0" fontId="2" fillId="0" borderId="5" xfId="1" applyFont="1" applyFill="1" applyBorder="1" applyAlignment="1" applyProtection="1">
      <alignment horizontal="center" vertical="top" wrapText="1"/>
      <protection locked="0"/>
    </xf>
    <xf numFmtId="0" fontId="12" fillId="0" borderId="0" xfId="1" applyFont="1" applyFill="1" applyAlignment="1" applyProtection="1">
      <alignment wrapText="1" shrinkToFit="1"/>
      <protection locked="0"/>
    </xf>
    <xf numFmtId="0" fontId="2" fillId="0" borderId="4" xfId="1" applyFont="1" applyFill="1" applyBorder="1" applyAlignment="1" applyProtection="1">
      <alignment horizontal="justify" vertical="top" wrapText="1"/>
    </xf>
    <xf numFmtId="1" fontId="2" fillId="0" borderId="0" xfId="1" applyNumberFormat="1" applyFont="1" applyFill="1" applyProtection="1">
      <protection locked="0"/>
    </xf>
    <xf numFmtId="0" fontId="4" fillId="0" borderId="4" xfId="1" applyFont="1" applyFill="1" applyBorder="1" applyAlignment="1" applyProtection="1">
      <alignment vertical="top" wrapText="1"/>
    </xf>
    <xf numFmtId="49" fontId="2" fillId="0" borderId="5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1" fontId="2" fillId="2" borderId="0" xfId="1" applyNumberFormat="1" applyFont="1" applyFill="1" applyProtection="1">
      <protection locked="0"/>
    </xf>
    <xf numFmtId="3" fontId="2" fillId="2" borderId="1" xfId="1" applyNumberFormat="1" applyFont="1" applyFill="1" applyBorder="1" applyProtection="1">
      <protection locked="0"/>
    </xf>
    <xf numFmtId="1" fontId="2" fillId="2" borderId="1" xfId="1" applyNumberFormat="1" applyFont="1" applyFill="1" applyBorder="1" applyProtection="1">
      <protection locked="0"/>
    </xf>
    <xf numFmtId="0" fontId="2" fillId="2" borderId="1" xfId="1" applyFont="1" applyFill="1" applyBorder="1" applyProtection="1">
      <protection locked="0"/>
    </xf>
    <xf numFmtId="3" fontId="4" fillId="2" borderId="1" xfId="1" applyNumberFormat="1" applyFont="1" applyFill="1" applyBorder="1" applyProtection="1">
      <protection locked="0"/>
    </xf>
    <xf numFmtId="0" fontId="4" fillId="0" borderId="1" xfId="1" applyFont="1" applyFill="1" applyBorder="1" applyAlignment="1" applyProtection="1">
      <alignment vertical="top" wrapText="1"/>
    </xf>
    <xf numFmtId="49" fontId="2" fillId="0" borderId="1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  <protection locked="0"/>
    </xf>
    <xf numFmtId="3" fontId="4" fillId="0" borderId="0" xfId="3" applyNumberFormat="1" applyFont="1" applyFill="1" applyBorder="1" applyProtection="1"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4" fillId="0" borderId="0" xfId="2" quotePrefix="1" applyFont="1" applyFill="1" applyAlignment="1" applyProtection="1">
      <alignment horizontal="center" wrapText="1"/>
      <protection locked="0"/>
    </xf>
    <xf numFmtId="0" fontId="4" fillId="0" borderId="0" xfId="2" applyFont="1" applyFill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left" wrapText="1"/>
      <protection locked="0"/>
    </xf>
    <xf numFmtId="0" fontId="2" fillId="0" borderId="0" xfId="1" applyFont="1" applyFill="1" applyAlignment="1">
      <alignment horizontal="left"/>
    </xf>
    <xf numFmtId="0" fontId="6" fillId="0" borderId="0" xfId="2" applyFont="1" applyFill="1" applyAlignment="1" applyProtection="1">
      <alignment horizontal="center"/>
      <protection locked="0"/>
    </xf>
    <xf numFmtId="0" fontId="7" fillId="0" borderId="0" xfId="1" applyFont="1" applyFill="1" applyAlignment="1">
      <alignment horizontal="left"/>
    </xf>
  </cellXfs>
  <cellStyles count="9">
    <cellStyle name="Обычный" xfId="0" builtinId="0"/>
    <cellStyle name="Обычный_I0000609Айнаш" xfId="2"/>
    <cellStyle name="Обычный_I0000709" xfId="1"/>
    <cellStyle name="Обычный_Приложения к Правилам по ИК_рус 2" xfId="4"/>
    <cellStyle name="Обычный_Приложения к Правилам по ИК_рус 3" xfId="5"/>
    <cellStyle name="Стиль 1" xfId="6"/>
    <cellStyle name="Финансовый 2" xfId="7"/>
    <cellStyle name="Финансовый 7" xfId="8"/>
    <cellStyle name="Финансовый_I000070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ibigul.tulegenova/&#1056;&#1072;&#1073;&#1086;&#1095;&#1080;&#1081;%20&#1089;&#1090;&#1086;&#1083;/&#1086;&#1090;&#1095;&#1077;&#1090;&#1099;%20&#1088;&#1072;&#1084;%20&#1076;&#1078;&#1072;&#1079;%202012-2013/&#1044;&#1046;&#1040;&#1047;%202013/01.04.2014/JAZZ%20%20&#1086;&#1090;&#1095;&#1077;&#1090;&#1085;&#1086;&#1089;&#1090;&#1100;%20&#1087;&#1086;%20&#1089;&#1086;&#1073;&#1089;&#1090;&#1074;&#1077;&#1085;&#1085;&#1099;&#1084;%20&#1085;&#1072;%2001.04.14&#1075;.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 (н)"/>
      <sheetName val="Ф2 (н)"/>
      <sheetName val="Пр1 (н)"/>
      <sheetName val="Пр2 (н)"/>
      <sheetName val="Пр3 (н)"/>
      <sheetName val="Пр4 (н)"/>
      <sheetName val="8 пр"/>
      <sheetName val="ПН старый"/>
      <sheetName val="Лист1"/>
    </sheetNames>
    <sheetDataSet>
      <sheetData sheetId="0">
        <row r="5">
          <cell r="A5" t="str">
            <v xml:space="preserve"> по состоянию на "01" апреля 2014 года</v>
          </cell>
        </row>
        <row r="81">
          <cell r="A81" t="str">
            <v>Главный бухгалтер      _____________________ Жаканбаева Г.К.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98"/>
  <sheetViews>
    <sheetView tabSelected="1" view="pageBreakPreview" zoomScaleSheetLayoutView="100" workbookViewId="0">
      <selection activeCell="D78" sqref="D78"/>
    </sheetView>
  </sheetViews>
  <sheetFormatPr defaultRowHeight="12.75"/>
  <cols>
    <col min="1" max="1" width="79.2851562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3.7109375" style="1" customWidth="1"/>
    <col min="6" max="6" width="14.85546875" style="1" customWidth="1"/>
    <col min="7" max="7" width="11.42578125" style="1" customWidth="1"/>
    <col min="8" max="16384" width="9.140625" style="1"/>
  </cols>
  <sheetData>
    <row r="1" spans="1:10" ht="40.5" customHeight="1">
      <c r="D1" s="56" t="s">
        <v>90</v>
      </c>
      <c r="E1" s="56"/>
      <c r="F1" s="56"/>
    </row>
    <row r="2" spans="1:10" ht="15" customHeight="1">
      <c r="E2" s="2"/>
      <c r="F2" s="3" t="s">
        <v>91</v>
      </c>
    </row>
    <row r="3" spans="1:10" ht="12.75" customHeight="1">
      <c r="A3" s="57" t="s">
        <v>92</v>
      </c>
      <c r="B3" s="57"/>
      <c r="C3" s="57"/>
      <c r="D3" s="57"/>
      <c r="E3" s="57"/>
      <c r="F3" s="57"/>
    </row>
    <row r="4" spans="1:10">
      <c r="A4" s="58" t="s">
        <v>3</v>
      </c>
      <c r="B4" s="59"/>
      <c r="C4" s="59"/>
      <c r="D4" s="59"/>
      <c r="E4" s="59"/>
      <c r="F4" s="59"/>
    </row>
    <row r="5" spans="1:10">
      <c r="A5" s="60" t="str">
        <f>'[1]Ф1 (н)'!A5:D5</f>
        <v xml:space="preserve"> по состоянию на "01" апреля 2014 года</v>
      </c>
      <c r="B5" s="60"/>
      <c r="C5" s="60"/>
      <c r="D5" s="60"/>
      <c r="E5" s="60"/>
      <c r="F5" s="60"/>
    </row>
    <row r="6" spans="1:10" s="4" customFormat="1">
      <c r="F6" s="5" t="s">
        <v>93</v>
      </c>
    </row>
    <row r="7" spans="1:10" ht="103.5" customHeight="1">
      <c r="A7" s="6" t="s">
        <v>6</v>
      </c>
      <c r="B7" s="6" t="s">
        <v>7</v>
      </c>
      <c r="C7" s="6" t="s">
        <v>94</v>
      </c>
      <c r="D7" s="6" t="s">
        <v>95</v>
      </c>
      <c r="E7" s="6" t="s">
        <v>96</v>
      </c>
      <c r="F7" s="6" t="s">
        <v>97</v>
      </c>
      <c r="G7" s="34"/>
      <c r="H7" s="35"/>
    </row>
    <row r="8" spans="1:10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10" ht="15" customHeight="1">
      <c r="A9" s="36" t="s">
        <v>98</v>
      </c>
      <c r="B9" s="37">
        <v>1</v>
      </c>
      <c r="C9" s="19">
        <f>C16+C17</f>
        <v>2360</v>
      </c>
      <c r="D9" s="19">
        <f>D16+D17</f>
        <v>7879</v>
      </c>
      <c r="E9" s="20">
        <f>E15+E17</f>
        <v>5535</v>
      </c>
      <c r="F9" s="20">
        <f>F15+F16+F17</f>
        <v>18430</v>
      </c>
      <c r="G9" s="1" t="b">
        <f>C9&gt;=C11+C12+C13+C14+C15+C16</f>
        <v>1</v>
      </c>
      <c r="H9" s="1" t="b">
        <f>D9&gt;=D11+D12+D13+D14+D15+D16</f>
        <v>1</v>
      </c>
      <c r="I9" s="1" t="b">
        <f>E9&gt;=E11+E12+E13+E14+E15+E16</f>
        <v>1</v>
      </c>
      <c r="J9" s="1" t="b">
        <f>F9&gt;=F11+F12+F13+F14+F15+F16</f>
        <v>1</v>
      </c>
    </row>
    <row r="10" spans="1:10" ht="15.75" customHeight="1">
      <c r="A10" s="38" t="s">
        <v>74</v>
      </c>
      <c r="B10" s="39"/>
      <c r="C10" s="13"/>
      <c r="D10" s="13"/>
      <c r="E10" s="13"/>
      <c r="F10" s="13"/>
      <c r="G10" s="40"/>
      <c r="H10" s="22"/>
    </row>
    <row r="11" spans="1:10">
      <c r="A11" s="38" t="s">
        <v>99</v>
      </c>
      <c r="B11" s="39" t="s">
        <v>100</v>
      </c>
      <c r="C11" s="13"/>
      <c r="D11" s="13"/>
      <c r="E11" s="13"/>
      <c r="F11" s="13"/>
    </row>
    <row r="12" spans="1:10">
      <c r="A12" s="38" t="s">
        <v>101</v>
      </c>
      <c r="B12" s="39" t="s">
        <v>102</v>
      </c>
      <c r="C12" s="13"/>
      <c r="D12" s="13"/>
      <c r="E12" s="13"/>
      <c r="F12" s="13"/>
    </row>
    <row r="13" spans="1:10">
      <c r="A13" s="38" t="s">
        <v>103</v>
      </c>
      <c r="B13" s="39" t="s">
        <v>104</v>
      </c>
      <c r="C13" s="13"/>
      <c r="D13" s="13"/>
      <c r="E13" s="13"/>
      <c r="F13" s="13"/>
    </row>
    <row r="14" spans="1:10">
      <c r="A14" s="38" t="s">
        <v>105</v>
      </c>
      <c r="B14" s="39" t="s">
        <v>106</v>
      </c>
      <c r="C14" s="13"/>
      <c r="D14" s="13"/>
      <c r="E14" s="13"/>
      <c r="F14" s="13"/>
    </row>
    <row r="15" spans="1:10" ht="12.75" customHeight="1">
      <c r="A15" s="38" t="s">
        <v>107</v>
      </c>
      <c r="B15" s="39" t="s">
        <v>108</v>
      </c>
      <c r="C15" s="13"/>
      <c r="D15" s="13"/>
      <c r="E15" s="13"/>
      <c r="F15" s="13"/>
      <c r="G15" s="40"/>
      <c r="H15" s="22"/>
    </row>
    <row r="16" spans="1:10">
      <c r="A16" s="38" t="s">
        <v>109</v>
      </c>
      <c r="B16" s="39" t="s">
        <v>110</v>
      </c>
      <c r="C16" s="13">
        <v>1048</v>
      </c>
      <c r="D16" s="13">
        <v>1048</v>
      </c>
      <c r="E16" s="13"/>
      <c r="F16" s="13"/>
    </row>
    <row r="17" spans="1:10">
      <c r="A17" s="38" t="s">
        <v>111</v>
      </c>
      <c r="B17" s="39" t="s">
        <v>112</v>
      </c>
      <c r="C17" s="13">
        <v>1312</v>
      </c>
      <c r="D17" s="13">
        <v>6831</v>
      </c>
      <c r="E17" s="13">
        <v>5535</v>
      </c>
      <c r="F17" s="13">
        <v>18430</v>
      </c>
    </row>
    <row r="18" spans="1:10">
      <c r="A18" s="38" t="s">
        <v>113</v>
      </c>
      <c r="B18" s="39">
        <v>2</v>
      </c>
      <c r="C18" s="20"/>
      <c r="D18" s="20"/>
      <c r="E18" s="20">
        <v>0</v>
      </c>
      <c r="F18" s="20">
        <v>0</v>
      </c>
      <c r="G18" s="1" t="b">
        <f>C18&gt;=C20+C21</f>
        <v>1</v>
      </c>
      <c r="H18" s="1" t="b">
        <f>D18&gt;=D20+D21</f>
        <v>1</v>
      </c>
      <c r="I18" s="1" t="b">
        <f>E18&gt;=E20+E21</f>
        <v>1</v>
      </c>
      <c r="J18" s="1" t="b">
        <f>F18&gt;=F20+F21</f>
        <v>1</v>
      </c>
    </row>
    <row r="19" spans="1:10">
      <c r="A19" s="38" t="s">
        <v>12</v>
      </c>
      <c r="B19" s="39"/>
      <c r="C19" s="13"/>
      <c r="D19" s="13"/>
      <c r="E19" s="13"/>
      <c r="F19" s="13"/>
    </row>
    <row r="20" spans="1:10">
      <c r="A20" s="38" t="s">
        <v>114</v>
      </c>
      <c r="B20" s="39" t="s">
        <v>115</v>
      </c>
      <c r="C20" s="13"/>
      <c r="D20" s="13"/>
      <c r="E20" s="13"/>
      <c r="F20" s="13"/>
    </row>
    <row r="21" spans="1:10">
      <c r="A21" s="38" t="s">
        <v>116</v>
      </c>
      <c r="B21" s="39" t="s">
        <v>117</v>
      </c>
      <c r="C21" s="13"/>
      <c r="D21" s="13"/>
      <c r="E21" s="13"/>
      <c r="F21" s="13"/>
    </row>
    <row r="22" spans="1:10" ht="25.5">
      <c r="A22" s="38" t="s">
        <v>118</v>
      </c>
      <c r="B22" s="39">
        <v>3</v>
      </c>
      <c r="C22" s="20"/>
      <c r="D22" s="20">
        <v>0</v>
      </c>
      <c r="E22" s="20"/>
      <c r="F22" s="20"/>
      <c r="G22" s="1" t="b">
        <f>C22&gt;=C24+C25+C26+C27+C28</f>
        <v>1</v>
      </c>
      <c r="H22" s="1" t="b">
        <f>D22&gt;=D24+D25+D26+D27+D28</f>
        <v>1</v>
      </c>
      <c r="I22" s="1" t="b">
        <f>E22&gt;=E24+E25+E26+E27+E28</f>
        <v>1</v>
      </c>
      <c r="J22" s="1" t="b">
        <f>F22&gt;=F24+F25+F26+F27+F28</f>
        <v>1</v>
      </c>
    </row>
    <row r="23" spans="1:10">
      <c r="A23" s="38" t="s">
        <v>74</v>
      </c>
      <c r="B23" s="39"/>
      <c r="C23" s="13"/>
      <c r="D23" s="13"/>
      <c r="E23" s="13"/>
      <c r="F23" s="13"/>
    </row>
    <row r="24" spans="1:10">
      <c r="A24" s="38" t="s">
        <v>119</v>
      </c>
      <c r="B24" s="39" t="s">
        <v>120</v>
      </c>
      <c r="C24" s="13"/>
      <c r="D24" s="13"/>
      <c r="E24" s="13"/>
      <c r="F24" s="13"/>
    </row>
    <row r="25" spans="1:10">
      <c r="A25" s="38" t="s">
        <v>121</v>
      </c>
      <c r="B25" s="39" t="s">
        <v>122</v>
      </c>
      <c r="C25" s="13"/>
      <c r="D25" s="13"/>
      <c r="E25" s="13"/>
      <c r="F25" s="13"/>
    </row>
    <row r="26" spans="1:10">
      <c r="A26" s="41" t="s">
        <v>123</v>
      </c>
      <c r="B26" s="39" t="s">
        <v>124</v>
      </c>
      <c r="C26" s="13"/>
      <c r="D26" s="13"/>
      <c r="E26" s="13"/>
      <c r="F26" s="13"/>
    </row>
    <row r="27" spans="1:10">
      <c r="A27" s="38" t="s">
        <v>125</v>
      </c>
      <c r="B27" s="39" t="s">
        <v>126</v>
      </c>
      <c r="C27" s="13"/>
      <c r="D27" s="13"/>
      <c r="E27" s="13"/>
      <c r="F27" s="13"/>
    </row>
    <row r="28" spans="1:10">
      <c r="A28" s="38" t="s">
        <v>127</v>
      </c>
      <c r="B28" s="39" t="s">
        <v>128</v>
      </c>
      <c r="C28" s="13"/>
      <c r="D28" s="13"/>
      <c r="E28" s="13"/>
      <c r="F28" s="13"/>
    </row>
    <row r="29" spans="1:10" ht="25.5">
      <c r="A29" s="38" t="s">
        <v>129</v>
      </c>
      <c r="B29" s="39" t="s">
        <v>130</v>
      </c>
      <c r="C29" s="20"/>
      <c r="D29" s="20"/>
      <c r="E29" s="20"/>
      <c r="F29" s="20"/>
    </row>
    <row r="30" spans="1:10">
      <c r="A30" s="38" t="s">
        <v>131</v>
      </c>
      <c r="B30" s="39">
        <v>4</v>
      </c>
      <c r="C30" s="20">
        <f>C32+C33</f>
        <v>33103</v>
      </c>
      <c r="D30" s="20">
        <f>D32+D33</f>
        <v>39281</v>
      </c>
      <c r="E30" s="20">
        <f>E32+E33</f>
        <v>-1242</v>
      </c>
      <c r="F30" s="20">
        <f>F32+F33</f>
        <v>-11532</v>
      </c>
      <c r="G30" s="1" t="b">
        <f>C30&gt;=C32+C34</f>
        <v>1</v>
      </c>
      <c r="H30" s="1" t="b">
        <f>D30&gt;=D32+D33</f>
        <v>1</v>
      </c>
      <c r="I30" s="1" t="b">
        <f>E30&gt;=E32+E33</f>
        <v>1</v>
      </c>
      <c r="J30" s="1" t="b">
        <f>F30&gt;=F32+F33</f>
        <v>1</v>
      </c>
    </row>
    <row r="31" spans="1:10">
      <c r="A31" s="38" t="s">
        <v>12</v>
      </c>
      <c r="B31" s="39"/>
      <c r="C31" s="13"/>
      <c r="D31" s="13"/>
      <c r="E31" s="13"/>
      <c r="F31" s="13"/>
    </row>
    <row r="32" spans="1:10">
      <c r="A32" s="38" t="s">
        <v>132</v>
      </c>
      <c r="B32" s="39" t="s">
        <v>133</v>
      </c>
      <c r="C32" s="13">
        <v>4586</v>
      </c>
      <c r="D32" s="13">
        <v>6620</v>
      </c>
      <c r="E32" s="13">
        <v>27</v>
      </c>
      <c r="F32" s="13">
        <v>549</v>
      </c>
    </row>
    <row r="33" spans="1:10" ht="26.25" customHeight="1">
      <c r="A33" s="38" t="s">
        <v>134</v>
      </c>
      <c r="B33" s="39" t="s">
        <v>135</v>
      </c>
      <c r="C33" s="42">
        <v>28517</v>
      </c>
      <c r="D33" s="13">
        <v>32661</v>
      </c>
      <c r="E33" s="13">
        <v>-1269</v>
      </c>
      <c r="F33" s="13">
        <v>-12081</v>
      </c>
    </row>
    <row r="34" spans="1:10">
      <c r="A34" s="41" t="s">
        <v>136</v>
      </c>
      <c r="B34" s="39">
        <v>5</v>
      </c>
      <c r="C34" s="13">
        <v>-3373</v>
      </c>
      <c r="D34" s="13">
        <v>53693</v>
      </c>
      <c r="E34" s="13">
        <v>64</v>
      </c>
      <c r="F34" s="13">
        <v>-1088</v>
      </c>
    </row>
    <row r="35" spans="1:10">
      <c r="A35" s="41" t="s">
        <v>137</v>
      </c>
      <c r="B35" s="39">
        <v>6</v>
      </c>
      <c r="C35" s="13"/>
      <c r="D35" s="13">
        <v>70475</v>
      </c>
      <c r="E35" s="13">
        <v>0</v>
      </c>
      <c r="F35" s="13"/>
    </row>
    <row r="36" spans="1:10">
      <c r="A36" s="41" t="s">
        <v>138</v>
      </c>
      <c r="B36" s="39">
        <v>7</v>
      </c>
      <c r="C36" s="20"/>
      <c r="D36" s="20"/>
      <c r="E36" s="20"/>
      <c r="F36" s="20"/>
    </row>
    <row r="37" spans="1:10">
      <c r="A37" s="41" t="s">
        <v>139</v>
      </c>
      <c r="B37" s="39">
        <v>8</v>
      </c>
      <c r="C37" s="20"/>
      <c r="D37" s="20"/>
      <c r="E37" s="20"/>
      <c r="F37" s="20"/>
    </row>
    <row r="38" spans="1:10">
      <c r="A38" s="38" t="s">
        <v>140</v>
      </c>
      <c r="B38" s="39">
        <v>9</v>
      </c>
      <c r="C38" s="13">
        <v>32</v>
      </c>
      <c r="D38" s="13">
        <v>61</v>
      </c>
      <c r="E38" s="13">
        <v>14</v>
      </c>
      <c r="F38" s="13">
        <v>42</v>
      </c>
    </row>
    <row r="39" spans="1:10">
      <c r="A39" s="43" t="s">
        <v>141</v>
      </c>
      <c r="B39" s="39">
        <v>10</v>
      </c>
      <c r="C39" s="20">
        <f>C38+C35+C34+C30+C9</f>
        <v>32122</v>
      </c>
      <c r="D39" s="20">
        <f>D38+D35+D34+D30+D9</f>
        <v>171389</v>
      </c>
      <c r="E39" s="20">
        <f>E38+E34+E30+E9</f>
        <v>4371</v>
      </c>
      <c r="F39" s="20">
        <f>F38+F35+F34+F30+F9</f>
        <v>5852</v>
      </c>
    </row>
    <row r="40" spans="1:10">
      <c r="A40" s="43"/>
      <c r="B40" s="39"/>
      <c r="C40" s="13"/>
      <c r="D40" s="13"/>
      <c r="E40" s="13"/>
      <c r="F40" s="13"/>
    </row>
    <row r="41" spans="1:10">
      <c r="A41" s="38" t="s">
        <v>142</v>
      </c>
      <c r="B41" s="39">
        <v>11</v>
      </c>
      <c r="C41" s="20"/>
      <c r="D41" s="20"/>
      <c r="E41" s="20"/>
      <c r="F41" s="20"/>
      <c r="G41" s="1" t="b">
        <f>C41&gt;=C43+C44+C45+C46+C47</f>
        <v>1</v>
      </c>
      <c r="H41" s="1" t="b">
        <f>D41&gt;=D43+D44+D45+D46+D47</f>
        <v>1</v>
      </c>
      <c r="I41" s="1" t="b">
        <f>E41&gt;=E43+E44+E45+E46+E47</f>
        <v>1</v>
      </c>
      <c r="J41" s="1" t="b">
        <f>F41&gt;=F43+F44+F45+F46+F47</f>
        <v>1</v>
      </c>
    </row>
    <row r="42" spans="1:10">
      <c r="A42" s="38" t="s">
        <v>74</v>
      </c>
      <c r="B42" s="39"/>
      <c r="C42" s="13"/>
      <c r="D42" s="13"/>
      <c r="E42" s="13"/>
      <c r="F42" s="13"/>
    </row>
    <row r="43" spans="1:10">
      <c r="A43" s="38" t="s">
        <v>143</v>
      </c>
      <c r="B43" s="44" t="s">
        <v>144</v>
      </c>
      <c r="C43" s="13"/>
      <c r="D43" s="13"/>
      <c r="E43" s="13"/>
      <c r="F43" s="13"/>
    </row>
    <row r="44" spans="1:10">
      <c r="A44" s="38" t="s">
        <v>145</v>
      </c>
      <c r="B44" s="44" t="s">
        <v>146</v>
      </c>
      <c r="C44" s="13"/>
      <c r="D44" s="13"/>
      <c r="E44" s="13"/>
      <c r="F44" s="13"/>
    </row>
    <row r="45" spans="1:10">
      <c r="A45" s="36" t="s">
        <v>147</v>
      </c>
      <c r="B45" s="37" t="s">
        <v>148</v>
      </c>
      <c r="C45" s="13"/>
      <c r="D45" s="13"/>
      <c r="E45" s="13"/>
      <c r="F45" s="13"/>
    </row>
    <row r="46" spans="1:10">
      <c r="A46" s="38" t="s">
        <v>149</v>
      </c>
      <c r="B46" s="39" t="s">
        <v>150</v>
      </c>
      <c r="C46" s="13"/>
      <c r="D46" s="13"/>
      <c r="E46" s="13"/>
      <c r="F46" s="13"/>
    </row>
    <row r="47" spans="1:10">
      <c r="A47" s="38" t="s">
        <v>151</v>
      </c>
      <c r="B47" s="39" t="s">
        <v>152</v>
      </c>
      <c r="C47" s="13"/>
      <c r="D47" s="13"/>
      <c r="E47" s="13"/>
      <c r="F47" s="13"/>
    </row>
    <row r="48" spans="1:10">
      <c r="A48" s="36" t="s">
        <v>153</v>
      </c>
      <c r="B48" s="45" t="s">
        <v>154</v>
      </c>
      <c r="C48" s="20"/>
      <c r="D48" s="20"/>
      <c r="E48" s="20"/>
      <c r="F48" s="20"/>
    </row>
    <row r="49" spans="1:10">
      <c r="A49" s="36" t="s">
        <v>155</v>
      </c>
      <c r="B49" s="7">
        <v>12</v>
      </c>
      <c r="C49" s="20">
        <f>C52</f>
        <v>0</v>
      </c>
      <c r="D49" s="20">
        <f>D52</f>
        <v>900</v>
      </c>
      <c r="E49" s="20">
        <f>E52</f>
        <v>366</v>
      </c>
      <c r="F49" s="20">
        <f>F52</f>
        <v>755</v>
      </c>
      <c r="G49" s="1" t="e">
        <f>C49&gt;=#REF!+C52</f>
        <v>#REF!</v>
      </c>
      <c r="H49" s="1" t="b">
        <f>D49&gt;=C51+D52</f>
        <v>1</v>
      </c>
      <c r="I49" s="1" t="b">
        <f>E49&gt;=E51+E52</f>
        <v>1</v>
      </c>
      <c r="J49" s="1" t="b">
        <f>F49&gt;=F51+F52</f>
        <v>1</v>
      </c>
    </row>
    <row r="50" spans="1:10">
      <c r="A50" s="36" t="s">
        <v>74</v>
      </c>
      <c r="B50" s="7"/>
      <c r="C50" s="13"/>
      <c r="D50" s="13"/>
      <c r="E50" s="13"/>
      <c r="F50" s="13"/>
    </row>
    <row r="51" spans="1:10">
      <c r="A51" s="36" t="s">
        <v>156</v>
      </c>
      <c r="B51" s="7" t="s">
        <v>157</v>
      </c>
      <c r="C51" s="13"/>
      <c r="D51" s="46"/>
      <c r="E51" s="13">
        <v>0</v>
      </c>
      <c r="F51" s="13">
        <v>0</v>
      </c>
    </row>
    <row r="52" spans="1:10">
      <c r="A52" s="36" t="s">
        <v>158</v>
      </c>
      <c r="B52" s="7" t="s">
        <v>159</v>
      </c>
      <c r="C52" s="13">
        <v>0</v>
      </c>
      <c r="D52" s="13">
        <v>900</v>
      </c>
      <c r="E52" s="13">
        <v>366</v>
      </c>
      <c r="F52" s="13">
        <v>755</v>
      </c>
    </row>
    <row r="53" spans="1:10" ht="15.75" customHeight="1">
      <c r="A53" s="36" t="s">
        <v>160</v>
      </c>
      <c r="B53" s="7" t="s">
        <v>161</v>
      </c>
      <c r="C53" s="20"/>
      <c r="D53" s="20"/>
      <c r="E53" s="20"/>
      <c r="F53" s="20"/>
      <c r="G53" s="1" t="e">
        <f>C53&gt;=#REF!+C56+C57+C58+C59</f>
        <v>#REF!</v>
      </c>
      <c r="H53" s="1" t="b">
        <f>D53&gt;=C55+D56+D57+D58+D59</f>
        <v>1</v>
      </c>
      <c r="I53" s="1" t="b">
        <f>E53&gt;=E55+E56+E57+E58+E59</f>
        <v>1</v>
      </c>
      <c r="J53" s="1" t="b">
        <f>F53&gt;=F55+F56+F57+F58+F59</f>
        <v>1</v>
      </c>
    </row>
    <row r="54" spans="1:10">
      <c r="A54" s="36" t="s">
        <v>12</v>
      </c>
      <c r="B54" s="35"/>
      <c r="C54" s="13"/>
      <c r="D54" s="13"/>
      <c r="E54" s="13"/>
      <c r="F54" s="13"/>
    </row>
    <row r="55" spans="1:10">
      <c r="A55" s="36" t="s">
        <v>162</v>
      </c>
      <c r="B55" s="7" t="s">
        <v>163</v>
      </c>
      <c r="C55" s="13"/>
      <c r="D55" s="46"/>
      <c r="E55" s="13"/>
      <c r="F55" s="13"/>
    </row>
    <row r="56" spans="1:10">
      <c r="A56" s="36" t="s">
        <v>164</v>
      </c>
      <c r="B56" s="7" t="s">
        <v>165</v>
      </c>
      <c r="C56" s="13"/>
      <c r="D56" s="13"/>
      <c r="E56" s="13"/>
      <c r="F56" s="13"/>
    </row>
    <row r="57" spans="1:10">
      <c r="A57" s="36" t="s">
        <v>166</v>
      </c>
      <c r="B57" s="7" t="s">
        <v>167</v>
      </c>
      <c r="C57" s="13"/>
      <c r="D57" s="13"/>
      <c r="E57" s="13"/>
      <c r="F57" s="13"/>
    </row>
    <row r="58" spans="1:10">
      <c r="A58" s="36" t="s">
        <v>168</v>
      </c>
      <c r="B58" s="7" t="s">
        <v>169</v>
      </c>
      <c r="C58" s="13"/>
      <c r="D58" s="13"/>
      <c r="E58" s="13"/>
      <c r="F58" s="13"/>
    </row>
    <row r="59" spans="1:10">
      <c r="A59" s="36" t="s">
        <v>170</v>
      </c>
      <c r="B59" s="7" t="s">
        <v>171</v>
      </c>
      <c r="C59" s="13"/>
      <c r="D59" s="13"/>
      <c r="E59" s="13"/>
      <c r="F59" s="13"/>
    </row>
    <row r="60" spans="1:10">
      <c r="A60" s="36" t="s">
        <v>172</v>
      </c>
      <c r="B60" s="7" t="s">
        <v>173</v>
      </c>
      <c r="C60" s="20">
        <f>C62+C63+C64+C65</f>
        <v>7739</v>
      </c>
      <c r="D60" s="20">
        <f>D62+D63+D64+D65</f>
        <v>24841</v>
      </c>
      <c r="E60" s="20">
        <f>E62+E63+E64+E65</f>
        <v>8164</v>
      </c>
      <c r="F60" s="20">
        <f>F62+F63+F64+F65</f>
        <v>21108</v>
      </c>
      <c r="G60" s="1" t="e">
        <f>C60&gt;=#REF!+#REF!+#REF!+#REF!</f>
        <v>#REF!</v>
      </c>
      <c r="H60" s="1" t="b">
        <f>D60&gt;=C62+C63+C64+C65</f>
        <v>1</v>
      </c>
      <c r="I60" s="1" t="b">
        <f>E60&gt;=E62+E63+E64+E65</f>
        <v>1</v>
      </c>
      <c r="J60" s="1" t="b">
        <f>F60&gt;=F62+F63+F64+F65</f>
        <v>1</v>
      </c>
    </row>
    <row r="61" spans="1:10">
      <c r="A61" s="36" t="s">
        <v>12</v>
      </c>
      <c r="B61" s="7" t="s">
        <v>174</v>
      </c>
      <c r="C61" s="13"/>
      <c r="D61" s="13"/>
      <c r="E61" s="13"/>
      <c r="F61" s="13"/>
    </row>
    <row r="62" spans="1:10">
      <c r="A62" s="36" t="s">
        <v>175</v>
      </c>
      <c r="B62" s="7" t="s">
        <v>176</v>
      </c>
      <c r="C62" s="13">
        <v>7002</v>
      </c>
      <c r="D62" s="47">
        <v>22326</v>
      </c>
      <c r="E62" s="13">
        <v>7416</v>
      </c>
      <c r="F62" s="13">
        <v>18939</v>
      </c>
    </row>
    <row r="63" spans="1:10">
      <c r="A63" s="36" t="s">
        <v>177</v>
      </c>
      <c r="B63" s="7" t="s">
        <v>178</v>
      </c>
      <c r="C63" s="13">
        <v>58</v>
      </c>
      <c r="D63" s="48">
        <v>175</v>
      </c>
      <c r="E63" s="13">
        <v>45</v>
      </c>
      <c r="F63" s="13">
        <v>136</v>
      </c>
    </row>
    <row r="64" spans="1:10">
      <c r="A64" s="36" t="s">
        <v>179</v>
      </c>
      <c r="B64" s="7" t="s">
        <v>180</v>
      </c>
      <c r="C64" s="13">
        <v>0</v>
      </c>
      <c r="D64" s="48">
        <v>0</v>
      </c>
      <c r="E64" s="13">
        <v>0</v>
      </c>
      <c r="F64" s="13">
        <v>0</v>
      </c>
    </row>
    <row r="65" spans="1:6" ht="25.5">
      <c r="A65" s="36" t="s">
        <v>181</v>
      </c>
      <c r="B65" s="7" t="s">
        <v>182</v>
      </c>
      <c r="C65" s="13">
        <v>679</v>
      </c>
      <c r="D65" s="48">
        <v>2340</v>
      </c>
      <c r="E65" s="13">
        <v>703</v>
      </c>
      <c r="F65" s="13">
        <v>2033</v>
      </c>
    </row>
    <row r="66" spans="1:6">
      <c r="A66" s="36" t="s">
        <v>183</v>
      </c>
      <c r="B66" s="7" t="s">
        <v>184</v>
      </c>
      <c r="C66" s="20"/>
      <c r="D66" s="49"/>
      <c r="E66" s="20"/>
      <c r="F66" s="20"/>
    </row>
    <row r="67" spans="1:6">
      <c r="A67" s="36" t="s">
        <v>185</v>
      </c>
      <c r="B67" s="7" t="s">
        <v>186</v>
      </c>
      <c r="C67" s="20">
        <v>1168</v>
      </c>
      <c r="D67" s="50">
        <v>20673</v>
      </c>
      <c r="E67" s="20">
        <v>885</v>
      </c>
      <c r="F67" s="20">
        <v>50262</v>
      </c>
    </row>
    <row r="68" spans="1:6">
      <c r="A68" s="51" t="s">
        <v>187</v>
      </c>
      <c r="B68" s="7" t="s">
        <v>188</v>
      </c>
      <c r="C68" s="20">
        <f>C41+C48+C49+C53+C60+C66+C67</f>
        <v>8907</v>
      </c>
      <c r="D68" s="20">
        <v>46414</v>
      </c>
      <c r="E68" s="20">
        <f>E41+E48+E49+E53+E60+E66+E67</f>
        <v>9415</v>
      </c>
      <c r="F68" s="20">
        <f>F41+F48+F49+F53+F60+F66+F67</f>
        <v>72125</v>
      </c>
    </row>
    <row r="69" spans="1:6">
      <c r="A69" s="36"/>
      <c r="B69" s="52"/>
      <c r="C69" s="20"/>
      <c r="D69" s="20"/>
      <c r="E69" s="20"/>
      <c r="F69" s="20"/>
    </row>
    <row r="70" spans="1:6" ht="14.25" customHeight="1">
      <c r="A70" s="36" t="s">
        <v>189</v>
      </c>
      <c r="B70" s="52" t="s">
        <v>190</v>
      </c>
      <c r="C70" s="20">
        <f>C39-C68</f>
        <v>23215</v>
      </c>
      <c r="D70" s="20">
        <v>124975</v>
      </c>
      <c r="E70" s="20">
        <f>E39-E68</f>
        <v>-5044</v>
      </c>
      <c r="F70" s="20">
        <f>F39-F68</f>
        <v>-66273</v>
      </c>
    </row>
    <row r="71" spans="1:6" ht="14.25" customHeight="1">
      <c r="A71" s="36" t="s">
        <v>191</v>
      </c>
      <c r="B71" s="7" t="s">
        <v>192</v>
      </c>
      <c r="C71" s="13"/>
      <c r="D71" s="13"/>
      <c r="E71" s="13"/>
      <c r="F71" s="13"/>
    </row>
    <row r="72" spans="1:6">
      <c r="A72" s="36" t="s">
        <v>12</v>
      </c>
      <c r="B72" s="7"/>
      <c r="C72" s="13"/>
      <c r="D72" s="13"/>
      <c r="E72" s="13"/>
      <c r="F72" s="13"/>
    </row>
    <row r="73" spans="1:6" ht="25.5">
      <c r="A73" s="36" t="s">
        <v>193</v>
      </c>
      <c r="B73" s="7" t="s">
        <v>194</v>
      </c>
      <c r="C73" s="13"/>
      <c r="D73" s="13"/>
      <c r="E73" s="13"/>
      <c r="F73" s="13"/>
    </row>
    <row r="74" spans="1:6" ht="16.5" customHeight="1">
      <c r="A74" s="36" t="s">
        <v>195</v>
      </c>
      <c r="B74" s="7">
        <v>20</v>
      </c>
      <c r="C74" s="20">
        <f>C70-C71</f>
        <v>23215</v>
      </c>
      <c r="D74" s="20">
        <f>D70-D71</f>
        <v>124975</v>
      </c>
      <c r="E74" s="20">
        <f>E70-E71</f>
        <v>-5044</v>
      </c>
      <c r="F74" s="20">
        <f>F70-F71</f>
        <v>-66273</v>
      </c>
    </row>
    <row r="75" spans="1:6">
      <c r="A75" s="36"/>
      <c r="B75" s="7"/>
      <c r="C75" s="13"/>
      <c r="D75" s="13"/>
      <c r="E75" s="13"/>
      <c r="F75" s="13"/>
    </row>
    <row r="76" spans="1:6">
      <c r="A76" s="51" t="s">
        <v>196</v>
      </c>
      <c r="B76" s="9">
        <v>21</v>
      </c>
      <c r="C76" s="20"/>
      <c r="D76" s="20"/>
      <c r="E76" s="20"/>
      <c r="F76" s="20"/>
    </row>
    <row r="77" spans="1:6">
      <c r="A77" s="36"/>
      <c r="B77" s="7"/>
      <c r="C77" s="20"/>
      <c r="D77" s="20"/>
      <c r="E77" s="20"/>
      <c r="F77" s="20"/>
    </row>
    <row r="78" spans="1:6" ht="16.5" customHeight="1">
      <c r="A78" s="36" t="s">
        <v>197</v>
      </c>
      <c r="B78" s="7">
        <v>22</v>
      </c>
      <c r="C78" s="20">
        <f>C74-C76</f>
        <v>23215</v>
      </c>
      <c r="D78" s="20">
        <f>D74-D76</f>
        <v>124975</v>
      </c>
      <c r="E78" s="20">
        <f>E74-E76</f>
        <v>-5044</v>
      </c>
      <c r="F78" s="20">
        <f>F74-F76</f>
        <v>-66273</v>
      </c>
    </row>
    <row r="79" spans="1:6">
      <c r="A79" s="36" t="s">
        <v>198</v>
      </c>
      <c r="B79" s="7">
        <v>23</v>
      </c>
      <c r="C79" s="20"/>
      <c r="D79" s="20"/>
      <c r="E79" s="20"/>
      <c r="F79" s="20"/>
    </row>
    <row r="80" spans="1:6">
      <c r="A80" s="36"/>
      <c r="B80" s="7"/>
      <c r="C80" s="13"/>
      <c r="D80" s="13"/>
      <c r="E80" s="13"/>
      <c r="F80" s="13"/>
    </row>
    <row r="81" spans="1:6">
      <c r="A81" s="36" t="s">
        <v>78</v>
      </c>
      <c r="B81" s="7">
        <v>24</v>
      </c>
      <c r="C81" s="13"/>
      <c r="D81" s="13"/>
      <c r="E81" s="13"/>
      <c r="F81" s="13"/>
    </row>
    <row r="82" spans="1:6">
      <c r="A82" s="36"/>
      <c r="B82" s="7"/>
      <c r="C82" s="13"/>
      <c r="D82" s="13"/>
      <c r="E82" s="13"/>
      <c r="F82" s="13"/>
    </row>
    <row r="83" spans="1:6" ht="18" customHeight="1">
      <c r="A83" s="51" t="s">
        <v>199</v>
      </c>
      <c r="B83" s="9">
        <v>25</v>
      </c>
      <c r="C83" s="20">
        <f>C78-C81</f>
        <v>23215</v>
      </c>
      <c r="D83" s="20">
        <f>D78-D81</f>
        <v>124975</v>
      </c>
      <c r="E83" s="20">
        <f>E78-E81</f>
        <v>-5044</v>
      </c>
      <c r="F83" s="20">
        <f>F78-F81</f>
        <v>-66273</v>
      </c>
    </row>
    <row r="84" spans="1:6">
      <c r="A84" s="53"/>
      <c r="B84" s="54"/>
      <c r="C84" s="55"/>
      <c r="D84" s="55"/>
      <c r="E84" s="55"/>
      <c r="F84" s="55"/>
    </row>
    <row r="85" spans="1:6" hidden="1">
      <c r="A85" s="61" t="s">
        <v>200</v>
      </c>
      <c r="B85" s="61"/>
      <c r="C85" s="61"/>
      <c r="D85" s="61"/>
      <c r="E85" s="61"/>
      <c r="F85" s="61"/>
    </row>
    <row r="86" spans="1:6" ht="0.75" customHeight="1"/>
    <row r="87" spans="1:6" ht="6" customHeight="1"/>
    <row r="88" spans="1:6">
      <c r="A88" s="29" t="s">
        <v>84</v>
      </c>
      <c r="B88" s="30"/>
      <c r="C88" s="30"/>
      <c r="D88" s="29"/>
      <c r="E88" s="29" t="s">
        <v>201</v>
      </c>
    </row>
    <row r="89" spans="1:6">
      <c r="A89" s="29"/>
      <c r="B89" s="30"/>
      <c r="C89" s="30"/>
      <c r="D89" s="29"/>
      <c r="E89" s="29"/>
    </row>
    <row r="90" spans="1:6" ht="2.25" customHeight="1">
      <c r="A90" s="29"/>
      <c r="B90" s="30"/>
      <c r="C90" s="30"/>
      <c r="D90" s="29"/>
      <c r="E90" s="29"/>
    </row>
    <row r="91" spans="1:6">
      <c r="A91" s="31" t="str">
        <f>'[1]Ф1 (н)'!A81</f>
        <v>Главный бухгалтер      _____________________ Жаканбаева Г.К.</v>
      </c>
      <c r="B91" s="30"/>
      <c r="C91" s="30"/>
      <c r="D91" s="29"/>
      <c r="E91" s="29" t="s">
        <v>201</v>
      </c>
    </row>
    <row r="92" spans="1:6">
      <c r="A92" s="29"/>
      <c r="B92" s="30"/>
      <c r="C92" s="30"/>
      <c r="D92" s="29"/>
      <c r="E92" s="29"/>
    </row>
    <row r="93" spans="1:6" ht="0.75" customHeight="1">
      <c r="A93" s="29"/>
      <c r="B93" s="30"/>
      <c r="C93" s="30"/>
      <c r="D93" s="29"/>
      <c r="E93" s="29"/>
    </row>
    <row r="94" spans="1:6">
      <c r="A94" s="29" t="s">
        <v>87</v>
      </c>
      <c r="B94" s="30"/>
      <c r="C94" s="30"/>
      <c r="D94" s="29"/>
      <c r="E94" s="29" t="s">
        <v>201</v>
      </c>
    </row>
    <row r="95" spans="1:6">
      <c r="A95" s="32"/>
      <c r="B95" s="15"/>
      <c r="C95" s="15"/>
      <c r="D95" s="15"/>
      <c r="E95" s="15"/>
    </row>
    <row r="96" spans="1:6">
      <c r="A96" s="33" t="s">
        <v>88</v>
      </c>
      <c r="B96" s="15"/>
      <c r="C96" s="21"/>
      <c r="D96" s="21"/>
      <c r="E96" s="21"/>
    </row>
    <row r="97" spans="1:5">
      <c r="A97" s="32" t="s">
        <v>89</v>
      </c>
      <c r="B97" s="15"/>
      <c r="C97" s="15"/>
      <c r="D97" s="15"/>
      <c r="E97" s="15"/>
    </row>
    <row r="98" spans="1:5">
      <c r="A98" s="28"/>
    </row>
  </sheetData>
  <mergeCells count="5">
    <mergeCell ref="D1:F1"/>
    <mergeCell ref="A3:F3"/>
    <mergeCell ref="A4:F4"/>
    <mergeCell ref="A5:F5"/>
    <mergeCell ref="A85:F85"/>
  </mergeCells>
  <pageMargins left="0.78740157480314965" right="0.23" top="0.4" bottom="0.32" header="0.33" footer="0.23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87"/>
  <sheetViews>
    <sheetView view="pageBreakPreview" zoomScaleSheetLayoutView="100" workbookViewId="0">
      <selection activeCell="C52" sqref="C52"/>
    </sheetView>
  </sheetViews>
  <sheetFormatPr defaultRowHeight="12.75"/>
  <cols>
    <col min="1" max="1" width="67.4257812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6" width="13.5703125" style="1" customWidth="1"/>
    <col min="7" max="16384" width="9.140625" style="1"/>
  </cols>
  <sheetData>
    <row r="1" spans="1:5" ht="36" customHeight="1">
      <c r="B1" s="56" t="s">
        <v>0</v>
      </c>
      <c r="C1" s="56"/>
      <c r="D1" s="56"/>
    </row>
    <row r="2" spans="1:5" ht="12" customHeight="1">
      <c r="C2" s="2"/>
      <c r="D2" s="3" t="s">
        <v>1</v>
      </c>
    </row>
    <row r="3" spans="1:5">
      <c r="A3" s="57" t="s">
        <v>2</v>
      </c>
      <c r="B3" s="57"/>
      <c r="C3" s="57"/>
      <c r="D3" s="57"/>
    </row>
    <row r="4" spans="1:5">
      <c r="A4" s="58" t="s">
        <v>3</v>
      </c>
      <c r="B4" s="59"/>
      <c r="C4" s="59"/>
      <c r="D4" s="59"/>
    </row>
    <row r="5" spans="1:5">
      <c r="A5" s="63" t="s">
        <v>4</v>
      </c>
      <c r="B5" s="63"/>
      <c r="C5" s="63"/>
      <c r="D5" s="63"/>
    </row>
    <row r="6" spans="1:5" s="4" customFormat="1">
      <c r="D6" s="5" t="s">
        <v>5</v>
      </c>
    </row>
    <row r="7" spans="1:5" ht="38.25">
      <c r="A7" s="6" t="s">
        <v>6</v>
      </c>
      <c r="B7" s="6" t="s">
        <v>7</v>
      </c>
      <c r="C7" s="6" t="s">
        <v>8</v>
      </c>
      <c r="D7" s="6" t="s">
        <v>9</v>
      </c>
    </row>
    <row r="8" spans="1:5">
      <c r="A8" s="7">
        <v>1</v>
      </c>
      <c r="B8" s="7">
        <v>2</v>
      </c>
      <c r="C8" s="7">
        <v>3</v>
      </c>
      <c r="D8" s="7">
        <v>4</v>
      </c>
    </row>
    <row r="9" spans="1:5">
      <c r="A9" s="8" t="s">
        <v>10</v>
      </c>
      <c r="B9" s="9"/>
      <c r="C9" s="10"/>
      <c r="D9" s="10"/>
    </row>
    <row r="10" spans="1:5">
      <c r="A10" s="11" t="s">
        <v>11</v>
      </c>
      <c r="B10" s="12">
        <v>1</v>
      </c>
      <c r="C10" s="13">
        <f>C12+C13</f>
        <v>360076</v>
      </c>
      <c r="D10" s="13">
        <v>345062</v>
      </c>
    </row>
    <row r="11" spans="1:5">
      <c r="A11" s="11" t="s">
        <v>12</v>
      </c>
      <c r="B11" s="12"/>
      <c r="C11" s="13"/>
      <c r="D11" s="13"/>
    </row>
    <row r="12" spans="1:5">
      <c r="A12" s="11" t="s">
        <v>13</v>
      </c>
      <c r="B12" s="12">
        <v>1.1000000000000001</v>
      </c>
      <c r="C12" s="13">
        <v>522</v>
      </c>
      <c r="D12" s="13">
        <v>614</v>
      </c>
    </row>
    <row r="13" spans="1:5" ht="25.5">
      <c r="A13" s="11" t="s">
        <v>14</v>
      </c>
      <c r="B13" s="12">
        <v>1.2</v>
      </c>
      <c r="C13" s="13">
        <v>359554</v>
      </c>
      <c r="D13" s="13">
        <v>344448</v>
      </c>
    </row>
    <row r="14" spans="1:5">
      <c r="A14" s="14" t="s">
        <v>15</v>
      </c>
      <c r="B14" s="12">
        <v>2</v>
      </c>
      <c r="C14" s="13"/>
      <c r="D14" s="13"/>
    </row>
    <row r="15" spans="1:5" ht="25.5">
      <c r="A15" s="14" t="s">
        <v>16</v>
      </c>
      <c r="B15" s="12">
        <v>3</v>
      </c>
      <c r="C15" s="13"/>
      <c r="D15" s="13"/>
      <c r="E15" s="15" t="s">
        <v>17</v>
      </c>
    </row>
    <row r="16" spans="1:5">
      <c r="A16" s="14" t="s">
        <v>18</v>
      </c>
      <c r="B16" s="16" t="s">
        <v>19</v>
      </c>
      <c r="C16" s="13"/>
      <c r="D16" s="13"/>
    </row>
    <row r="17" spans="1:6" ht="23.25" customHeight="1">
      <c r="A17" s="14" t="s">
        <v>20</v>
      </c>
      <c r="B17" s="12">
        <v>5</v>
      </c>
      <c r="C17" s="13">
        <v>743233</v>
      </c>
      <c r="D17" s="13">
        <v>715793</v>
      </c>
      <c r="E17" s="15" t="s">
        <v>21</v>
      </c>
    </row>
    <row r="18" spans="1:6">
      <c r="A18" s="14" t="s">
        <v>22</v>
      </c>
      <c r="B18" s="12">
        <v>6</v>
      </c>
      <c r="C18" s="13">
        <v>25886</v>
      </c>
      <c r="D18" s="13">
        <v>33230</v>
      </c>
    </row>
    <row r="19" spans="1:6">
      <c r="A19" s="14" t="s">
        <v>23</v>
      </c>
      <c r="B19" s="12">
        <v>7</v>
      </c>
      <c r="C19" s="13"/>
      <c r="D19" s="13"/>
      <c r="E19" s="1" t="b">
        <f>C19&gt;=C21+C22</f>
        <v>1</v>
      </c>
      <c r="F19" s="1" t="b">
        <f>D19&gt;=D21+D22</f>
        <v>1</v>
      </c>
    </row>
    <row r="20" spans="1:6">
      <c r="A20" s="14" t="s">
        <v>12</v>
      </c>
      <c r="B20" s="12"/>
      <c r="C20" s="13"/>
      <c r="D20" s="13"/>
    </row>
    <row r="21" spans="1:6">
      <c r="A21" s="14" t="s">
        <v>24</v>
      </c>
      <c r="B21" s="12" t="s">
        <v>25</v>
      </c>
      <c r="C21" s="13"/>
      <c r="D21" s="13"/>
    </row>
    <row r="22" spans="1:6">
      <c r="A22" s="14" t="s">
        <v>26</v>
      </c>
      <c r="B22" s="16" t="s">
        <v>27</v>
      </c>
      <c r="C22" s="13"/>
      <c r="D22" s="13"/>
    </row>
    <row r="23" spans="1:6" ht="24" customHeight="1">
      <c r="A23" s="14" t="s">
        <v>28</v>
      </c>
      <c r="B23" s="16">
        <v>8</v>
      </c>
      <c r="C23" s="13"/>
      <c r="D23" s="13"/>
      <c r="E23" s="15" t="s">
        <v>29</v>
      </c>
    </row>
    <row r="24" spans="1:6">
      <c r="A24" s="14" t="s">
        <v>30</v>
      </c>
      <c r="B24" s="12">
        <v>9</v>
      </c>
      <c r="C24" s="13"/>
      <c r="D24" s="13"/>
      <c r="E24" s="15" t="s">
        <v>31</v>
      </c>
    </row>
    <row r="25" spans="1:6">
      <c r="A25" s="14" t="s">
        <v>32</v>
      </c>
      <c r="B25" s="12">
        <v>10</v>
      </c>
      <c r="C25" s="13"/>
      <c r="D25" s="13"/>
      <c r="E25" s="15" t="s">
        <v>33</v>
      </c>
    </row>
    <row r="26" spans="1:6" ht="15.75" customHeight="1">
      <c r="A26" s="14" t="s">
        <v>34</v>
      </c>
      <c r="B26" s="12">
        <v>11</v>
      </c>
      <c r="C26" s="13"/>
      <c r="D26" s="13"/>
    </row>
    <row r="27" spans="1:6">
      <c r="A27" s="14" t="s">
        <v>35</v>
      </c>
      <c r="B27" s="12">
        <v>12</v>
      </c>
      <c r="C27" s="13"/>
      <c r="D27" s="13"/>
    </row>
    <row r="28" spans="1:6">
      <c r="A28" s="14" t="s">
        <v>36</v>
      </c>
      <c r="B28" s="12">
        <v>13</v>
      </c>
      <c r="C28" s="13">
        <v>465080</v>
      </c>
      <c r="D28" s="13">
        <v>350126</v>
      </c>
    </row>
    <row r="29" spans="1:6" ht="15.75" customHeight="1">
      <c r="A29" s="14" t="s">
        <v>37</v>
      </c>
      <c r="B29" s="12">
        <v>14</v>
      </c>
      <c r="C29" s="13"/>
      <c r="D29" s="13"/>
      <c r="E29" s="15" t="s">
        <v>38</v>
      </c>
    </row>
    <row r="30" spans="1:6">
      <c r="A30" s="14" t="s">
        <v>39</v>
      </c>
      <c r="B30" s="12">
        <v>15</v>
      </c>
      <c r="C30" s="13">
        <v>533</v>
      </c>
      <c r="D30" s="13">
        <v>463</v>
      </c>
    </row>
    <row r="31" spans="1:6" ht="14.25" customHeight="1">
      <c r="A31" s="14" t="s">
        <v>40</v>
      </c>
      <c r="B31" s="12">
        <v>16</v>
      </c>
      <c r="C31" s="13"/>
      <c r="D31" s="13"/>
    </row>
    <row r="32" spans="1:6" ht="15" customHeight="1">
      <c r="A32" s="14" t="s">
        <v>41</v>
      </c>
      <c r="B32" s="12">
        <v>17</v>
      </c>
      <c r="C32" s="13">
        <v>10090</v>
      </c>
      <c r="D32" s="13">
        <v>10215</v>
      </c>
    </row>
    <row r="33" spans="1:5">
      <c r="A33" s="17" t="s">
        <v>42</v>
      </c>
      <c r="B33" s="12">
        <v>18</v>
      </c>
      <c r="C33" s="13">
        <v>1271</v>
      </c>
      <c r="D33" s="13">
        <v>971</v>
      </c>
    </row>
    <row r="34" spans="1:5">
      <c r="A34" s="14" t="s">
        <v>43</v>
      </c>
      <c r="B34" s="12">
        <v>19</v>
      </c>
      <c r="C34" s="13"/>
      <c r="D34" s="13"/>
    </row>
    <row r="35" spans="1:5">
      <c r="A35" s="14" t="s">
        <v>44</v>
      </c>
      <c r="B35" s="12">
        <v>20</v>
      </c>
      <c r="C35" s="13"/>
      <c r="D35" s="13"/>
    </row>
    <row r="36" spans="1:5">
      <c r="A36" s="14" t="s">
        <v>45</v>
      </c>
      <c r="B36" s="12">
        <v>21</v>
      </c>
      <c r="C36" s="13">
        <v>15840</v>
      </c>
      <c r="D36" s="13">
        <v>11990</v>
      </c>
    </row>
    <row r="37" spans="1:5">
      <c r="A37" s="14"/>
      <c r="B37" s="12"/>
      <c r="C37" s="10"/>
      <c r="D37" s="13"/>
    </row>
    <row r="38" spans="1:5">
      <c r="A38" s="18" t="s">
        <v>46</v>
      </c>
      <c r="B38" s="12">
        <v>22</v>
      </c>
      <c r="C38" s="19">
        <v>1622009</v>
      </c>
      <c r="D38" s="20">
        <f>D10+D14+D15+D16+D17+D18+D19+D23+D24+D25+D26+D27+D28+D29+D30+D31+D32+D33+D34+D35+D36</f>
        <v>1467850</v>
      </c>
      <c r="E38" s="21" t="s">
        <v>47</v>
      </c>
    </row>
    <row r="39" spans="1:5">
      <c r="A39" s="14"/>
      <c r="B39" s="12"/>
      <c r="C39" s="10"/>
      <c r="D39" s="13"/>
      <c r="E39" s="22"/>
    </row>
    <row r="40" spans="1:5">
      <c r="A40" s="23" t="s">
        <v>48</v>
      </c>
      <c r="B40" s="12"/>
      <c r="C40" s="10"/>
      <c r="D40" s="13"/>
    </row>
    <row r="41" spans="1:5">
      <c r="A41" s="24" t="s">
        <v>49</v>
      </c>
      <c r="B41" s="12">
        <v>23</v>
      </c>
      <c r="C41" s="10"/>
      <c r="D41" s="13"/>
    </row>
    <row r="42" spans="1:5">
      <c r="A42" s="14" t="s">
        <v>18</v>
      </c>
      <c r="B42" s="12">
        <v>24</v>
      </c>
      <c r="C42" s="10"/>
      <c r="D42" s="13"/>
    </row>
    <row r="43" spans="1:5">
      <c r="A43" s="24" t="s">
        <v>50</v>
      </c>
      <c r="B43" s="12">
        <v>25</v>
      </c>
      <c r="C43" s="10"/>
      <c r="D43" s="13"/>
    </row>
    <row r="44" spans="1:5">
      <c r="A44" s="14" t="s">
        <v>51</v>
      </c>
      <c r="B44" s="12">
        <v>26</v>
      </c>
      <c r="C44" s="10"/>
      <c r="D44" s="13"/>
      <c r="E44" s="15" t="s">
        <v>52</v>
      </c>
    </row>
    <row r="45" spans="1:5">
      <c r="A45" s="24" t="s">
        <v>53</v>
      </c>
      <c r="B45" s="12">
        <v>27</v>
      </c>
      <c r="C45" s="10"/>
      <c r="D45" s="13"/>
    </row>
    <row r="46" spans="1:5">
      <c r="A46" s="24" t="s">
        <v>54</v>
      </c>
      <c r="B46" s="12">
        <v>28</v>
      </c>
      <c r="C46" s="13">
        <v>22008</v>
      </c>
      <c r="D46" s="13">
        <v>20572</v>
      </c>
    </row>
    <row r="47" spans="1:5">
      <c r="A47" s="11" t="s">
        <v>55</v>
      </c>
      <c r="B47" s="12">
        <v>29</v>
      </c>
      <c r="C47" s="13">
        <v>4079</v>
      </c>
      <c r="D47" s="13">
        <v>4079</v>
      </c>
    </row>
    <row r="48" spans="1:5">
      <c r="A48" s="14" t="s">
        <v>56</v>
      </c>
      <c r="B48" s="12">
        <v>30</v>
      </c>
      <c r="C48" s="13"/>
      <c r="D48" s="13"/>
    </row>
    <row r="49" spans="1:6">
      <c r="A49" s="14" t="s">
        <v>57</v>
      </c>
      <c r="B49" s="12">
        <v>31</v>
      </c>
      <c r="C49" s="13"/>
      <c r="D49" s="13"/>
    </row>
    <row r="50" spans="1:6">
      <c r="A50" s="14" t="s">
        <v>58</v>
      </c>
      <c r="B50" s="25" t="s">
        <v>59</v>
      </c>
      <c r="C50" s="13">
        <v>8291</v>
      </c>
      <c r="D50" s="10">
        <v>8291</v>
      </c>
      <c r="E50" s="22"/>
    </row>
    <row r="51" spans="1:6">
      <c r="A51" s="14" t="s">
        <v>60</v>
      </c>
      <c r="B51" s="12" t="s">
        <v>61</v>
      </c>
      <c r="C51" s="13"/>
      <c r="D51" s="10"/>
    </row>
    <row r="52" spans="1:6">
      <c r="A52" s="14" t="s">
        <v>62</v>
      </c>
      <c r="B52" s="12" t="s">
        <v>63</v>
      </c>
      <c r="C52" s="10">
        <v>5289</v>
      </c>
      <c r="D52" s="10">
        <v>5067</v>
      </c>
    </row>
    <row r="53" spans="1:6">
      <c r="A53" s="18"/>
      <c r="B53" s="12"/>
      <c r="C53" s="10"/>
      <c r="D53" s="10"/>
    </row>
    <row r="54" spans="1:6">
      <c r="A54" s="18" t="s">
        <v>64</v>
      </c>
      <c r="B54" s="12">
        <v>35</v>
      </c>
      <c r="C54" s="19">
        <f>C41+C42+C43+C44+C45+C46+C47+C48+C49+C50+C51+C52-1</f>
        <v>39666</v>
      </c>
      <c r="D54" s="19">
        <f>D41+D42+D43+D44+D45+D46+D47+D48+D49+D50+D51+D52</f>
        <v>38009</v>
      </c>
    </row>
    <row r="55" spans="1:6">
      <c r="A55" s="14"/>
      <c r="B55" s="12"/>
      <c r="C55" s="10"/>
      <c r="D55" s="10"/>
    </row>
    <row r="56" spans="1:6">
      <c r="A56" s="24" t="s">
        <v>65</v>
      </c>
      <c r="B56" s="12"/>
      <c r="C56" s="10"/>
      <c r="D56" s="10"/>
    </row>
    <row r="57" spans="1:6">
      <c r="A57" s="14" t="s">
        <v>66</v>
      </c>
      <c r="B57" s="12">
        <v>36</v>
      </c>
      <c r="C57" s="10">
        <f>C59</f>
        <v>1173280</v>
      </c>
      <c r="D57" s="10">
        <f>D59+D60</f>
        <v>1173280</v>
      </c>
      <c r="E57" s="1" t="b">
        <f>C57&gt;=C59+C60</f>
        <v>1</v>
      </c>
      <c r="F57" s="1" t="b">
        <f>D57&gt;=D59+D60</f>
        <v>1</v>
      </c>
    </row>
    <row r="58" spans="1:6">
      <c r="A58" s="14" t="s">
        <v>12</v>
      </c>
      <c r="B58" s="12"/>
      <c r="C58" s="10"/>
      <c r="D58" s="10"/>
    </row>
    <row r="59" spans="1:6">
      <c r="A59" s="14" t="s">
        <v>67</v>
      </c>
      <c r="B59" s="12">
        <v>36.1</v>
      </c>
      <c r="C59" s="10">
        <f>323680+849600</f>
        <v>1173280</v>
      </c>
      <c r="D59" s="10">
        <v>1173280</v>
      </c>
    </row>
    <row r="60" spans="1:6">
      <c r="A60" s="14" t="s">
        <v>68</v>
      </c>
      <c r="B60" s="12">
        <v>36.200000000000003</v>
      </c>
      <c r="C60" s="10"/>
      <c r="D60" s="10"/>
    </row>
    <row r="61" spans="1:6">
      <c r="A61" s="14" t="s">
        <v>69</v>
      </c>
      <c r="B61" s="12">
        <v>37</v>
      </c>
      <c r="C61" s="10"/>
      <c r="D61" s="10"/>
    </row>
    <row r="62" spans="1:6">
      <c r="A62" s="14" t="s">
        <v>70</v>
      </c>
      <c r="B62" s="26">
        <v>38</v>
      </c>
      <c r="C62" s="10"/>
      <c r="D62" s="10"/>
    </row>
    <row r="63" spans="1:6">
      <c r="A63" s="14" t="s">
        <v>71</v>
      </c>
      <c r="B63" s="26">
        <v>39</v>
      </c>
      <c r="C63" s="10"/>
      <c r="D63" s="10"/>
    </row>
    <row r="64" spans="1:6">
      <c r="A64" s="14" t="s">
        <v>72</v>
      </c>
      <c r="B64" s="26">
        <v>40</v>
      </c>
      <c r="C64" s="10">
        <v>96454</v>
      </c>
      <c r="D64" s="10">
        <v>68927</v>
      </c>
      <c r="E64" s="22"/>
    </row>
    <row r="65" spans="1:6">
      <c r="A65" s="14" t="s">
        <v>73</v>
      </c>
      <c r="B65" s="26">
        <v>41</v>
      </c>
      <c r="C65" s="10">
        <f>C67+C68</f>
        <v>312609</v>
      </c>
      <c r="D65" s="10">
        <f>D67+D68</f>
        <v>187634</v>
      </c>
      <c r="E65" s="22"/>
    </row>
    <row r="66" spans="1:6">
      <c r="A66" s="14" t="s">
        <v>74</v>
      </c>
      <c r="B66" s="26"/>
      <c r="C66" s="10"/>
      <c r="D66" s="10"/>
      <c r="E66" s="22"/>
    </row>
    <row r="67" spans="1:6">
      <c r="A67" s="14" t="s">
        <v>75</v>
      </c>
      <c r="B67" s="26">
        <v>41.1</v>
      </c>
      <c r="C67" s="10">
        <v>187634</v>
      </c>
      <c r="D67" s="10">
        <v>400030</v>
      </c>
      <c r="E67" s="22"/>
    </row>
    <row r="68" spans="1:6">
      <c r="A68" s="14" t="s">
        <v>76</v>
      </c>
      <c r="B68" s="26">
        <v>41.2</v>
      </c>
      <c r="C68" s="10">
        <v>124975</v>
      </c>
      <c r="D68" s="13">
        <v>-212396</v>
      </c>
      <c r="E68" s="21" t="s">
        <v>77</v>
      </c>
    </row>
    <row r="69" spans="1:6">
      <c r="A69" s="14" t="s">
        <v>78</v>
      </c>
      <c r="B69" s="26">
        <v>42</v>
      </c>
      <c r="C69" s="10"/>
      <c r="D69" s="10"/>
    </row>
    <row r="70" spans="1:6">
      <c r="A70" s="18"/>
      <c r="B70" s="26"/>
      <c r="C70" s="19"/>
      <c r="D70" s="19"/>
    </row>
    <row r="71" spans="1:6">
      <c r="A71" s="18" t="s">
        <v>79</v>
      </c>
      <c r="B71" s="26">
        <v>43</v>
      </c>
      <c r="C71" s="19">
        <f>C56+C57+C64+C65+C69</f>
        <v>1582343</v>
      </c>
      <c r="D71" s="19">
        <f>D56+D57+D64+D65+D69</f>
        <v>1429841</v>
      </c>
    </row>
    <row r="72" spans="1:6">
      <c r="A72" s="18"/>
      <c r="B72" s="26"/>
      <c r="C72" s="19"/>
      <c r="D72" s="19"/>
    </row>
    <row r="73" spans="1:6">
      <c r="A73" s="18" t="s">
        <v>80</v>
      </c>
      <c r="B73" s="26">
        <v>44</v>
      </c>
      <c r="C73" s="19">
        <f>C71+C54</f>
        <v>1622009</v>
      </c>
      <c r="D73" s="19">
        <f>D71+D54</f>
        <v>1467850</v>
      </c>
      <c r="E73" s="21" t="s">
        <v>81</v>
      </c>
    </row>
    <row r="74" spans="1:6">
      <c r="C74" s="27"/>
      <c r="D74" s="27">
        <f>C73-C38</f>
        <v>0</v>
      </c>
    </row>
    <row r="75" spans="1:6">
      <c r="A75" s="64" t="s">
        <v>82</v>
      </c>
      <c r="B75" s="64"/>
      <c r="C75" s="64"/>
      <c r="D75" s="64"/>
    </row>
    <row r="76" spans="1:6">
      <c r="A76" s="62" t="s">
        <v>83</v>
      </c>
      <c r="B76" s="62"/>
      <c r="C76" s="62"/>
      <c r="D76" s="62"/>
      <c r="E76" s="22"/>
      <c r="F76" s="22"/>
    </row>
    <row r="77" spans="1:6" ht="12" customHeight="1">
      <c r="A77" s="28"/>
    </row>
    <row r="78" spans="1:6" s="30" customFormat="1">
      <c r="A78" s="29" t="s">
        <v>84</v>
      </c>
      <c r="D78" s="29" t="s">
        <v>85</v>
      </c>
    </row>
    <row r="79" spans="1:6" s="30" customFormat="1">
      <c r="A79" s="29"/>
      <c r="D79" s="29"/>
    </row>
    <row r="80" spans="1:6" s="30" customFormat="1" ht="2.25" customHeight="1">
      <c r="A80" s="29"/>
      <c r="D80" s="29"/>
    </row>
    <row r="81" spans="1:4" s="30" customFormat="1">
      <c r="A81" s="31" t="s">
        <v>86</v>
      </c>
      <c r="D81" s="29" t="s">
        <v>85</v>
      </c>
    </row>
    <row r="82" spans="1:4" s="30" customFormat="1">
      <c r="A82" s="29"/>
      <c r="D82" s="29"/>
    </row>
    <row r="83" spans="1:4" s="30" customFormat="1" ht="1.5" customHeight="1">
      <c r="A83" s="29"/>
      <c r="D83" s="29"/>
    </row>
    <row r="84" spans="1:4" s="30" customFormat="1">
      <c r="A84" s="29" t="s">
        <v>87</v>
      </c>
      <c r="D84" s="29" t="s">
        <v>85</v>
      </c>
    </row>
    <row r="85" spans="1:4" s="15" customFormat="1">
      <c r="A85" s="32"/>
    </row>
    <row r="86" spans="1:4" s="15" customFormat="1">
      <c r="A86" s="33" t="s">
        <v>88</v>
      </c>
    </row>
    <row r="87" spans="1:4" s="15" customFormat="1">
      <c r="A87" s="32" t="s">
        <v>89</v>
      </c>
    </row>
  </sheetData>
  <mergeCells count="6">
    <mergeCell ref="A76:D76"/>
    <mergeCell ref="B1:D1"/>
    <mergeCell ref="A3:D3"/>
    <mergeCell ref="A4:D4"/>
    <mergeCell ref="A5:D5"/>
    <mergeCell ref="A75:D75"/>
  </mergeCells>
  <pageMargins left="0.74803149606299213" right="0.35433070866141736" top="0.27559055118110237" bottom="0.31496062992125984" header="0.23622047244094491" footer="0.2362204724409449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Ф2 (н)</vt:lpstr>
      <vt:lpstr>Ф1 (н)</vt:lpstr>
      <vt:lpstr>'Ф1 (н)'!Область_печати</vt:lpstr>
      <vt:lpstr>'Ф2 (н)'!Область_печати</vt:lpstr>
    </vt:vector>
  </TitlesOfParts>
  <Company>Realinvest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bibigul.tulegenova</dc:creator>
  <cp:lastModifiedBy>bibigul.tulegenova</cp:lastModifiedBy>
  <cp:lastPrinted>2014-04-14T11:24:32Z</cp:lastPrinted>
  <dcterms:created xsi:type="dcterms:W3CDTF">2014-04-14T11:22:21Z</dcterms:created>
  <dcterms:modified xsi:type="dcterms:W3CDTF">2014-04-14T11:32:45Z</dcterms:modified>
</cp:coreProperties>
</file>