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2 (н)" sheetId="4" r:id="rId1"/>
    <sheet name="Ф1 (н)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o">#REF!</definedName>
    <definedName name="q">#REF!</definedName>
    <definedName name="вп">#REF!</definedName>
    <definedName name="_xlnm.Print_Area" localSheetId="1">'Ф1 (н)'!$A$1:$D$87</definedName>
    <definedName name="_xlnm.Print_Area" localSheetId="0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E41" i="4"/>
  <c r="F41"/>
  <c r="E9"/>
  <c r="C54" i="5"/>
  <c r="D65"/>
  <c r="C65"/>
  <c r="C59"/>
  <c r="D57"/>
  <c r="C57"/>
  <c r="E57" s="1"/>
  <c r="D54"/>
  <c r="F19"/>
  <c r="E19"/>
  <c r="D10"/>
  <c r="D38" s="1"/>
  <c r="C10"/>
  <c r="C38" s="1"/>
  <c r="A91" i="4"/>
  <c r="F60"/>
  <c r="J60" s="1"/>
  <c r="E60"/>
  <c r="I60" s="1"/>
  <c r="D60"/>
  <c r="H60" s="1"/>
  <c r="C60"/>
  <c r="G60" s="1"/>
  <c r="J53"/>
  <c r="I53"/>
  <c r="H53"/>
  <c r="G53"/>
  <c r="D51"/>
  <c r="D49" s="1"/>
  <c r="H49" s="1"/>
  <c r="F49"/>
  <c r="E49"/>
  <c r="I49" s="1"/>
  <c r="C49"/>
  <c r="G49" s="1"/>
  <c r="J41"/>
  <c r="I41"/>
  <c r="D41"/>
  <c r="H41" s="1"/>
  <c r="C41"/>
  <c r="C68" s="1"/>
  <c r="F30"/>
  <c r="E30"/>
  <c r="D30"/>
  <c r="C30"/>
  <c r="J22"/>
  <c r="I22"/>
  <c r="H22"/>
  <c r="G22"/>
  <c r="J18"/>
  <c r="I18"/>
  <c r="G18"/>
  <c r="D18"/>
  <c r="H18" s="1"/>
  <c r="F9"/>
  <c r="J9" s="1"/>
  <c r="I9"/>
  <c r="D9"/>
  <c r="H9" s="1"/>
  <c r="C9"/>
  <c r="G9" s="1"/>
  <c r="D68" l="1"/>
  <c r="F68"/>
  <c r="F39"/>
  <c r="D71" i="5"/>
  <c r="D73" s="1"/>
  <c r="D39" i="4"/>
  <c r="E39"/>
  <c r="C39"/>
  <c r="C70" s="1"/>
  <c r="C74" s="1"/>
  <c r="C78" s="1"/>
  <c r="C83" s="1"/>
  <c r="F57" i="5"/>
  <c r="C71"/>
  <c r="C73" s="1"/>
  <c r="D74" s="1"/>
  <c r="I30" i="4"/>
  <c r="G41"/>
  <c r="E68"/>
  <c r="G30"/>
  <c r="H30"/>
  <c r="J30"/>
  <c r="J49"/>
  <c r="D70" l="1"/>
  <c r="D74" s="1"/>
  <c r="D78" s="1"/>
  <c r="D83" s="1"/>
  <c r="F70"/>
  <c r="F74" s="1"/>
  <c r="F78" s="1"/>
  <c r="F83" s="1"/>
  <c r="E70"/>
  <c r="E74" s="1"/>
  <c r="E78" s="1"/>
  <c r="E83" s="1"/>
</calcChain>
</file>

<file path=xl/sharedStrings.xml><?xml version="1.0" encoding="utf-8"?>
<sst xmlns="http://schemas.openxmlformats.org/spreadsheetml/2006/main" count="227" uniqueCount="202">
  <si>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</si>
  <si>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</si>
  <si>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</si>
  <si>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АО "Брокерский дом "JAZZ CAPITAL"
(полное наименование брокера и дилера)</t>
  </si>
  <si>
    <t>(в тысячах казахстанских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</si>
  <si>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</si>
  <si>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</si>
  <si>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</si>
  <si>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</si>
  <si>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</si>
  <si>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</si>
  <si>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</si>
  <si>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</si>
  <si>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</si>
  <si>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</si>
  <si>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</si>
  <si>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</si>
  <si>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</si>
  <si>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</si>
  <si>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</si>
  <si>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</si>
  <si>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</si>
  <si>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</si>
  <si>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</si>
  <si>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</si>
  <si>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</si>
  <si>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</si>
  <si>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</si>
  <si>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>из них: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</si>
  <si>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</si>
  <si>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</si>
  <si>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</si>
  <si>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</si>
  <si>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</si>
  <si>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</si>
  <si>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</si>
  <si>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</si>
  <si>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</si>
  <si>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</si>
  <si>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</si>
  <si>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</si>
  <si>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</si>
  <si>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</si>
  <si>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</si>
  <si>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</si>
  <si>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</si>
  <si>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</si>
  <si>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</si>
  <si>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</si>
  <si>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</si>
  <si>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</si>
  <si>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</si>
  <si>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</si>
  <si>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</si>
  <si>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</si>
  <si>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</si>
  <si>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</si>
  <si>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</si>
  <si>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</si>
  <si>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</si>
  <si>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</si>
  <si>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</si>
  <si>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</si>
  <si>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</si>
  <si>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</si>
  <si>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</si>
  <si>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</si>
  <si>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</si>
  <si>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</si>
  <si>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</si>
  <si>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</si>
  <si>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</si>
  <si>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</si>
  <si>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</si>
  <si>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</si>
  <si>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</si>
  <si>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</si>
  <si>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</si>
  <si>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</si>
  <si>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</si>
  <si>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</si>
  <si>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</si>
  <si>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</si>
  <si>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</si>
  <si>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</si>
  <si>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</si>
  <si>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</si>
  <si>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</si>
  <si>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</si>
  <si>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</si>
  <si>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</si>
  <si>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</si>
  <si>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</si>
  <si>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</si>
  <si>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</si>
  <si>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</si>
  <si>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</si>
  <si>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</si>
  <si>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</si>
  <si>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</si>
  <si>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</si>
  <si>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</si>
  <si>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</si>
  <si>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</si>
  <si>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</si>
  <si>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</si>
  <si>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</si>
  <si>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</si>
  <si>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</si>
  <si>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</si>
  <si>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</si>
  <si>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</si>
  <si>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</si>
  <si>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</si>
  <si>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</si>
  <si>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</si>
  <si>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</si>
  <si>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Исполнитель                 ______________________  Соболевская Л.Р.</t>
  </si>
  <si>
    <t>Телефон +7(727)2-900-111 вн. 145</t>
  </si>
  <si>
    <t>Место печати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</si>
  <si>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</si>
  <si>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</si>
  <si>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</si>
  <si>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( в тысячах казахстанских тенге)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</si>
  <si>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</si>
  <si>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</si>
  <si>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</si>
  <si>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</si>
  <si>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</si>
  <si>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</si>
  <si>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</si>
  <si>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</si>
  <si>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</si>
  <si>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</si>
  <si>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</si>
  <si>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</si>
  <si>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</si>
  <si>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</si>
  <si>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</si>
  <si>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</si>
  <si>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</si>
  <si>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</si>
  <si>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</si>
  <si>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</si>
  <si>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</si>
  <si>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</si>
  <si>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</si>
  <si>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</si>
  <si>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</si>
  <si>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</si>
  <si>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</si>
  <si>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</si>
  <si>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</si>
  <si>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</si>
  <si>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</si>
  <si>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</si>
  <si>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</si>
  <si>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</si>
  <si>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</si>
  <si>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</si>
  <si>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</si>
  <si>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</si>
  <si>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</si>
  <si>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</si>
  <si>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</si>
  <si>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</si>
  <si>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</si>
  <si>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</si>
  <si>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</si>
  <si>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</si>
  <si>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</si>
  <si>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</si>
  <si>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</si>
  <si>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</si>
  <si>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</si>
  <si>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</si>
  <si>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</si>
  <si>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</si>
  <si>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</si>
  <si>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</si>
  <si>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</si>
  <si>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</si>
  <si>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</si>
  <si>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</si>
  <si>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</si>
  <si>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</si>
  <si>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</si>
  <si>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</si>
  <si>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</si>
  <si>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</si>
  <si>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</si>
  <si>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</si>
  <si>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 xml:space="preserve">Итого капитал: </t>
  </si>
  <si>
    <t>Итого капитал и обязательства (стр.35+стр.44):</t>
  </si>
  <si>
    <t>Ф1 стр 44=Ф1 стр 22=Ф1 стр35+стр44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</si>
  <si>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</si>
  <si>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</si>
  <si>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Главный бухгалтер      _____________________ Жаканбаева Г.К.</t>
  </si>
  <si>
    <t>Первый руководитель _____________________ Дон С.Л.</t>
  </si>
  <si>
    <t xml:space="preserve"> по состоянию на "01" июля 2015 года</t>
  </si>
  <si>
    <t>дата 03.07.2015 г.</t>
  </si>
  <si>
    <t>по состоянию на "01" июля 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</si>
</sst>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6" fillId="0" borderId="0" xfId="1" applyFont="1" applyFill="1" applyAlignment="1" applyProtection="1">
      <alignment wrapText="1" shrinkToFit="1"/>
      <protection locked="0"/>
    </xf>
    <xf numFmtId="3" fontId="2" fillId="0" borderId="0" xfId="1" applyNumberFormat="1" applyFont="1" applyFill="1" applyProtection="1"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49" fontId="4" fillId="0" borderId="0" xfId="4" applyNumberFormat="1" applyFont="1" applyFill="1" applyProtection="1">
      <protection locked="0"/>
    </xf>
    <xf numFmtId="0" fontId="8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4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 applyFill="1" applyProtection="1">
      <protection locked="0"/>
    </xf>
    <xf numFmtId="3" fontId="1" fillId="0" borderId="0" xfId="2" applyNumberFormat="1" applyFont="1" applyFill="1" applyProtection="1">
      <protection locked="0"/>
    </xf>
    <xf numFmtId="49" fontId="2" fillId="0" borderId="0" xfId="5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quotePrefix="1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/>
    </xf>
    <xf numFmtId="0" fontId="11" fillId="0" borderId="0" xfId="2" applyFont="1" applyFill="1" applyAlignment="1" applyProtection="1">
      <alignment horizontal="center"/>
      <protection locked="0"/>
    </xf>
    <xf numFmtId="0" fontId="12" fillId="0" borderId="0" xfId="1" applyFont="1" applyFill="1" applyAlignment="1">
      <alignment horizontal="left"/>
    </xf>
  </cellXfs>
  <cellStyles count="12">
    <cellStyle name="Обычный" xfId="0" builtinId="0"/>
    <cellStyle name="Обычный 2" xfId="6"/>
    <cellStyle name="Обычный_I0000609Айнаш" xfId="2"/>
    <cellStyle name="Обычный_I0000709" xfId="1"/>
    <cellStyle name="Обычный_Приложения к Правилам по ИК_рус 2" xfId="5"/>
    <cellStyle name="Обычный_Приложения к Правилам по ИК_рус 3" xfId="4"/>
    <cellStyle name="Стиль 1" xfId="7"/>
    <cellStyle name="Финансовый 2" xfId="8"/>
    <cellStyle name="Финансовый 2 2" xfId="9"/>
    <cellStyle name="Финансовый 7" xfId="10"/>
    <cellStyle name="Финансовый 7 2" xfId="11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&#1056;&#1072;&#1073;&#1086;&#1095;&#1080;&#1081;%20&#1089;&#1090;&#1086;&#1083;/&#1086;&#1090;&#1095;&#1077;&#1090;&#1099;%20&#1088;&#1072;&#1084;%20&#1076;&#1078;&#1072;&#1079;%202012-2013/&#1044;&#1046;&#1040;&#1047;%202013/JAZZ%20%20&#1086;&#1090;&#1095;&#1077;&#1090;&#1085;&#1086;&#1089;&#1090;&#1100;%20&#1087;&#1086;%20&#1089;&#1086;&#1073;&#1089;&#1090;&#1074;&#1077;&#1085;&#1085;&#1099;&#1084;%20&#1085;&#1072;%2001.04.13&#1075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"/>
      <sheetName val="Ф2 (н)"/>
      <sheetName val="Пр1 (н)"/>
      <sheetName val="Пр2 (н)"/>
      <sheetName val="Пр3 (н)"/>
      <sheetName val="Пр4 (н)"/>
      <sheetName val="Ф1"/>
      <sheetName val="Ф2"/>
      <sheetName val="Пр1"/>
      <sheetName val="Пр2"/>
      <sheetName val="Пр3"/>
      <sheetName val="Пр4"/>
      <sheetName val="8 пр"/>
      <sheetName val="Пруд.нормативы"/>
      <sheetName val="5610-2011"/>
      <sheetName val="осв2013"/>
      <sheetName val="7210-2013"/>
      <sheetName val="цб"/>
      <sheetName val="7210-2011"/>
      <sheetName val="5610-2013"/>
      <sheetName val="Лист1"/>
    </sheetNames>
    <sheetDataSet>
      <sheetData sheetId="0">
        <row r="5">
          <cell r="A5" t="str">
            <v xml:space="preserve"> по состоянию на "01" января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7">
          <cell r="J87">
            <v>1173280312</v>
          </cell>
        </row>
      </sheetData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8"/>
  <sheetViews>
    <sheetView view="pageBreakPreview" topLeftCell="A40" zoomScaleSheetLayoutView="100" workbookViewId="0">
      <selection activeCell="C32" sqref="C32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1.42578125" style="1" customWidth="1"/>
    <col min="8" max="256" width="9.140625" style="1"/>
    <col min="257" max="257" width="79.2851562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3.7109375" style="1" customWidth="1"/>
    <col min="262" max="262" width="14.85546875" style="1" customWidth="1"/>
    <col min="263" max="263" width="11.42578125" style="1" customWidth="1"/>
    <col min="264" max="512" width="9.140625" style="1"/>
    <col min="513" max="513" width="79.2851562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3.7109375" style="1" customWidth="1"/>
    <col min="518" max="518" width="14.85546875" style="1" customWidth="1"/>
    <col min="519" max="519" width="11.42578125" style="1" customWidth="1"/>
    <col min="520" max="768" width="9.140625" style="1"/>
    <col min="769" max="769" width="79.2851562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3.7109375" style="1" customWidth="1"/>
    <col min="774" max="774" width="14.85546875" style="1" customWidth="1"/>
    <col min="775" max="775" width="11.42578125" style="1" customWidth="1"/>
    <col min="776" max="1024" width="9.140625" style="1"/>
    <col min="1025" max="1025" width="79.2851562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3.7109375" style="1" customWidth="1"/>
    <col min="1030" max="1030" width="14.85546875" style="1" customWidth="1"/>
    <col min="1031" max="1031" width="11.42578125" style="1" customWidth="1"/>
    <col min="1032" max="1280" width="9.140625" style="1"/>
    <col min="1281" max="1281" width="79.2851562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3.7109375" style="1" customWidth="1"/>
    <col min="1286" max="1286" width="14.85546875" style="1" customWidth="1"/>
    <col min="1287" max="1287" width="11.42578125" style="1" customWidth="1"/>
    <col min="1288" max="1536" width="9.140625" style="1"/>
    <col min="1537" max="1537" width="79.2851562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3.7109375" style="1" customWidth="1"/>
    <col min="1542" max="1542" width="14.85546875" style="1" customWidth="1"/>
    <col min="1543" max="1543" width="11.42578125" style="1" customWidth="1"/>
    <col min="1544" max="1792" width="9.140625" style="1"/>
    <col min="1793" max="1793" width="79.2851562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3.7109375" style="1" customWidth="1"/>
    <col min="1798" max="1798" width="14.85546875" style="1" customWidth="1"/>
    <col min="1799" max="1799" width="11.42578125" style="1" customWidth="1"/>
    <col min="1800" max="2048" width="9.140625" style="1"/>
    <col min="2049" max="2049" width="79.2851562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3.7109375" style="1" customWidth="1"/>
    <col min="2054" max="2054" width="14.85546875" style="1" customWidth="1"/>
    <col min="2055" max="2055" width="11.42578125" style="1" customWidth="1"/>
    <col min="2056" max="2304" width="9.140625" style="1"/>
    <col min="2305" max="2305" width="79.2851562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3.7109375" style="1" customWidth="1"/>
    <col min="2310" max="2310" width="14.85546875" style="1" customWidth="1"/>
    <col min="2311" max="2311" width="11.42578125" style="1" customWidth="1"/>
    <col min="2312" max="2560" width="9.140625" style="1"/>
    <col min="2561" max="2561" width="79.2851562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3.7109375" style="1" customWidth="1"/>
    <col min="2566" max="2566" width="14.85546875" style="1" customWidth="1"/>
    <col min="2567" max="2567" width="11.42578125" style="1" customWidth="1"/>
    <col min="2568" max="2816" width="9.140625" style="1"/>
    <col min="2817" max="2817" width="79.2851562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3.7109375" style="1" customWidth="1"/>
    <col min="2822" max="2822" width="14.85546875" style="1" customWidth="1"/>
    <col min="2823" max="2823" width="11.42578125" style="1" customWidth="1"/>
    <col min="2824" max="3072" width="9.140625" style="1"/>
    <col min="3073" max="3073" width="79.2851562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3.7109375" style="1" customWidth="1"/>
    <col min="3078" max="3078" width="14.85546875" style="1" customWidth="1"/>
    <col min="3079" max="3079" width="11.42578125" style="1" customWidth="1"/>
    <col min="3080" max="3328" width="9.140625" style="1"/>
    <col min="3329" max="3329" width="79.2851562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3.7109375" style="1" customWidth="1"/>
    <col min="3334" max="3334" width="14.85546875" style="1" customWidth="1"/>
    <col min="3335" max="3335" width="11.42578125" style="1" customWidth="1"/>
    <col min="3336" max="3584" width="9.140625" style="1"/>
    <col min="3585" max="3585" width="79.2851562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3.7109375" style="1" customWidth="1"/>
    <col min="3590" max="3590" width="14.85546875" style="1" customWidth="1"/>
    <col min="3591" max="3591" width="11.42578125" style="1" customWidth="1"/>
    <col min="3592" max="3840" width="9.140625" style="1"/>
    <col min="3841" max="3841" width="79.2851562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3.7109375" style="1" customWidth="1"/>
    <col min="3846" max="3846" width="14.85546875" style="1" customWidth="1"/>
    <col min="3847" max="3847" width="11.42578125" style="1" customWidth="1"/>
    <col min="3848" max="4096" width="9.140625" style="1"/>
    <col min="4097" max="4097" width="79.2851562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3.7109375" style="1" customWidth="1"/>
    <col min="4102" max="4102" width="14.85546875" style="1" customWidth="1"/>
    <col min="4103" max="4103" width="11.42578125" style="1" customWidth="1"/>
    <col min="4104" max="4352" width="9.140625" style="1"/>
    <col min="4353" max="4353" width="79.2851562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3.7109375" style="1" customWidth="1"/>
    <col min="4358" max="4358" width="14.85546875" style="1" customWidth="1"/>
    <col min="4359" max="4359" width="11.42578125" style="1" customWidth="1"/>
    <col min="4360" max="4608" width="9.140625" style="1"/>
    <col min="4609" max="4609" width="79.2851562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3.7109375" style="1" customWidth="1"/>
    <col min="4614" max="4614" width="14.85546875" style="1" customWidth="1"/>
    <col min="4615" max="4615" width="11.42578125" style="1" customWidth="1"/>
    <col min="4616" max="4864" width="9.140625" style="1"/>
    <col min="4865" max="4865" width="79.2851562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3.7109375" style="1" customWidth="1"/>
    <col min="4870" max="4870" width="14.85546875" style="1" customWidth="1"/>
    <col min="4871" max="4871" width="11.42578125" style="1" customWidth="1"/>
    <col min="4872" max="5120" width="9.140625" style="1"/>
    <col min="5121" max="5121" width="79.2851562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3.7109375" style="1" customWidth="1"/>
    <col min="5126" max="5126" width="14.85546875" style="1" customWidth="1"/>
    <col min="5127" max="5127" width="11.42578125" style="1" customWidth="1"/>
    <col min="5128" max="5376" width="9.140625" style="1"/>
    <col min="5377" max="5377" width="79.2851562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3.7109375" style="1" customWidth="1"/>
    <col min="5382" max="5382" width="14.85546875" style="1" customWidth="1"/>
    <col min="5383" max="5383" width="11.42578125" style="1" customWidth="1"/>
    <col min="5384" max="5632" width="9.140625" style="1"/>
    <col min="5633" max="5633" width="79.2851562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3.7109375" style="1" customWidth="1"/>
    <col min="5638" max="5638" width="14.85546875" style="1" customWidth="1"/>
    <col min="5639" max="5639" width="11.42578125" style="1" customWidth="1"/>
    <col min="5640" max="5888" width="9.140625" style="1"/>
    <col min="5889" max="5889" width="79.2851562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3.7109375" style="1" customWidth="1"/>
    <col min="5894" max="5894" width="14.85546875" style="1" customWidth="1"/>
    <col min="5895" max="5895" width="11.42578125" style="1" customWidth="1"/>
    <col min="5896" max="6144" width="9.140625" style="1"/>
    <col min="6145" max="6145" width="79.2851562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3.7109375" style="1" customWidth="1"/>
    <col min="6150" max="6150" width="14.85546875" style="1" customWidth="1"/>
    <col min="6151" max="6151" width="11.42578125" style="1" customWidth="1"/>
    <col min="6152" max="6400" width="9.140625" style="1"/>
    <col min="6401" max="6401" width="79.2851562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3.7109375" style="1" customWidth="1"/>
    <col min="6406" max="6406" width="14.85546875" style="1" customWidth="1"/>
    <col min="6407" max="6407" width="11.42578125" style="1" customWidth="1"/>
    <col min="6408" max="6656" width="9.140625" style="1"/>
    <col min="6657" max="6657" width="79.2851562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3.7109375" style="1" customWidth="1"/>
    <col min="6662" max="6662" width="14.85546875" style="1" customWidth="1"/>
    <col min="6663" max="6663" width="11.42578125" style="1" customWidth="1"/>
    <col min="6664" max="6912" width="9.140625" style="1"/>
    <col min="6913" max="6913" width="79.2851562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3.7109375" style="1" customWidth="1"/>
    <col min="6918" max="6918" width="14.85546875" style="1" customWidth="1"/>
    <col min="6919" max="6919" width="11.42578125" style="1" customWidth="1"/>
    <col min="6920" max="7168" width="9.140625" style="1"/>
    <col min="7169" max="7169" width="79.2851562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3.7109375" style="1" customWidth="1"/>
    <col min="7174" max="7174" width="14.85546875" style="1" customWidth="1"/>
    <col min="7175" max="7175" width="11.42578125" style="1" customWidth="1"/>
    <col min="7176" max="7424" width="9.140625" style="1"/>
    <col min="7425" max="7425" width="79.2851562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3.7109375" style="1" customWidth="1"/>
    <col min="7430" max="7430" width="14.85546875" style="1" customWidth="1"/>
    <col min="7431" max="7431" width="11.42578125" style="1" customWidth="1"/>
    <col min="7432" max="7680" width="9.140625" style="1"/>
    <col min="7681" max="7681" width="79.2851562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3.7109375" style="1" customWidth="1"/>
    <col min="7686" max="7686" width="14.85546875" style="1" customWidth="1"/>
    <col min="7687" max="7687" width="11.42578125" style="1" customWidth="1"/>
    <col min="7688" max="7936" width="9.140625" style="1"/>
    <col min="7937" max="7937" width="79.2851562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3.7109375" style="1" customWidth="1"/>
    <col min="7942" max="7942" width="14.85546875" style="1" customWidth="1"/>
    <col min="7943" max="7943" width="11.42578125" style="1" customWidth="1"/>
    <col min="7944" max="8192" width="9.140625" style="1"/>
    <col min="8193" max="8193" width="79.2851562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3.7109375" style="1" customWidth="1"/>
    <col min="8198" max="8198" width="14.85546875" style="1" customWidth="1"/>
    <col min="8199" max="8199" width="11.42578125" style="1" customWidth="1"/>
    <col min="8200" max="8448" width="9.140625" style="1"/>
    <col min="8449" max="8449" width="79.2851562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3.7109375" style="1" customWidth="1"/>
    <col min="8454" max="8454" width="14.85546875" style="1" customWidth="1"/>
    <col min="8455" max="8455" width="11.42578125" style="1" customWidth="1"/>
    <col min="8456" max="8704" width="9.140625" style="1"/>
    <col min="8705" max="8705" width="79.2851562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3.7109375" style="1" customWidth="1"/>
    <col min="8710" max="8710" width="14.85546875" style="1" customWidth="1"/>
    <col min="8711" max="8711" width="11.42578125" style="1" customWidth="1"/>
    <col min="8712" max="8960" width="9.140625" style="1"/>
    <col min="8961" max="8961" width="79.2851562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3.7109375" style="1" customWidth="1"/>
    <col min="8966" max="8966" width="14.85546875" style="1" customWidth="1"/>
    <col min="8967" max="8967" width="11.42578125" style="1" customWidth="1"/>
    <col min="8968" max="9216" width="9.140625" style="1"/>
    <col min="9217" max="9217" width="79.2851562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3.7109375" style="1" customWidth="1"/>
    <col min="9222" max="9222" width="14.85546875" style="1" customWidth="1"/>
    <col min="9223" max="9223" width="11.42578125" style="1" customWidth="1"/>
    <col min="9224" max="9472" width="9.140625" style="1"/>
    <col min="9473" max="9473" width="79.2851562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3.7109375" style="1" customWidth="1"/>
    <col min="9478" max="9478" width="14.85546875" style="1" customWidth="1"/>
    <col min="9479" max="9479" width="11.42578125" style="1" customWidth="1"/>
    <col min="9480" max="9728" width="9.140625" style="1"/>
    <col min="9729" max="9729" width="79.2851562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3.7109375" style="1" customWidth="1"/>
    <col min="9734" max="9734" width="14.85546875" style="1" customWidth="1"/>
    <col min="9735" max="9735" width="11.42578125" style="1" customWidth="1"/>
    <col min="9736" max="9984" width="9.140625" style="1"/>
    <col min="9985" max="9985" width="79.2851562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3.7109375" style="1" customWidth="1"/>
    <col min="9990" max="9990" width="14.85546875" style="1" customWidth="1"/>
    <col min="9991" max="9991" width="11.42578125" style="1" customWidth="1"/>
    <col min="9992" max="10240" width="9.140625" style="1"/>
    <col min="10241" max="10241" width="79.2851562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3.7109375" style="1" customWidth="1"/>
    <col min="10246" max="10246" width="14.85546875" style="1" customWidth="1"/>
    <col min="10247" max="10247" width="11.42578125" style="1" customWidth="1"/>
    <col min="10248" max="10496" width="9.140625" style="1"/>
    <col min="10497" max="10497" width="79.2851562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3.7109375" style="1" customWidth="1"/>
    <col min="10502" max="10502" width="14.85546875" style="1" customWidth="1"/>
    <col min="10503" max="10503" width="11.42578125" style="1" customWidth="1"/>
    <col min="10504" max="10752" width="9.140625" style="1"/>
    <col min="10753" max="10753" width="79.2851562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3.7109375" style="1" customWidth="1"/>
    <col min="10758" max="10758" width="14.85546875" style="1" customWidth="1"/>
    <col min="10759" max="10759" width="11.42578125" style="1" customWidth="1"/>
    <col min="10760" max="11008" width="9.140625" style="1"/>
    <col min="11009" max="11009" width="79.2851562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3.7109375" style="1" customWidth="1"/>
    <col min="11014" max="11014" width="14.85546875" style="1" customWidth="1"/>
    <col min="11015" max="11015" width="11.42578125" style="1" customWidth="1"/>
    <col min="11016" max="11264" width="9.140625" style="1"/>
    <col min="11265" max="11265" width="79.2851562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3.7109375" style="1" customWidth="1"/>
    <col min="11270" max="11270" width="14.85546875" style="1" customWidth="1"/>
    <col min="11271" max="11271" width="11.42578125" style="1" customWidth="1"/>
    <col min="11272" max="11520" width="9.140625" style="1"/>
    <col min="11521" max="11521" width="79.2851562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3.7109375" style="1" customWidth="1"/>
    <col min="11526" max="11526" width="14.85546875" style="1" customWidth="1"/>
    <col min="11527" max="11527" width="11.42578125" style="1" customWidth="1"/>
    <col min="11528" max="11776" width="9.140625" style="1"/>
    <col min="11777" max="11777" width="79.2851562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3.7109375" style="1" customWidth="1"/>
    <col min="11782" max="11782" width="14.85546875" style="1" customWidth="1"/>
    <col min="11783" max="11783" width="11.42578125" style="1" customWidth="1"/>
    <col min="11784" max="12032" width="9.140625" style="1"/>
    <col min="12033" max="12033" width="79.2851562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3.7109375" style="1" customWidth="1"/>
    <col min="12038" max="12038" width="14.85546875" style="1" customWidth="1"/>
    <col min="12039" max="12039" width="11.42578125" style="1" customWidth="1"/>
    <col min="12040" max="12288" width="9.140625" style="1"/>
    <col min="12289" max="12289" width="79.2851562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3.7109375" style="1" customWidth="1"/>
    <col min="12294" max="12294" width="14.85546875" style="1" customWidth="1"/>
    <col min="12295" max="12295" width="11.42578125" style="1" customWidth="1"/>
    <col min="12296" max="12544" width="9.140625" style="1"/>
    <col min="12545" max="12545" width="79.2851562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3.7109375" style="1" customWidth="1"/>
    <col min="12550" max="12550" width="14.85546875" style="1" customWidth="1"/>
    <col min="12551" max="12551" width="11.42578125" style="1" customWidth="1"/>
    <col min="12552" max="12800" width="9.140625" style="1"/>
    <col min="12801" max="12801" width="79.2851562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3.7109375" style="1" customWidth="1"/>
    <col min="12806" max="12806" width="14.85546875" style="1" customWidth="1"/>
    <col min="12807" max="12807" width="11.42578125" style="1" customWidth="1"/>
    <col min="12808" max="13056" width="9.140625" style="1"/>
    <col min="13057" max="13057" width="79.2851562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3.7109375" style="1" customWidth="1"/>
    <col min="13062" max="13062" width="14.85546875" style="1" customWidth="1"/>
    <col min="13063" max="13063" width="11.42578125" style="1" customWidth="1"/>
    <col min="13064" max="13312" width="9.140625" style="1"/>
    <col min="13313" max="13313" width="79.2851562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3.7109375" style="1" customWidth="1"/>
    <col min="13318" max="13318" width="14.85546875" style="1" customWidth="1"/>
    <col min="13319" max="13319" width="11.42578125" style="1" customWidth="1"/>
    <col min="13320" max="13568" width="9.140625" style="1"/>
    <col min="13569" max="13569" width="79.2851562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3.7109375" style="1" customWidth="1"/>
    <col min="13574" max="13574" width="14.85546875" style="1" customWidth="1"/>
    <col min="13575" max="13575" width="11.42578125" style="1" customWidth="1"/>
    <col min="13576" max="13824" width="9.140625" style="1"/>
    <col min="13825" max="13825" width="79.2851562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3.7109375" style="1" customWidth="1"/>
    <col min="13830" max="13830" width="14.85546875" style="1" customWidth="1"/>
    <col min="13831" max="13831" width="11.42578125" style="1" customWidth="1"/>
    <col min="13832" max="14080" width="9.140625" style="1"/>
    <col min="14081" max="14081" width="79.2851562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3.7109375" style="1" customWidth="1"/>
    <col min="14086" max="14086" width="14.85546875" style="1" customWidth="1"/>
    <col min="14087" max="14087" width="11.42578125" style="1" customWidth="1"/>
    <col min="14088" max="14336" width="9.140625" style="1"/>
    <col min="14337" max="14337" width="79.2851562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3.7109375" style="1" customWidth="1"/>
    <col min="14342" max="14342" width="14.85546875" style="1" customWidth="1"/>
    <col min="14343" max="14343" width="11.42578125" style="1" customWidth="1"/>
    <col min="14344" max="14592" width="9.140625" style="1"/>
    <col min="14593" max="14593" width="79.2851562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3.7109375" style="1" customWidth="1"/>
    <col min="14598" max="14598" width="14.85546875" style="1" customWidth="1"/>
    <col min="14599" max="14599" width="11.42578125" style="1" customWidth="1"/>
    <col min="14600" max="14848" width="9.140625" style="1"/>
    <col min="14849" max="14849" width="79.2851562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3.7109375" style="1" customWidth="1"/>
    <col min="14854" max="14854" width="14.85546875" style="1" customWidth="1"/>
    <col min="14855" max="14855" width="11.42578125" style="1" customWidth="1"/>
    <col min="14856" max="15104" width="9.140625" style="1"/>
    <col min="15105" max="15105" width="79.2851562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3.7109375" style="1" customWidth="1"/>
    <col min="15110" max="15110" width="14.85546875" style="1" customWidth="1"/>
    <col min="15111" max="15111" width="11.42578125" style="1" customWidth="1"/>
    <col min="15112" max="15360" width="9.140625" style="1"/>
    <col min="15361" max="15361" width="79.2851562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3.7109375" style="1" customWidth="1"/>
    <col min="15366" max="15366" width="14.85546875" style="1" customWidth="1"/>
    <col min="15367" max="15367" width="11.42578125" style="1" customWidth="1"/>
    <col min="15368" max="15616" width="9.140625" style="1"/>
    <col min="15617" max="15617" width="79.2851562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3.7109375" style="1" customWidth="1"/>
    <col min="15622" max="15622" width="14.85546875" style="1" customWidth="1"/>
    <col min="15623" max="15623" width="11.42578125" style="1" customWidth="1"/>
    <col min="15624" max="15872" width="9.140625" style="1"/>
    <col min="15873" max="15873" width="79.2851562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3.7109375" style="1" customWidth="1"/>
    <col min="15878" max="15878" width="14.85546875" style="1" customWidth="1"/>
    <col min="15879" max="15879" width="11.42578125" style="1" customWidth="1"/>
    <col min="15880" max="16128" width="9.140625" style="1"/>
    <col min="16129" max="16129" width="79.2851562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3.7109375" style="1" customWidth="1"/>
    <col min="16134" max="16134" width="14.85546875" style="1" customWidth="1"/>
    <col min="16135" max="16135" width="11.42578125" style="1" customWidth="1"/>
    <col min="16136" max="16384" width="9.140625" style="1"/>
  </cols>
  <sheetData>
    <row r="1" spans="1:10" ht="40.5" customHeight="1">
      <c r="D1" s="56" t="s">
        <v>0</v>
      </c>
      <c r="E1" s="56"/>
      <c r="F1" s="56"/>
    </row>
    <row r="2" spans="1:10" ht="15" customHeight="1">
      <c r="E2" s="2"/>
      <c r="F2" s="3" t="s">
        <v>1</v>
      </c>
    </row>
    <row r="3" spans="1:10" ht="12.75" customHeight="1">
      <c r="A3" s="57" t="s">
        <v>2</v>
      </c>
      <c r="B3" s="57"/>
      <c r="C3" s="57"/>
      <c r="D3" s="57"/>
      <c r="E3" s="57"/>
      <c r="F3" s="57"/>
    </row>
    <row r="4" spans="1:10">
      <c r="A4" s="58" t="s">
        <v>3</v>
      </c>
      <c r="B4" s="59"/>
      <c r="C4" s="59"/>
      <c r="D4" s="59"/>
      <c r="E4" s="59"/>
      <c r="F4" s="59"/>
    </row>
    <row r="5" spans="1:10">
      <c r="A5" s="60" t="s">
        <v>201</v>
      </c>
      <c r="B5" s="60"/>
      <c r="C5" s="60"/>
      <c r="D5" s="60"/>
      <c r="E5" s="60"/>
      <c r="F5" s="60"/>
    </row>
    <row r="6" spans="1:10" s="4" customFormat="1">
      <c r="F6" s="5" t="s">
        <v>4</v>
      </c>
    </row>
    <row r="7" spans="1:10" ht="103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/>
      <c r="H7" s="8"/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10" ht="15" customHeight="1">
      <c r="A9" s="10" t="s">
        <v>11</v>
      </c>
      <c r="B9" s="11">
        <v>1</v>
      </c>
      <c r="C9" s="12">
        <f>C16+C17</f>
        <v>5837</v>
      </c>
      <c r="D9" s="12">
        <f>D16+D17</f>
        <v>11053</v>
      </c>
      <c r="E9" s="13">
        <f>E15+E17+E16</f>
        <v>8304</v>
      </c>
      <c r="F9" s="13">
        <f>F15+F16+F17</f>
        <v>18668</v>
      </c>
      <c r="G9" s="1" t="b">
        <f>C9&gt;=C11+C12+C13+C14+C15+C16</f>
        <v>1</v>
      </c>
      <c r="H9" s="1" t="b">
        <f>D9&gt;=D11+D12+D13+D14+D15+D16</f>
        <v>1</v>
      </c>
      <c r="I9" s="1" t="b">
        <f>E9&gt;=E11+E12+E13+E14+E15+E16</f>
        <v>1</v>
      </c>
      <c r="J9" s="1" t="b">
        <f>F9&gt;=F11+F12+F13+F14+F15+F16</f>
        <v>1</v>
      </c>
    </row>
    <row r="10" spans="1:10" ht="15.75" customHeight="1">
      <c r="A10" s="14" t="s">
        <v>12</v>
      </c>
      <c r="B10" s="15"/>
      <c r="C10" s="16"/>
      <c r="D10" s="16"/>
      <c r="E10" s="16"/>
      <c r="F10" s="16"/>
      <c r="G10" s="17"/>
      <c r="H10" s="18"/>
    </row>
    <row r="11" spans="1:10">
      <c r="A11" s="14" t="s">
        <v>13</v>
      </c>
      <c r="B11" s="15" t="s">
        <v>14</v>
      </c>
      <c r="C11" s="16"/>
      <c r="D11" s="16"/>
      <c r="E11" s="16"/>
      <c r="F11" s="16"/>
    </row>
    <row r="12" spans="1:10">
      <c r="A12" s="14" t="s">
        <v>15</v>
      </c>
      <c r="B12" s="15" t="s">
        <v>16</v>
      </c>
      <c r="C12" s="16"/>
      <c r="D12" s="16"/>
      <c r="E12" s="16"/>
      <c r="F12" s="16"/>
    </row>
    <row r="13" spans="1:10">
      <c r="A13" s="14" t="s">
        <v>17</v>
      </c>
      <c r="B13" s="15" t="s">
        <v>18</v>
      </c>
      <c r="C13" s="16"/>
      <c r="D13" s="16"/>
      <c r="E13" s="16"/>
      <c r="F13" s="16"/>
    </row>
    <row r="14" spans="1:10">
      <c r="A14" s="14" t="s">
        <v>19</v>
      </c>
      <c r="B14" s="15" t="s">
        <v>20</v>
      </c>
      <c r="C14" s="16"/>
      <c r="D14" s="16"/>
      <c r="E14" s="16"/>
      <c r="F14" s="16"/>
    </row>
    <row r="15" spans="1:10" ht="12.75" customHeight="1">
      <c r="A15" s="14" t="s">
        <v>21</v>
      </c>
      <c r="B15" s="15" t="s">
        <v>22</v>
      </c>
      <c r="C15" s="16"/>
      <c r="D15" s="16"/>
      <c r="E15" s="16"/>
      <c r="F15" s="16"/>
      <c r="G15" s="17"/>
      <c r="H15" s="18"/>
    </row>
    <row r="16" spans="1:10">
      <c r="A16" s="14" t="s">
        <v>23</v>
      </c>
      <c r="B16" s="15" t="s">
        <v>24</v>
      </c>
      <c r="C16" s="16"/>
      <c r="D16" s="16"/>
      <c r="E16" s="16"/>
      <c r="F16" s="16">
        <v>1048</v>
      </c>
    </row>
    <row r="17" spans="1:10">
      <c r="A17" s="14" t="s">
        <v>25</v>
      </c>
      <c r="B17" s="15" t="s">
        <v>26</v>
      </c>
      <c r="C17" s="16">
        <v>5837</v>
      </c>
      <c r="D17" s="16">
        <v>11053</v>
      </c>
      <c r="E17" s="16">
        <v>8304</v>
      </c>
      <c r="F17" s="16">
        <v>17620</v>
      </c>
    </row>
    <row r="18" spans="1:10">
      <c r="A18" s="14" t="s">
        <v>27</v>
      </c>
      <c r="B18" s="15">
        <v>2</v>
      </c>
      <c r="C18" s="13"/>
      <c r="D18" s="13">
        <f>'[1]5610-2013'!L13/1000</f>
        <v>0</v>
      </c>
      <c r="E18" s="13">
        <v>0</v>
      </c>
      <c r="F18" s="13">
        <v>0</v>
      </c>
      <c r="G18" s="1" t="b">
        <f>C18&gt;=C20+C21</f>
        <v>1</v>
      </c>
      <c r="H18" s="1" t="b">
        <f>D18&gt;=D20+D21</f>
        <v>1</v>
      </c>
      <c r="I18" s="1" t="b">
        <f>E18&gt;=E20+E21</f>
        <v>1</v>
      </c>
      <c r="J18" s="1" t="b">
        <f>F18&gt;=F20+F21</f>
        <v>1</v>
      </c>
    </row>
    <row r="19" spans="1:10">
      <c r="A19" s="14" t="s">
        <v>28</v>
      </c>
      <c r="B19" s="15"/>
      <c r="C19" s="16"/>
      <c r="D19" s="16"/>
      <c r="E19" s="16"/>
      <c r="F19" s="16"/>
    </row>
    <row r="20" spans="1:10">
      <c r="A20" s="14" t="s">
        <v>29</v>
      </c>
      <c r="B20" s="15" t="s">
        <v>30</v>
      </c>
      <c r="C20" s="16"/>
      <c r="D20" s="16"/>
      <c r="E20" s="16"/>
      <c r="F20" s="16"/>
    </row>
    <row r="21" spans="1:10">
      <c r="A21" s="14" t="s">
        <v>31</v>
      </c>
      <c r="B21" s="15" t="s">
        <v>32</v>
      </c>
      <c r="C21" s="16"/>
      <c r="D21" s="16"/>
      <c r="E21" s="16"/>
      <c r="F21" s="16"/>
    </row>
    <row r="22" spans="1:10" ht="25.5">
      <c r="A22" s="14" t="s">
        <v>33</v>
      </c>
      <c r="B22" s="15">
        <v>3</v>
      </c>
      <c r="C22" s="13"/>
      <c r="D22" s="13">
        <v>0</v>
      </c>
      <c r="E22" s="13"/>
      <c r="F22" s="13"/>
      <c r="G22" s="1" t="b">
        <f>C22&gt;=C24+C25+C26+C27+C28</f>
        <v>1</v>
      </c>
      <c r="H22" s="1" t="b">
        <f>D22&gt;=D24+D25+D26+D27+D28</f>
        <v>1</v>
      </c>
      <c r="I22" s="1" t="b">
        <f>E22&gt;=E24+E25+E26+E27+E28</f>
        <v>1</v>
      </c>
      <c r="J22" s="1" t="b">
        <f>F22&gt;=F24+F25+F26+F27+F28</f>
        <v>1</v>
      </c>
    </row>
    <row r="23" spans="1:10">
      <c r="A23" s="14" t="s">
        <v>12</v>
      </c>
      <c r="B23" s="15"/>
      <c r="C23" s="16"/>
      <c r="D23" s="16"/>
      <c r="E23" s="16"/>
      <c r="F23" s="16"/>
    </row>
    <row r="24" spans="1:10">
      <c r="A24" s="14" t="s">
        <v>34</v>
      </c>
      <c r="B24" s="15" t="s">
        <v>35</v>
      </c>
      <c r="C24" s="16"/>
      <c r="D24" s="16"/>
      <c r="E24" s="16"/>
      <c r="F24" s="16"/>
    </row>
    <row r="25" spans="1:10">
      <c r="A25" s="14" t="s">
        <v>36</v>
      </c>
      <c r="B25" s="15" t="s">
        <v>37</v>
      </c>
      <c r="C25" s="16"/>
      <c r="D25" s="16"/>
      <c r="E25" s="16"/>
      <c r="F25" s="16"/>
    </row>
    <row r="26" spans="1:10">
      <c r="A26" s="19" t="s">
        <v>38</v>
      </c>
      <c r="B26" s="15" t="s">
        <v>39</v>
      </c>
      <c r="C26" s="16"/>
      <c r="D26" s="16"/>
      <c r="E26" s="16"/>
      <c r="F26" s="16"/>
    </row>
    <row r="27" spans="1:10">
      <c r="A27" s="14" t="s">
        <v>40</v>
      </c>
      <c r="B27" s="15" t="s">
        <v>41</v>
      </c>
      <c r="C27" s="16"/>
      <c r="D27" s="16"/>
      <c r="E27" s="16"/>
      <c r="F27" s="16"/>
    </row>
    <row r="28" spans="1:10">
      <c r="A28" s="14" t="s">
        <v>42</v>
      </c>
      <c r="B28" s="15" t="s">
        <v>43</v>
      </c>
      <c r="C28" s="16"/>
      <c r="D28" s="16"/>
      <c r="E28" s="16"/>
      <c r="F28" s="16"/>
    </row>
    <row r="29" spans="1:10" ht="25.5">
      <c r="A29" s="14" t="s">
        <v>44</v>
      </c>
      <c r="B29" s="15" t="s">
        <v>45</v>
      </c>
      <c r="C29" s="13"/>
      <c r="D29" s="13"/>
      <c r="E29" s="13"/>
      <c r="F29" s="13"/>
    </row>
    <row r="30" spans="1:10">
      <c r="A30" s="14" t="s">
        <v>46</v>
      </c>
      <c r="B30" s="15">
        <v>4</v>
      </c>
      <c r="C30" s="13">
        <f>C32+C33</f>
        <v>-57229</v>
      </c>
      <c r="D30" s="13">
        <f>D32+D33</f>
        <v>-83201</v>
      </c>
      <c r="E30" s="13">
        <f>E32+E33</f>
        <v>18976</v>
      </c>
      <c r="F30" s="13">
        <f>F32+F33</f>
        <v>58378</v>
      </c>
      <c r="G30" s="1" t="b">
        <f>C30&gt;=C32+C34</f>
        <v>0</v>
      </c>
      <c r="H30" s="1" t="b">
        <f>D30&gt;=D32+D33</f>
        <v>1</v>
      </c>
      <c r="I30" s="1" t="b">
        <f>E30&gt;=E32+E33</f>
        <v>1</v>
      </c>
      <c r="J30" s="1" t="b">
        <f>F30&gt;=F32+F33</f>
        <v>1</v>
      </c>
    </row>
    <row r="31" spans="1:10">
      <c r="A31" s="14" t="s">
        <v>28</v>
      </c>
      <c r="B31" s="15"/>
      <c r="C31" s="16"/>
      <c r="D31" s="16"/>
      <c r="E31" s="16"/>
      <c r="F31" s="16"/>
    </row>
    <row r="32" spans="1:10">
      <c r="A32" s="14" t="s">
        <v>47</v>
      </c>
      <c r="B32" s="15" t="s">
        <v>48</v>
      </c>
      <c r="C32" s="16">
        <v>3533</v>
      </c>
      <c r="D32" s="16">
        <v>2530</v>
      </c>
      <c r="E32" s="16">
        <v>197</v>
      </c>
      <c r="F32" s="16">
        <v>6817</v>
      </c>
    </row>
    <row r="33" spans="1:10" ht="26.25" customHeight="1">
      <c r="A33" s="14" t="s">
        <v>49</v>
      </c>
      <c r="B33" s="15" t="s">
        <v>50</v>
      </c>
      <c r="C33" s="20">
        <v>-60762</v>
      </c>
      <c r="D33" s="16">
        <v>-85731</v>
      </c>
      <c r="E33" s="16">
        <v>18779</v>
      </c>
      <c r="F33" s="16">
        <v>51561</v>
      </c>
    </row>
    <row r="34" spans="1:10">
      <c r="A34" s="19" t="s">
        <v>51</v>
      </c>
      <c r="B34" s="15">
        <v>5</v>
      </c>
      <c r="C34" s="16">
        <v>450</v>
      </c>
      <c r="D34" s="16">
        <v>3307</v>
      </c>
      <c r="E34" s="16">
        <v>249</v>
      </c>
      <c r="F34" s="16">
        <v>54115</v>
      </c>
    </row>
    <row r="35" spans="1:10">
      <c r="A35" s="19" t="s">
        <v>52</v>
      </c>
      <c r="B35" s="15">
        <v>6</v>
      </c>
      <c r="C35" s="16">
        <v>31600</v>
      </c>
      <c r="D35" s="16">
        <v>31786</v>
      </c>
      <c r="E35" s="16">
        <v>215764</v>
      </c>
      <c r="F35" s="16">
        <v>286239</v>
      </c>
    </row>
    <row r="36" spans="1:10">
      <c r="A36" s="19" t="s">
        <v>53</v>
      </c>
      <c r="B36" s="15">
        <v>7</v>
      </c>
      <c r="C36" s="13"/>
      <c r="D36" s="13"/>
      <c r="E36" s="13"/>
      <c r="F36" s="13"/>
    </row>
    <row r="37" spans="1:10">
      <c r="A37" s="19" t="s">
        <v>54</v>
      </c>
      <c r="B37" s="15">
        <v>8</v>
      </c>
      <c r="C37" s="13"/>
      <c r="D37" s="13"/>
      <c r="E37" s="13"/>
      <c r="F37" s="13"/>
    </row>
    <row r="38" spans="1:10">
      <c r="A38" s="14" t="s">
        <v>55</v>
      </c>
      <c r="B38" s="15">
        <v>9</v>
      </c>
      <c r="C38" s="16">
        <v>957</v>
      </c>
      <c r="D38" s="16">
        <v>19688</v>
      </c>
      <c r="E38" s="16">
        <v>80</v>
      </c>
      <c r="F38" s="16">
        <v>49333</v>
      </c>
    </row>
    <row r="39" spans="1:10">
      <c r="A39" s="21" t="s">
        <v>56</v>
      </c>
      <c r="B39" s="15">
        <v>10</v>
      </c>
      <c r="C39" s="13">
        <f>C38+C35+C34+C30+C9</f>
        <v>-18385</v>
      </c>
      <c r="D39" s="13">
        <f>D38+D35+D34+D30+D9</f>
        <v>-17367</v>
      </c>
      <c r="E39" s="13">
        <f>E38+E34+E30+E9+E35</f>
        <v>243373</v>
      </c>
      <c r="F39" s="13">
        <f>F38+F35+F34+F30+F9</f>
        <v>466733</v>
      </c>
    </row>
    <row r="40" spans="1:10">
      <c r="A40" s="21"/>
      <c r="B40" s="15"/>
      <c r="C40" s="16"/>
      <c r="D40" s="16"/>
      <c r="E40" s="16"/>
      <c r="F40" s="16"/>
    </row>
    <row r="41" spans="1:10">
      <c r="A41" s="14" t="s">
        <v>57</v>
      </c>
      <c r="B41" s="15">
        <v>11</v>
      </c>
      <c r="C41" s="13">
        <f>C47</f>
        <v>0</v>
      </c>
      <c r="D41" s="13">
        <f>D47</f>
        <v>0</v>
      </c>
      <c r="E41" s="13">
        <f>E47</f>
        <v>561</v>
      </c>
      <c r="F41" s="13">
        <f>F47</f>
        <v>561</v>
      </c>
      <c r="G41" s="1" t="b">
        <f>C41&gt;=C43+C44+C45+C46+C47</f>
        <v>1</v>
      </c>
      <c r="H41" s="1" t="b">
        <f>D41&gt;=D43+D44+D45+D46+D47</f>
        <v>1</v>
      </c>
      <c r="I41" s="1" t="b">
        <f>E41&gt;=E43+E44+E45+E46+E47</f>
        <v>1</v>
      </c>
      <c r="J41" s="1" t="b">
        <f>F41&gt;=F43+F44+F45+F46+F47</f>
        <v>1</v>
      </c>
    </row>
    <row r="42" spans="1:10">
      <c r="A42" s="14" t="s">
        <v>12</v>
      </c>
      <c r="B42" s="15"/>
      <c r="C42" s="16"/>
      <c r="D42" s="16"/>
      <c r="E42" s="16"/>
      <c r="F42" s="16"/>
    </row>
    <row r="43" spans="1:10">
      <c r="A43" s="14" t="s">
        <v>58</v>
      </c>
      <c r="B43" s="22" t="s">
        <v>59</v>
      </c>
      <c r="C43" s="16"/>
      <c r="D43" s="16"/>
      <c r="E43" s="16"/>
      <c r="F43" s="16"/>
    </row>
    <row r="44" spans="1:10">
      <c r="A44" s="14" t="s">
        <v>60</v>
      </c>
      <c r="B44" s="22" t="s">
        <v>61</v>
      </c>
      <c r="C44" s="16"/>
      <c r="D44" s="16"/>
      <c r="E44" s="16"/>
      <c r="F44" s="16"/>
    </row>
    <row r="45" spans="1:10">
      <c r="A45" s="10" t="s">
        <v>62</v>
      </c>
      <c r="B45" s="11" t="s">
        <v>63</v>
      </c>
      <c r="C45" s="16"/>
      <c r="D45" s="16"/>
      <c r="E45" s="16"/>
      <c r="F45" s="16"/>
    </row>
    <row r="46" spans="1:10">
      <c r="A46" s="14" t="s">
        <v>64</v>
      </c>
      <c r="B46" s="15" t="s">
        <v>65</v>
      </c>
      <c r="C46" s="16"/>
      <c r="D46" s="16"/>
      <c r="E46" s="16"/>
      <c r="F46" s="16"/>
    </row>
    <row r="47" spans="1:10">
      <c r="A47" s="14" t="s">
        <v>66</v>
      </c>
      <c r="B47" s="15" t="s">
        <v>67</v>
      </c>
      <c r="C47" s="16"/>
      <c r="D47" s="16"/>
      <c r="E47" s="16">
        <v>561</v>
      </c>
      <c r="F47" s="16">
        <v>561</v>
      </c>
    </row>
    <row r="48" spans="1:10">
      <c r="A48" s="10" t="s">
        <v>68</v>
      </c>
      <c r="B48" s="23" t="s">
        <v>69</v>
      </c>
      <c r="C48" s="13"/>
      <c r="D48" s="13"/>
      <c r="E48" s="13"/>
      <c r="F48" s="13"/>
    </row>
    <row r="49" spans="1:10">
      <c r="A49" s="10" t="s">
        <v>70</v>
      </c>
      <c r="B49" s="9">
        <v>12</v>
      </c>
      <c r="C49" s="13">
        <f>C52</f>
        <v>1603</v>
      </c>
      <c r="D49" s="13">
        <f>D51+D52</f>
        <v>4058</v>
      </c>
      <c r="E49" s="13">
        <f>E52</f>
        <v>1519</v>
      </c>
      <c r="F49" s="13">
        <f>F52</f>
        <v>3461</v>
      </c>
      <c r="G49" s="1" t="e">
        <f>C49&gt;=#REF!+C52</f>
        <v>#REF!</v>
      </c>
      <c r="H49" s="1" t="b">
        <f>D49&gt;=C51+D52</f>
        <v>1</v>
      </c>
      <c r="I49" s="1" t="b">
        <f>E49&gt;=E51+E52</f>
        <v>1</v>
      </c>
      <c r="J49" s="1" t="b">
        <f>F49&gt;=F51+F52</f>
        <v>1</v>
      </c>
    </row>
    <row r="50" spans="1:10">
      <c r="A50" s="10" t="s">
        <v>12</v>
      </c>
      <c r="B50" s="9"/>
      <c r="C50" s="16"/>
      <c r="D50" s="16"/>
      <c r="E50" s="16"/>
      <c r="F50" s="16"/>
    </row>
    <row r="51" spans="1:10">
      <c r="A51" s="10" t="s">
        <v>71</v>
      </c>
      <c r="B51" s="9" t="s">
        <v>72</v>
      </c>
      <c r="C51" s="16">
        <v>0</v>
      </c>
      <c r="D51" s="24">
        <f>'[1]7210-2013'!E65/1000</f>
        <v>0</v>
      </c>
      <c r="E51" s="16">
        <v>0</v>
      </c>
      <c r="F51" s="16">
        <v>0</v>
      </c>
    </row>
    <row r="52" spans="1:10">
      <c r="A52" s="10" t="s">
        <v>73</v>
      </c>
      <c r="B52" s="9" t="s">
        <v>74</v>
      </c>
      <c r="C52" s="16">
        <v>1603</v>
      </c>
      <c r="D52" s="16">
        <v>4058</v>
      </c>
      <c r="E52" s="16">
        <v>1519</v>
      </c>
      <c r="F52" s="16">
        <v>3461</v>
      </c>
    </row>
    <row r="53" spans="1:10" ht="15.75" customHeight="1">
      <c r="A53" s="10" t="s">
        <v>75</v>
      </c>
      <c r="B53" s="9" t="s">
        <v>76</v>
      </c>
      <c r="C53" s="13"/>
      <c r="D53" s="13"/>
      <c r="E53" s="13"/>
      <c r="F53" s="13"/>
      <c r="G53" s="1" t="e">
        <f>C53&gt;=#REF!+C56+C57+C58+C59</f>
        <v>#REF!</v>
      </c>
      <c r="H53" s="1" t="b">
        <f>D53&gt;=C55+D56+D57+D58+D59</f>
        <v>1</v>
      </c>
      <c r="I53" s="1" t="b">
        <f>E53&gt;=E55+E56+E57+E58+E59</f>
        <v>1</v>
      </c>
      <c r="J53" s="1" t="b">
        <f>F53&gt;=F55+F56+F57+F58+F59</f>
        <v>1</v>
      </c>
    </row>
    <row r="54" spans="1:10">
      <c r="A54" s="10" t="s">
        <v>28</v>
      </c>
      <c r="B54" s="8"/>
      <c r="C54" s="16"/>
      <c r="D54" s="16"/>
      <c r="E54" s="16"/>
      <c r="F54" s="16"/>
    </row>
    <row r="55" spans="1:10">
      <c r="A55" s="10" t="s">
        <v>77</v>
      </c>
      <c r="B55" s="9" t="s">
        <v>78</v>
      </c>
      <c r="C55" s="16"/>
      <c r="D55" s="24"/>
      <c r="E55" s="16"/>
      <c r="F55" s="16"/>
    </row>
    <row r="56" spans="1:10">
      <c r="A56" s="10" t="s">
        <v>79</v>
      </c>
      <c r="B56" s="9" t="s">
        <v>80</v>
      </c>
      <c r="C56" s="16"/>
      <c r="D56" s="16"/>
      <c r="E56" s="16"/>
      <c r="F56" s="16"/>
    </row>
    <row r="57" spans="1:10">
      <c r="A57" s="10" t="s">
        <v>81</v>
      </c>
      <c r="B57" s="9" t="s">
        <v>82</v>
      </c>
      <c r="C57" s="16"/>
      <c r="D57" s="16"/>
      <c r="E57" s="16"/>
      <c r="F57" s="16"/>
    </row>
    <row r="58" spans="1:10">
      <c r="A58" s="10" t="s">
        <v>83</v>
      </c>
      <c r="B58" s="9" t="s">
        <v>84</v>
      </c>
      <c r="C58" s="16"/>
      <c r="D58" s="16"/>
      <c r="E58" s="16"/>
      <c r="F58" s="16"/>
    </row>
    <row r="59" spans="1:10">
      <c r="A59" s="10" t="s">
        <v>85</v>
      </c>
      <c r="B59" s="9" t="s">
        <v>86</v>
      </c>
      <c r="C59" s="16"/>
      <c r="D59" s="16"/>
      <c r="E59" s="16"/>
      <c r="F59" s="16"/>
    </row>
    <row r="60" spans="1:10">
      <c r="A60" s="10" t="s">
        <v>87</v>
      </c>
      <c r="B60" s="9" t="s">
        <v>88</v>
      </c>
      <c r="C60" s="13">
        <f>C62+C63+C64+C65</f>
        <v>7490</v>
      </c>
      <c r="D60" s="13">
        <f>D62+D63+D64+D65</f>
        <v>22387</v>
      </c>
      <c r="E60" s="13">
        <f>E62+E63+E64+E65</f>
        <v>22504</v>
      </c>
      <c r="F60" s="13">
        <f>F62+F63+F64+F65</f>
        <v>48291</v>
      </c>
      <c r="G60" s="1" t="e">
        <f>C60&gt;=#REF!+#REF!+#REF!+#REF!</f>
        <v>#REF!</v>
      </c>
      <c r="H60" s="1" t="b">
        <f>D60&gt;=C62+C63+C64+C65</f>
        <v>1</v>
      </c>
      <c r="I60" s="1" t="b">
        <f>E60&gt;=E62+E63+E64+E65</f>
        <v>1</v>
      </c>
      <c r="J60" s="1" t="b">
        <f>F60&gt;=F62+F63+F64+F65</f>
        <v>1</v>
      </c>
    </row>
    <row r="61" spans="1:10">
      <c r="A61" s="10" t="s">
        <v>28</v>
      </c>
      <c r="B61" s="9" t="s">
        <v>89</v>
      </c>
      <c r="C61" s="16"/>
      <c r="D61" s="16"/>
      <c r="E61" s="16"/>
      <c r="F61" s="16"/>
    </row>
    <row r="62" spans="1:10">
      <c r="A62" s="10" t="s">
        <v>90</v>
      </c>
      <c r="B62" s="9" t="s">
        <v>91</v>
      </c>
      <c r="C62" s="16">
        <v>6209</v>
      </c>
      <c r="D62" s="25">
        <v>19351</v>
      </c>
      <c r="E62" s="16">
        <v>19899</v>
      </c>
      <c r="F62" s="16">
        <v>42980</v>
      </c>
    </row>
    <row r="63" spans="1:10">
      <c r="A63" s="10" t="s">
        <v>92</v>
      </c>
      <c r="B63" s="9" t="s">
        <v>93</v>
      </c>
      <c r="C63" s="16">
        <v>393</v>
      </c>
      <c r="D63" s="26">
        <v>787</v>
      </c>
      <c r="E63" s="16">
        <v>393</v>
      </c>
      <c r="F63" s="16">
        <v>759</v>
      </c>
    </row>
    <row r="64" spans="1:10">
      <c r="A64" s="10" t="s">
        <v>94</v>
      </c>
      <c r="B64" s="9" t="s">
        <v>95</v>
      </c>
      <c r="C64" s="16"/>
      <c r="D64" s="26"/>
      <c r="E64" s="16"/>
      <c r="F64" s="16"/>
    </row>
    <row r="65" spans="1:6" ht="25.5">
      <c r="A65" s="10" t="s">
        <v>96</v>
      </c>
      <c r="B65" s="9" t="s">
        <v>97</v>
      </c>
      <c r="C65" s="16">
        <v>888</v>
      </c>
      <c r="D65" s="26">
        <v>2249</v>
      </c>
      <c r="E65" s="16">
        <v>2212</v>
      </c>
      <c r="F65" s="16">
        <v>4552</v>
      </c>
    </row>
    <row r="66" spans="1:6">
      <c r="A66" s="10" t="s">
        <v>98</v>
      </c>
      <c r="B66" s="9" t="s">
        <v>99</v>
      </c>
      <c r="C66" s="13"/>
      <c r="D66" s="27"/>
      <c r="E66" s="13"/>
      <c r="F66" s="13"/>
    </row>
    <row r="67" spans="1:6">
      <c r="A67" s="10" t="s">
        <v>100</v>
      </c>
      <c r="B67" s="9" t="s">
        <v>101</v>
      </c>
      <c r="C67" s="13">
        <v>8879</v>
      </c>
      <c r="D67" s="28">
        <v>15422</v>
      </c>
      <c r="E67" s="13">
        <v>13813</v>
      </c>
      <c r="F67" s="13">
        <v>21044</v>
      </c>
    </row>
    <row r="68" spans="1:6">
      <c r="A68" s="29" t="s">
        <v>102</v>
      </c>
      <c r="B68" s="9" t="s">
        <v>103</v>
      </c>
      <c r="C68" s="13">
        <f>C41+C48+C49+C53+C60+C66+C67</f>
        <v>17972</v>
      </c>
      <c r="D68" s="13">
        <f>D67+D60+D49+D41</f>
        <v>41867</v>
      </c>
      <c r="E68" s="13">
        <f>E41+E48+E49+E53+E60+E66+E67</f>
        <v>38397</v>
      </c>
      <c r="F68" s="13">
        <f>F41+F48+F49+F53+F60+F66+F67</f>
        <v>73357</v>
      </c>
    </row>
    <row r="69" spans="1:6">
      <c r="A69" s="10"/>
      <c r="B69" s="30"/>
      <c r="C69" s="13"/>
      <c r="D69" s="13"/>
      <c r="E69" s="13"/>
      <c r="F69" s="13"/>
    </row>
    <row r="70" spans="1:6" ht="14.25" customHeight="1">
      <c r="A70" s="10" t="s">
        <v>104</v>
      </c>
      <c r="B70" s="30" t="s">
        <v>105</v>
      </c>
      <c r="C70" s="13">
        <f>C39-C68</f>
        <v>-36357</v>
      </c>
      <c r="D70" s="13">
        <f>D39-D68</f>
        <v>-59234</v>
      </c>
      <c r="E70" s="13">
        <f>E39-E68</f>
        <v>204976</v>
      </c>
      <c r="F70" s="13">
        <f>F39-F68</f>
        <v>393376</v>
      </c>
    </row>
    <row r="71" spans="1:6" ht="14.25" customHeight="1">
      <c r="A71" s="10" t="s">
        <v>106</v>
      </c>
      <c r="B71" s="9" t="s">
        <v>107</v>
      </c>
      <c r="C71" s="16"/>
      <c r="D71" s="16"/>
      <c r="E71" s="16"/>
      <c r="F71" s="16"/>
    </row>
    <row r="72" spans="1:6">
      <c r="A72" s="10" t="s">
        <v>28</v>
      </c>
      <c r="B72" s="9"/>
      <c r="C72" s="16"/>
      <c r="D72" s="16"/>
      <c r="E72" s="16"/>
      <c r="F72" s="16"/>
    </row>
    <row r="73" spans="1:6" ht="25.5">
      <c r="A73" s="10" t="s">
        <v>108</v>
      </c>
      <c r="B73" s="9" t="s">
        <v>109</v>
      </c>
      <c r="C73" s="16"/>
      <c r="D73" s="16"/>
      <c r="E73" s="16"/>
      <c r="F73" s="16"/>
    </row>
    <row r="74" spans="1:6" ht="16.5" customHeight="1">
      <c r="A74" s="10" t="s">
        <v>110</v>
      </c>
      <c r="B74" s="9">
        <v>20</v>
      </c>
      <c r="C74" s="13">
        <f>C70-C71</f>
        <v>-36357</v>
      </c>
      <c r="D74" s="13">
        <f>D70-D71</f>
        <v>-59234</v>
      </c>
      <c r="E74" s="13">
        <f>E70-E71</f>
        <v>204976</v>
      </c>
      <c r="F74" s="13">
        <f>F70-F71</f>
        <v>393376</v>
      </c>
    </row>
    <row r="75" spans="1:6">
      <c r="A75" s="10"/>
      <c r="B75" s="9"/>
      <c r="C75" s="16"/>
      <c r="D75" s="16"/>
      <c r="E75" s="16"/>
      <c r="F75" s="16"/>
    </row>
    <row r="76" spans="1:6">
      <c r="A76" s="29" t="s">
        <v>111</v>
      </c>
      <c r="B76" s="31">
        <v>21</v>
      </c>
      <c r="C76" s="13"/>
      <c r="D76" s="13"/>
      <c r="E76" s="13"/>
      <c r="F76" s="13"/>
    </row>
    <row r="77" spans="1:6">
      <c r="A77" s="10"/>
      <c r="B77" s="9"/>
      <c r="C77" s="13"/>
      <c r="D77" s="13"/>
      <c r="E77" s="13"/>
      <c r="F77" s="13"/>
    </row>
    <row r="78" spans="1:6" ht="16.5" customHeight="1">
      <c r="A78" s="10" t="s">
        <v>112</v>
      </c>
      <c r="B78" s="9">
        <v>22</v>
      </c>
      <c r="C78" s="13">
        <f>C74-C76</f>
        <v>-36357</v>
      </c>
      <c r="D78" s="13">
        <f>D74-D76</f>
        <v>-59234</v>
      </c>
      <c r="E78" s="13">
        <f>E74-E76</f>
        <v>204976</v>
      </c>
      <c r="F78" s="13">
        <f>F74-F76</f>
        <v>393376</v>
      </c>
    </row>
    <row r="79" spans="1:6">
      <c r="A79" s="10" t="s">
        <v>113</v>
      </c>
      <c r="B79" s="9">
        <v>23</v>
      </c>
      <c r="C79" s="13"/>
      <c r="D79" s="13"/>
      <c r="E79" s="13"/>
      <c r="F79" s="13"/>
    </row>
    <row r="80" spans="1:6">
      <c r="A80" s="10"/>
      <c r="B80" s="9"/>
      <c r="C80" s="16"/>
      <c r="D80" s="16"/>
      <c r="E80" s="16"/>
      <c r="F80" s="16"/>
    </row>
    <row r="81" spans="1:6">
      <c r="A81" s="10" t="s">
        <v>114</v>
      </c>
      <c r="B81" s="9">
        <v>24</v>
      </c>
      <c r="C81" s="16"/>
      <c r="D81" s="16"/>
      <c r="E81" s="16"/>
      <c r="F81" s="16"/>
    </row>
    <row r="82" spans="1:6">
      <c r="A82" s="10"/>
      <c r="B82" s="9"/>
      <c r="C82" s="16"/>
      <c r="D82" s="16"/>
      <c r="E82" s="16"/>
      <c r="F82" s="16"/>
    </row>
    <row r="83" spans="1:6" ht="18" customHeight="1">
      <c r="A83" s="29" t="s">
        <v>115</v>
      </c>
      <c r="B83" s="31">
        <v>25</v>
      </c>
      <c r="C83" s="13">
        <f>C78-C81</f>
        <v>-36357</v>
      </c>
      <c r="D83" s="13">
        <f>D78-D81</f>
        <v>-59234</v>
      </c>
      <c r="E83" s="13">
        <f>E78-E81</f>
        <v>204976</v>
      </c>
      <c r="F83" s="13">
        <f>F78-F81</f>
        <v>393376</v>
      </c>
    </row>
    <row r="84" spans="1:6">
      <c r="A84" s="32"/>
      <c r="B84" s="33"/>
      <c r="C84" s="34"/>
      <c r="D84" s="34"/>
      <c r="E84" s="34"/>
      <c r="F84" s="34"/>
    </row>
    <row r="85" spans="1:6" hidden="1">
      <c r="A85" s="61" t="s">
        <v>116</v>
      </c>
      <c r="B85" s="61"/>
      <c r="C85" s="61"/>
      <c r="D85" s="61"/>
      <c r="E85" s="61"/>
      <c r="F85" s="61"/>
    </row>
    <row r="86" spans="1:6" ht="0.75" customHeight="1"/>
    <row r="87" spans="1:6" ht="6" customHeight="1"/>
    <row r="88" spans="1:6">
      <c r="A88" s="35" t="s">
        <v>198</v>
      </c>
      <c r="B88" s="36"/>
      <c r="C88" s="36"/>
      <c r="D88" s="35"/>
      <c r="E88" s="35" t="s">
        <v>200</v>
      </c>
    </row>
    <row r="89" spans="1:6">
      <c r="A89" s="35"/>
      <c r="B89" s="36"/>
      <c r="C89" s="36"/>
      <c r="D89" s="35"/>
      <c r="E89" s="35"/>
    </row>
    <row r="90" spans="1:6" ht="2.25" customHeight="1">
      <c r="A90" s="35"/>
      <c r="B90" s="36"/>
      <c r="C90" s="36"/>
      <c r="D90" s="35"/>
      <c r="E90" s="35"/>
    </row>
    <row r="91" spans="1:6">
      <c r="A91" s="37" t="str">
        <f>'[1]Ф1 (н)'!A81</f>
        <v>Главный бухгалтер      _____________________ Жаканбаева Г.К.</v>
      </c>
      <c r="B91" s="36"/>
      <c r="C91" s="36"/>
      <c r="D91" s="35"/>
      <c r="E91" s="35" t="s">
        <v>200</v>
      </c>
    </row>
    <row r="92" spans="1:6">
      <c r="A92" s="35"/>
      <c r="B92" s="36"/>
      <c r="C92" s="36"/>
      <c r="D92" s="35"/>
      <c r="E92" s="35"/>
    </row>
    <row r="93" spans="1:6" ht="0.75" customHeight="1">
      <c r="A93" s="35"/>
      <c r="B93" s="36"/>
      <c r="C93" s="36"/>
      <c r="D93" s="35"/>
      <c r="E93" s="35"/>
    </row>
    <row r="94" spans="1:6">
      <c r="A94" s="35" t="s">
        <v>117</v>
      </c>
      <c r="B94" s="36"/>
      <c r="C94" s="36"/>
      <c r="D94" s="35"/>
      <c r="E94" s="35" t="s">
        <v>200</v>
      </c>
    </row>
    <row r="95" spans="1:6">
      <c r="A95" s="38"/>
      <c r="B95" s="39"/>
      <c r="C95" s="39"/>
      <c r="D95" s="39"/>
      <c r="E95" s="39"/>
    </row>
    <row r="96" spans="1:6">
      <c r="A96" s="40" t="s">
        <v>118</v>
      </c>
      <c r="B96" s="39"/>
      <c r="C96" s="41"/>
      <c r="D96" s="41"/>
      <c r="E96" s="41"/>
    </row>
    <row r="97" spans="1:5">
      <c r="A97" s="38" t="s">
        <v>119</v>
      </c>
      <c r="B97" s="39"/>
      <c r="C97" s="39"/>
      <c r="D97" s="39"/>
      <c r="E97" s="39"/>
    </row>
    <row r="98" spans="1:5">
      <c r="A98" s="42"/>
    </row>
  </sheetData>
  <mergeCells count="5">
    <mergeCell ref="D1:F1"/>
    <mergeCell ref="A3:F3"/>
    <mergeCell ref="A4:F4"/>
    <mergeCell ref="A5:F5"/>
    <mergeCell ref="A85:F85"/>
  </mergeCells>
  <pageMargins left="0.78740157480314965" right="0.23" top="0.4" bottom="0.32" header="0.33" footer="0.23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7"/>
  <sheetViews>
    <sheetView tabSelected="1" view="pageBreakPreview" topLeftCell="A49" zoomScaleSheetLayoutView="100" workbookViewId="0">
      <selection activeCell="B18" sqref="B18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67.4257812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67.4257812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67.4257812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67.4257812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67.4257812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67.4257812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67.4257812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67.4257812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67.4257812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67.4257812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67.4257812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67.4257812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67.4257812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67.4257812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67.4257812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67.4257812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67.4257812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67.4257812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67.4257812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67.4257812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67.4257812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67.4257812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67.4257812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67.4257812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67.4257812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67.4257812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67.4257812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67.4257812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67.4257812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67.4257812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67.4257812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67.4257812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67.4257812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67.4257812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67.4257812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67.4257812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67.4257812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67.4257812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67.4257812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67.4257812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67.4257812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67.4257812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67.4257812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67.4257812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67.4257812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67.4257812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67.4257812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67.4257812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67.4257812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67.4257812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67.4257812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67.4257812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67.4257812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67.4257812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67.4257812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67.4257812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67.4257812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67.4257812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67.4257812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67.4257812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67.4257812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67.4257812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67.4257812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5" ht="36" customHeight="1">
      <c r="B1" s="56" t="s">
        <v>120</v>
      </c>
      <c r="C1" s="56"/>
      <c r="D1" s="56"/>
    </row>
    <row r="2" spans="1:5" ht="12" customHeight="1">
      <c r="C2" s="2"/>
      <c r="D2" s="3" t="s">
        <v>121</v>
      </c>
    </row>
    <row r="3" spans="1:5">
      <c r="A3" s="57" t="s">
        <v>122</v>
      </c>
      <c r="B3" s="57"/>
      <c r="C3" s="57"/>
      <c r="D3" s="57"/>
    </row>
    <row r="4" spans="1:5">
      <c r="A4" s="58" t="s">
        <v>3</v>
      </c>
      <c r="B4" s="59"/>
      <c r="C4" s="59"/>
      <c r="D4" s="59"/>
    </row>
    <row r="5" spans="1:5">
      <c r="A5" s="63" t="s">
        <v>199</v>
      </c>
      <c r="B5" s="63"/>
      <c r="C5" s="63"/>
      <c r="D5" s="63"/>
    </row>
    <row r="6" spans="1:5" s="4" customFormat="1">
      <c r="D6" s="5" t="s">
        <v>123</v>
      </c>
    </row>
    <row r="7" spans="1:5" ht="38.25">
      <c r="A7" s="6" t="s">
        <v>5</v>
      </c>
      <c r="B7" s="6" t="s">
        <v>6</v>
      </c>
      <c r="C7" s="6" t="s">
        <v>124</v>
      </c>
      <c r="D7" s="6" t="s">
        <v>125</v>
      </c>
    </row>
    <row r="8" spans="1:5">
      <c r="A8" s="9">
        <v>1</v>
      </c>
      <c r="B8" s="9">
        <v>2</v>
      </c>
      <c r="C8" s="9">
        <v>3</v>
      </c>
      <c r="D8" s="9">
        <v>4</v>
      </c>
    </row>
    <row r="9" spans="1:5">
      <c r="A9" s="43" t="s">
        <v>126</v>
      </c>
      <c r="B9" s="31"/>
      <c r="C9" s="44"/>
      <c r="D9" s="44"/>
    </row>
    <row r="10" spans="1:5">
      <c r="A10" s="45" t="s">
        <v>127</v>
      </c>
      <c r="B10" s="46">
        <v>1</v>
      </c>
      <c r="C10" s="16">
        <f>C12+C13</f>
        <v>17959</v>
      </c>
      <c r="D10" s="16">
        <f>D12+D13</f>
        <v>11677</v>
      </c>
    </row>
    <row r="11" spans="1:5">
      <c r="A11" s="45" t="s">
        <v>28</v>
      </c>
      <c r="B11" s="46"/>
      <c r="C11" s="16"/>
      <c r="D11" s="16"/>
    </row>
    <row r="12" spans="1:5">
      <c r="A12" s="45" t="s">
        <v>128</v>
      </c>
      <c r="B12" s="46">
        <v>1.1000000000000001</v>
      </c>
      <c r="C12" s="16">
        <v>48</v>
      </c>
      <c r="D12" s="16">
        <v>63</v>
      </c>
    </row>
    <row r="13" spans="1:5" ht="25.5">
      <c r="A13" s="45" t="s">
        <v>129</v>
      </c>
      <c r="B13" s="46">
        <v>1.2</v>
      </c>
      <c r="C13" s="16">
        <v>17911</v>
      </c>
      <c r="D13" s="16">
        <v>11614</v>
      </c>
    </row>
    <row r="14" spans="1:5">
      <c r="A14" s="47" t="s">
        <v>130</v>
      </c>
      <c r="B14" s="46">
        <v>2</v>
      </c>
      <c r="C14" s="16"/>
      <c r="D14" s="16"/>
    </row>
    <row r="15" spans="1:5" ht="25.5">
      <c r="A15" s="47" t="s">
        <v>131</v>
      </c>
      <c r="B15" s="46">
        <v>3</v>
      </c>
      <c r="C15" s="16"/>
      <c r="D15" s="16"/>
      <c r="E15" s="39" t="s">
        <v>132</v>
      </c>
    </row>
    <row r="16" spans="1:5">
      <c r="A16" s="47" t="s">
        <v>133</v>
      </c>
      <c r="B16" s="48" t="s">
        <v>134</v>
      </c>
      <c r="C16" s="16"/>
      <c r="D16" s="16"/>
    </row>
    <row r="17" spans="1:6" ht="23.25" customHeight="1">
      <c r="A17" s="47" t="s">
        <v>135</v>
      </c>
      <c r="B17" s="46">
        <v>5</v>
      </c>
      <c r="C17" s="16">
        <v>753442</v>
      </c>
      <c r="D17" s="16">
        <v>764826</v>
      </c>
      <c r="E17" s="39" t="s">
        <v>136</v>
      </c>
    </row>
    <row r="18" spans="1:6">
      <c r="A18" s="47" t="s">
        <v>137</v>
      </c>
      <c r="B18" s="46">
        <v>6</v>
      </c>
      <c r="C18" s="16">
        <v>2567</v>
      </c>
      <c r="D18" s="16">
        <v>72190</v>
      </c>
    </row>
    <row r="19" spans="1:6">
      <c r="A19" s="47" t="s">
        <v>138</v>
      </c>
      <c r="B19" s="46">
        <v>7</v>
      </c>
      <c r="C19" s="16"/>
      <c r="D19" s="16"/>
      <c r="E19" s="1" t="b">
        <f>C19&gt;=C21+C22</f>
        <v>1</v>
      </c>
      <c r="F19" s="1" t="b">
        <f>D19&gt;=D21+D22</f>
        <v>1</v>
      </c>
    </row>
    <row r="20" spans="1:6">
      <c r="A20" s="47" t="s">
        <v>28</v>
      </c>
      <c r="B20" s="46"/>
      <c r="C20" s="16"/>
      <c r="D20" s="16"/>
    </row>
    <row r="21" spans="1:6">
      <c r="A21" s="47" t="s">
        <v>139</v>
      </c>
      <c r="B21" s="46" t="s">
        <v>140</v>
      </c>
      <c r="C21" s="16"/>
      <c r="D21" s="16"/>
    </row>
    <row r="22" spans="1:6">
      <c r="A22" s="47" t="s">
        <v>141</v>
      </c>
      <c r="B22" s="48" t="s">
        <v>142</v>
      </c>
      <c r="C22" s="16"/>
      <c r="D22" s="16"/>
    </row>
    <row r="23" spans="1:6" ht="24" customHeight="1">
      <c r="A23" s="47" t="s">
        <v>143</v>
      </c>
      <c r="B23" s="48">
        <v>8</v>
      </c>
      <c r="C23" s="16"/>
      <c r="D23" s="16"/>
      <c r="E23" s="39" t="s">
        <v>144</v>
      </c>
    </row>
    <row r="24" spans="1:6">
      <c r="A24" s="47" t="s">
        <v>145</v>
      </c>
      <c r="B24" s="46">
        <v>9</v>
      </c>
      <c r="C24" s="16"/>
      <c r="D24" s="16"/>
      <c r="E24" s="39" t="s">
        <v>146</v>
      </c>
    </row>
    <row r="25" spans="1:6">
      <c r="A25" s="47" t="s">
        <v>147</v>
      </c>
      <c r="B25" s="46">
        <v>10</v>
      </c>
      <c r="C25" s="16"/>
      <c r="D25" s="16"/>
      <c r="E25" s="39" t="s">
        <v>148</v>
      </c>
    </row>
    <row r="26" spans="1:6" ht="15.75" customHeight="1">
      <c r="A26" s="47" t="s">
        <v>149</v>
      </c>
      <c r="B26" s="46">
        <v>11</v>
      </c>
      <c r="C26" s="16"/>
      <c r="D26" s="16"/>
    </row>
    <row r="27" spans="1:6">
      <c r="A27" s="47" t="s">
        <v>150</v>
      </c>
      <c r="B27" s="46">
        <v>12</v>
      </c>
      <c r="C27" s="16"/>
      <c r="D27" s="16"/>
    </row>
    <row r="28" spans="1:6">
      <c r="A28" s="47" t="s">
        <v>151</v>
      </c>
      <c r="B28" s="46">
        <v>13</v>
      </c>
      <c r="C28" s="16"/>
      <c r="D28" s="16"/>
    </row>
    <row r="29" spans="1:6" ht="15.75" customHeight="1">
      <c r="A29" s="47" t="s">
        <v>152</v>
      </c>
      <c r="B29" s="46">
        <v>14</v>
      </c>
      <c r="C29" s="16"/>
      <c r="D29" s="16"/>
      <c r="E29" s="39" t="s">
        <v>153</v>
      </c>
    </row>
    <row r="30" spans="1:6">
      <c r="A30" s="47" t="s">
        <v>154</v>
      </c>
      <c r="B30" s="46">
        <v>15</v>
      </c>
      <c r="C30" s="16">
        <v>3021</v>
      </c>
      <c r="D30" s="16">
        <v>2498</v>
      </c>
    </row>
    <row r="31" spans="1:6" ht="14.25" customHeight="1">
      <c r="A31" s="47" t="s">
        <v>155</v>
      </c>
      <c r="B31" s="46">
        <v>16</v>
      </c>
      <c r="C31" s="16"/>
      <c r="D31" s="16"/>
    </row>
    <row r="32" spans="1:6" ht="15" customHeight="1">
      <c r="A32" s="47" t="s">
        <v>156</v>
      </c>
      <c r="B32" s="46">
        <v>17</v>
      </c>
      <c r="C32" s="16">
        <v>8312</v>
      </c>
      <c r="D32" s="16">
        <v>8947</v>
      </c>
    </row>
    <row r="33" spans="1:5">
      <c r="A33" s="49" t="s">
        <v>157</v>
      </c>
      <c r="B33" s="46">
        <v>18</v>
      </c>
      <c r="C33" s="16">
        <v>912</v>
      </c>
      <c r="D33" s="16">
        <v>1065</v>
      </c>
    </row>
    <row r="34" spans="1:5">
      <c r="A34" s="47" t="s">
        <v>158</v>
      </c>
      <c r="B34" s="46">
        <v>19</v>
      </c>
      <c r="C34" s="16"/>
      <c r="D34" s="16"/>
    </row>
    <row r="35" spans="1:5">
      <c r="A35" s="47" t="s">
        <v>159</v>
      </c>
      <c r="B35" s="46">
        <v>20</v>
      </c>
      <c r="C35" s="16">
        <v>13918</v>
      </c>
      <c r="D35" s="16">
        <v>13918</v>
      </c>
    </row>
    <row r="36" spans="1:5">
      <c r="A36" s="47" t="s">
        <v>160</v>
      </c>
      <c r="B36" s="46">
        <v>21</v>
      </c>
      <c r="C36" s="16">
        <v>40300</v>
      </c>
      <c r="D36" s="16">
        <v>4531</v>
      </c>
    </row>
    <row r="37" spans="1:5">
      <c r="A37" s="47"/>
      <c r="B37" s="46"/>
      <c r="C37" s="44"/>
      <c r="D37" s="16"/>
    </row>
    <row r="38" spans="1:5">
      <c r="A38" s="50" t="s">
        <v>161</v>
      </c>
      <c r="B38" s="46">
        <v>22</v>
      </c>
      <c r="C38" s="12">
        <f>C10+C17+C18+C30+C32+C33+C35+C36</f>
        <v>840431</v>
      </c>
      <c r="D38" s="13">
        <f>D10+D14+D15+D16+D17+D18+D19+D23+D24+D25+D26+D27+D28+D29+D30+D31+D32+D33+D34+D35+D36</f>
        <v>879652</v>
      </c>
      <c r="E38" s="41" t="s">
        <v>162</v>
      </c>
    </row>
    <row r="39" spans="1:5">
      <c r="A39" s="47"/>
      <c r="B39" s="46"/>
      <c r="C39" s="44"/>
      <c r="D39" s="16"/>
      <c r="E39" s="18"/>
    </row>
    <row r="40" spans="1:5">
      <c r="A40" s="51" t="s">
        <v>163</v>
      </c>
      <c r="B40" s="46"/>
      <c r="C40" s="44"/>
      <c r="D40" s="16"/>
    </row>
    <row r="41" spans="1:5">
      <c r="A41" s="52" t="s">
        <v>164</v>
      </c>
      <c r="B41" s="46">
        <v>23</v>
      </c>
      <c r="C41" s="44"/>
      <c r="D41" s="16"/>
    </row>
    <row r="42" spans="1:5">
      <c r="A42" s="47" t="s">
        <v>133</v>
      </c>
      <c r="B42" s="46">
        <v>24</v>
      </c>
      <c r="C42" s="44"/>
      <c r="D42" s="16"/>
    </row>
    <row r="43" spans="1:5">
      <c r="A43" s="52" t="s">
        <v>165</v>
      </c>
      <c r="B43" s="46">
        <v>25</v>
      </c>
      <c r="C43" s="44"/>
      <c r="D43" s="16"/>
    </row>
    <row r="44" spans="1:5">
      <c r="A44" s="47" t="s">
        <v>166</v>
      </c>
      <c r="B44" s="46">
        <v>26</v>
      </c>
      <c r="C44" s="44"/>
      <c r="D44" s="16"/>
      <c r="E44" s="39" t="s">
        <v>167</v>
      </c>
    </row>
    <row r="45" spans="1:5">
      <c r="A45" s="52" t="s">
        <v>168</v>
      </c>
      <c r="B45" s="46">
        <v>27</v>
      </c>
      <c r="C45" s="44"/>
      <c r="D45" s="16"/>
    </row>
    <row r="46" spans="1:5">
      <c r="A46" s="52" t="s">
        <v>169</v>
      </c>
      <c r="B46" s="46">
        <v>28</v>
      </c>
      <c r="C46" s="16">
        <v>1444</v>
      </c>
      <c r="D46" s="16">
        <v>10883</v>
      </c>
    </row>
    <row r="47" spans="1:5">
      <c r="A47" s="45" t="s">
        <v>170</v>
      </c>
      <c r="B47" s="46">
        <v>29</v>
      </c>
      <c r="C47" s="16">
        <v>4347</v>
      </c>
      <c r="D47" s="16">
        <v>4347</v>
      </c>
    </row>
    <row r="48" spans="1:5">
      <c r="A48" s="47" t="s">
        <v>171</v>
      </c>
      <c r="B48" s="46">
        <v>30</v>
      </c>
      <c r="C48" s="16"/>
      <c r="D48" s="16"/>
    </row>
    <row r="49" spans="1:6">
      <c r="A49" s="47" t="s">
        <v>172</v>
      </c>
      <c r="B49" s="46">
        <v>31</v>
      </c>
      <c r="C49" s="16"/>
      <c r="D49" s="16"/>
    </row>
    <row r="50" spans="1:6">
      <c r="A50" s="47" t="s">
        <v>173</v>
      </c>
      <c r="B50" s="53" t="s">
        <v>174</v>
      </c>
      <c r="C50" s="16"/>
      <c r="D50" s="44"/>
      <c r="E50" s="18"/>
    </row>
    <row r="51" spans="1:6">
      <c r="A51" s="47" t="s">
        <v>175</v>
      </c>
      <c r="B51" s="46" t="s">
        <v>176</v>
      </c>
      <c r="C51" s="16"/>
      <c r="D51" s="44"/>
    </row>
    <row r="52" spans="1:6">
      <c r="A52" s="47" t="s">
        <v>177</v>
      </c>
      <c r="B52" s="46" t="s">
        <v>178</v>
      </c>
      <c r="C52" s="44">
        <v>9104</v>
      </c>
      <c r="D52" s="44">
        <v>15203</v>
      </c>
    </row>
    <row r="53" spans="1:6">
      <c r="A53" s="50"/>
      <c r="B53" s="46"/>
      <c r="C53" s="44"/>
      <c r="D53" s="44"/>
    </row>
    <row r="54" spans="1:6">
      <c r="A54" s="50" t="s">
        <v>179</v>
      </c>
      <c r="B54" s="46">
        <v>35</v>
      </c>
      <c r="C54" s="12">
        <f>C46+C47+C52</f>
        <v>14895</v>
      </c>
      <c r="D54" s="12">
        <f>D41+D42+D43+D44+D45+D46+D47+D48+D49+D50+D51+D52</f>
        <v>30433</v>
      </c>
    </row>
    <row r="55" spans="1:6">
      <c r="A55" s="47"/>
      <c r="B55" s="46"/>
      <c r="C55" s="44"/>
      <c r="D55" s="44"/>
    </row>
    <row r="56" spans="1:6">
      <c r="A56" s="52" t="s">
        <v>180</v>
      </c>
      <c r="B56" s="46"/>
      <c r="C56" s="44"/>
      <c r="D56" s="44"/>
    </row>
    <row r="57" spans="1:6">
      <c r="A57" s="47" t="s">
        <v>181</v>
      </c>
      <c r="B57" s="46">
        <v>36</v>
      </c>
      <c r="C57" s="44">
        <f>[1]осв2013!J87/1000</f>
        <v>1173280.3119999999</v>
      </c>
      <c r="D57" s="44">
        <f>D59+D60</f>
        <v>1173280</v>
      </c>
      <c r="E57" s="1" t="b">
        <f>C57&gt;=C59+C60</f>
        <v>1</v>
      </c>
      <c r="F57" s="1" t="b">
        <f>D57&gt;=D59+D60</f>
        <v>1</v>
      </c>
    </row>
    <row r="58" spans="1:6">
      <c r="A58" s="47" t="s">
        <v>28</v>
      </c>
      <c r="B58" s="46"/>
      <c r="C58" s="44"/>
      <c r="D58" s="44"/>
    </row>
    <row r="59" spans="1:6">
      <c r="A59" s="47" t="s">
        <v>182</v>
      </c>
      <c r="B59" s="46">
        <v>36.1</v>
      </c>
      <c r="C59" s="44">
        <f>323680+849600</f>
        <v>1173280</v>
      </c>
      <c r="D59" s="44">
        <v>1173280</v>
      </c>
    </row>
    <row r="60" spans="1:6">
      <c r="A60" s="47" t="s">
        <v>183</v>
      </c>
      <c r="B60" s="46">
        <v>36.200000000000003</v>
      </c>
      <c r="C60" s="44"/>
      <c r="D60" s="44"/>
    </row>
    <row r="61" spans="1:6">
      <c r="A61" s="47" t="s">
        <v>184</v>
      </c>
      <c r="B61" s="46">
        <v>37</v>
      </c>
      <c r="C61" s="44"/>
      <c r="D61" s="44"/>
    </row>
    <row r="62" spans="1:6">
      <c r="A62" s="47" t="s">
        <v>185</v>
      </c>
      <c r="B62" s="54">
        <v>38</v>
      </c>
      <c r="C62" s="44"/>
      <c r="D62" s="44"/>
    </row>
    <row r="63" spans="1:6">
      <c r="A63" s="47" t="s">
        <v>186</v>
      </c>
      <c r="B63" s="54">
        <v>39</v>
      </c>
      <c r="C63" s="44"/>
      <c r="D63" s="44"/>
    </row>
    <row r="64" spans="1:6">
      <c r="A64" s="47" t="s">
        <v>187</v>
      </c>
      <c r="B64" s="54">
        <v>40</v>
      </c>
      <c r="C64" s="44">
        <v>-295044</v>
      </c>
      <c r="D64" s="44">
        <v>-330595</v>
      </c>
      <c r="E64" s="18"/>
    </row>
    <row r="65" spans="1:6">
      <c r="A65" s="47" t="s">
        <v>188</v>
      </c>
      <c r="B65" s="54">
        <v>41</v>
      </c>
      <c r="C65" s="44">
        <f>C67+C68</f>
        <v>-52700</v>
      </c>
      <c r="D65" s="44">
        <f>D67+D68</f>
        <v>6534</v>
      </c>
      <c r="E65" s="18"/>
    </row>
    <row r="66" spans="1:6">
      <c r="A66" s="47" t="s">
        <v>12</v>
      </c>
      <c r="B66" s="54"/>
      <c r="C66" s="44"/>
      <c r="D66" s="44"/>
      <c r="E66" s="18"/>
    </row>
    <row r="67" spans="1:6">
      <c r="A67" s="47" t="s">
        <v>189</v>
      </c>
      <c r="B67" s="54">
        <v>41.1</v>
      </c>
      <c r="C67" s="44">
        <v>6534</v>
      </c>
      <c r="D67" s="44">
        <v>0</v>
      </c>
      <c r="E67" s="18"/>
    </row>
    <row r="68" spans="1:6">
      <c r="A68" s="47" t="s">
        <v>190</v>
      </c>
      <c r="B68" s="54">
        <v>41.2</v>
      </c>
      <c r="C68" s="44">
        <v>-59234</v>
      </c>
      <c r="D68" s="16">
        <v>6534</v>
      </c>
      <c r="E68" s="41" t="s">
        <v>191</v>
      </c>
    </row>
    <row r="69" spans="1:6">
      <c r="A69" s="47" t="s">
        <v>114</v>
      </c>
      <c r="B69" s="54">
        <v>42</v>
      </c>
      <c r="C69" s="44"/>
      <c r="D69" s="44"/>
    </row>
    <row r="70" spans="1:6">
      <c r="A70" s="50"/>
      <c r="B70" s="54"/>
      <c r="C70" s="12"/>
      <c r="D70" s="12"/>
    </row>
    <row r="71" spans="1:6">
      <c r="A71" s="50" t="s">
        <v>192</v>
      </c>
      <c r="B71" s="54">
        <v>43</v>
      </c>
      <c r="C71" s="12">
        <f>C56+C57+C64+C65+C69</f>
        <v>825536.31199999992</v>
      </c>
      <c r="D71" s="12">
        <f>D56+D57+D64+D65+D69</f>
        <v>849219</v>
      </c>
    </row>
    <row r="72" spans="1:6">
      <c r="A72" s="50"/>
      <c r="B72" s="54"/>
      <c r="C72" s="12"/>
      <c r="D72" s="12"/>
    </row>
    <row r="73" spans="1:6">
      <c r="A73" s="50" t="s">
        <v>193</v>
      </c>
      <c r="B73" s="54">
        <v>44</v>
      </c>
      <c r="C73" s="12">
        <f>C71+C54</f>
        <v>840431.31199999992</v>
      </c>
      <c r="D73" s="12">
        <f>D71+D54</f>
        <v>879652</v>
      </c>
      <c r="E73" s="41" t="s">
        <v>194</v>
      </c>
    </row>
    <row r="74" spans="1:6">
      <c r="C74" s="55"/>
      <c r="D74" s="55">
        <f>C73-C38</f>
        <v>0.31199999991804361</v>
      </c>
    </row>
    <row r="75" spans="1:6">
      <c r="A75" s="64" t="s">
        <v>195</v>
      </c>
      <c r="B75" s="64"/>
      <c r="C75" s="64"/>
      <c r="D75" s="64"/>
    </row>
    <row r="76" spans="1:6">
      <c r="A76" s="62" t="s">
        <v>196</v>
      </c>
      <c r="B76" s="62"/>
      <c r="C76" s="62"/>
      <c r="D76" s="62"/>
      <c r="E76" s="18"/>
      <c r="F76" s="18"/>
    </row>
    <row r="77" spans="1:6" ht="12" customHeight="1">
      <c r="A77" s="42"/>
    </row>
    <row r="78" spans="1:6" s="36" customFormat="1">
      <c r="A78" s="35" t="s">
        <v>198</v>
      </c>
      <c r="D78" s="35" t="s">
        <v>200</v>
      </c>
    </row>
    <row r="79" spans="1:6" s="36" customFormat="1">
      <c r="A79" s="35"/>
      <c r="D79" s="35"/>
    </row>
    <row r="80" spans="1:6" s="36" customFormat="1" ht="2.25" customHeight="1">
      <c r="A80" s="35"/>
      <c r="D80" s="35"/>
    </row>
    <row r="81" spans="1:4" s="36" customFormat="1">
      <c r="A81" s="37" t="s">
        <v>197</v>
      </c>
      <c r="D81" s="35" t="s">
        <v>200</v>
      </c>
    </row>
    <row r="82" spans="1:4" s="36" customFormat="1">
      <c r="A82" s="35"/>
      <c r="D82" s="35"/>
    </row>
    <row r="83" spans="1:4" s="36" customFormat="1" ht="1.5" customHeight="1">
      <c r="A83" s="35"/>
      <c r="D83" s="35"/>
    </row>
    <row r="84" spans="1:4" s="36" customFormat="1">
      <c r="A84" s="35" t="s">
        <v>117</v>
      </c>
      <c r="D84" s="35" t="s">
        <v>200</v>
      </c>
    </row>
    <row r="85" spans="1:4" s="39" customFormat="1">
      <c r="A85" s="38"/>
    </row>
    <row r="86" spans="1:4" s="39" customFormat="1">
      <c r="A86" s="40" t="s">
        <v>118</v>
      </c>
    </row>
    <row r="87" spans="1:4" s="39" customFormat="1">
      <c r="A87" s="38" t="s">
        <v>119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74803149606299213" right="0.35433070866141736" top="0.27559055118110237" bottom="0.31496062992125984" header="0.23622047244094491" footer="0.23622047244094491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Ф2 (н)</vt:lpstr>
      <vt:lpstr>Ф1 (н)</vt:lpstr>
      <vt:lpstr>Лист1</vt:lpstr>
      <vt:lpstr>Лист2</vt:lpstr>
      <vt:lpstr>Лист3</vt:lpstr>
      <vt:lpstr>'Ф1 (н)'!Область_печати</vt:lpstr>
      <vt:lpstr>'Ф2 (н)'!Область_печати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2015-07-09T03:40:42Z</dcterms:modified>
</cp:coreProperties>
</file>