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форма1" sheetId="1" r:id="rId1"/>
    <sheet name="форма2" sheetId="2" r:id="rId2"/>
    <sheet name="форма4" sheetId="3" r:id="rId3"/>
    <sheet name="форма3" sheetId="4" r:id="rId4"/>
  </sheets>
  <externalReferences>
    <externalReference r:id="rId7"/>
    <externalReference r:id="rId8"/>
    <externalReference r:id="rId9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comments1.xml><?xml version="1.0" encoding="utf-8"?>
<comments xmlns="http://schemas.openxmlformats.org/spreadsheetml/2006/main">
  <authors>
    <author>Zaure Orymbekova</author>
  </authors>
  <commentList>
    <comment ref="D3" authorId="0">
      <text>
        <r>
          <rPr>
            <b/>
            <sz val="9"/>
            <rFont val="Tahoma"/>
            <family val="2"/>
          </rPr>
          <t>Итого за отчетный период</t>
        </r>
      </text>
    </comment>
    <comment ref="F3" authorId="0">
      <text>
        <r>
          <rPr>
            <b/>
            <sz val="9"/>
            <rFont val="Tahoma"/>
            <family val="2"/>
          </rPr>
          <t>Итого за период сравнения</t>
        </r>
      </text>
    </comment>
  </commentList>
</comments>
</file>

<file path=xl/sharedStrings.xml><?xml version="1.0" encoding="utf-8"?>
<sst xmlns="http://schemas.openxmlformats.org/spreadsheetml/2006/main" count="208" uniqueCount="167">
  <si>
    <t>в тысячах казахстанских тенге</t>
  </si>
  <si>
    <t>Прим.</t>
  </si>
  <si>
    <t>АКТИВЫ</t>
  </si>
  <si>
    <t>Основные средства</t>
  </si>
  <si>
    <t>ИТОГО АКТИВЫ</t>
  </si>
  <si>
    <t>Капитал</t>
  </si>
  <si>
    <t>Акционерный капитал(установленный)</t>
  </si>
  <si>
    <t>Акционерный капитал(корректировка на гиперинфляцию)</t>
  </si>
  <si>
    <t>Прочие резервы</t>
  </si>
  <si>
    <t>Долгосрочные обязательства</t>
  </si>
  <si>
    <t>Обязательство по возмещению исторических затрат</t>
  </si>
  <si>
    <t>Итого долгосрочные обязательства</t>
  </si>
  <si>
    <t>Краткосрочные обязательства</t>
  </si>
  <si>
    <t>Налоги к уплате</t>
  </si>
  <si>
    <t>Доходы</t>
  </si>
  <si>
    <t>Себестоимость реализации</t>
  </si>
  <si>
    <t>Прочие операционные доходы</t>
  </si>
  <si>
    <t>Расходы по реализации</t>
  </si>
  <si>
    <t>Общие и административные расходы</t>
  </si>
  <si>
    <t>Прочие операционные расходы</t>
  </si>
  <si>
    <t>Финансовые доходы</t>
  </si>
  <si>
    <t>Финансовые расходы</t>
  </si>
  <si>
    <t>Прочие</t>
  </si>
  <si>
    <t>Нераспределенная</t>
  </si>
  <si>
    <t>Итого</t>
  </si>
  <si>
    <t>капитал</t>
  </si>
  <si>
    <t>Дивиденды объявленные</t>
  </si>
  <si>
    <t>Резервы под обязательства по ликвидации и восстановлению горнорудных активов</t>
  </si>
  <si>
    <t>Итого за отчетный период</t>
  </si>
  <si>
    <t>Итого за период сравнения</t>
  </si>
  <si>
    <t>Займы полученные</t>
  </si>
  <si>
    <t>прим.</t>
  </si>
  <si>
    <t>Задолженность по вознаграждениям работникам</t>
  </si>
  <si>
    <t>Итого краткосрочные обязательства</t>
  </si>
  <si>
    <t>Акционерный капитал (корректировка на гиперинфляцию)</t>
  </si>
  <si>
    <t>-</t>
  </si>
  <si>
    <t>В тысячах казахстанских тенге</t>
  </si>
  <si>
    <t>2012 г.</t>
  </si>
  <si>
    <t>Движение денежных средств по операционной деятельности</t>
  </si>
  <si>
    <t>Поправки на:</t>
  </si>
  <si>
    <t xml:space="preserve">Чистая прибыль  от выбытия основных средств </t>
  </si>
  <si>
    <t>Снижение стоимости дебиторской задолженности по основной деятельности и прочей дебиторской задолженности</t>
  </si>
  <si>
    <t xml:space="preserve">Процентные расходы </t>
  </si>
  <si>
    <t>Процентные доходы</t>
  </si>
  <si>
    <t>Вознаграждения работникам</t>
  </si>
  <si>
    <t>Расходы по вознаграждениям долевыми инструментами</t>
  </si>
  <si>
    <t>Курсовые разницы по денежным средствам и денежным эквивалентам</t>
  </si>
  <si>
    <t>Нереализованные курсовые разницы</t>
  </si>
  <si>
    <t>Движение денежных средств по операционной деятельности до изменений оборотного капитала</t>
  </si>
  <si>
    <t>Денежные средства, полученные от операционной деятельности</t>
  </si>
  <si>
    <t>Подоходный налог уплаченный</t>
  </si>
  <si>
    <t>Проценты полученные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</si>
  <si>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</si>
  <si>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</si>
  <si>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>Поступления от продажи финансовых активов</t>
  </si>
  <si>
    <t>Приобретение  финансовых активов</t>
  </si>
  <si>
    <t xml:space="preserve">Депозиты размещенные 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</si>
  <si>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</si>
  <si>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</si>
  <si>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>Проценты уплаченные</t>
  </si>
  <si>
    <t xml:space="preserve">Погашение займов </t>
  </si>
  <si>
    <t>Погашение облигаций</t>
  </si>
  <si>
    <t xml:space="preserve">Дивиденды уплаченные </t>
  </si>
  <si>
    <t>Чистые денежные средства, использованные в</t>
  </si>
  <si>
    <t xml:space="preserve">финансовой деятельности </t>
  </si>
  <si>
    <t>Влияние изменений обменного курса на денежные средства и денежные  эквиваленты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</si>
  <si>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</si>
  <si>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</si>
  <si>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>Неконтролирующая доля</t>
  </si>
  <si>
    <t>Продажа дочернего предприятия</t>
  </si>
  <si>
    <t>Балансовая стоимость одной простой акции,выраженная в казахстанских тенге</t>
  </si>
  <si>
    <t>Балансовая стоимость одной привилегированной акции,выраженная в казахстанских тенге</t>
  </si>
  <si>
    <t>АО "Жайремский горно-обогатительный комбинат"</t>
  </si>
  <si>
    <t>19</t>
  </si>
  <si>
    <t>20</t>
  </si>
  <si>
    <t xml:space="preserve"> </t>
  </si>
  <si>
    <t>Кредиторская задолженность по основной деятельности и прочая кредиторская задолженность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</si>
  <si>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</si>
  <si>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</si>
  <si>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</si>
  <si>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</si>
  <si>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</si>
  <si>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</si>
  <si>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</si>
  <si>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</si>
  <si>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</si>
  <si>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</si>
  <si>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ОБЯЗАТЕЛЬСТВА</t>
  </si>
  <si>
    <t>ИТОГО ОБЯЗАТЕЛЬСТВА</t>
  </si>
  <si>
    <t>ИТОГО  ОБЯЗАТЕЛЬСТВА  И КАПИТАЛ</t>
  </si>
  <si>
    <t>Промежуточный сокращенный отчет о прибылях и убытках и прочем совокупном доходе</t>
  </si>
  <si>
    <t>Итого совокупный убыток за период</t>
  </si>
  <si>
    <t xml:space="preserve"> Акционерам Компании</t>
  </si>
  <si>
    <t>Неконтролирующей доле</t>
  </si>
  <si>
    <t>итого</t>
  </si>
  <si>
    <t xml:space="preserve">Убыток за период </t>
  </si>
  <si>
    <t>Прочий совокупный доход</t>
  </si>
  <si>
    <t>Промежуточный сокращенный отчет о движении денежных средств</t>
  </si>
  <si>
    <t xml:space="preserve">Промежуточный сокращенный отчет об изменении в капитале </t>
  </si>
  <si>
    <t>Убыток до налогообложения</t>
  </si>
  <si>
    <t>Обесценение товарно-материальных запасов</t>
  </si>
  <si>
    <t>Прибыль от изменения стоимости при первоначальном признании займов полученных и выданных</t>
  </si>
  <si>
    <t xml:space="preserve">Увеличение/(уменьшение) дебиторской задолженности по основной деятельности и прочей дебиторской задолженности </t>
  </si>
  <si>
    <t>Увеличение/(уменьшение) прочих оборотных активов</t>
  </si>
  <si>
    <t>Увеличение/(Уменьшение) товарно-материальных запасов</t>
  </si>
  <si>
    <t>Увеличение/(Уменьшение) кредиторской задолженности по основной деятельности и прочей кредиторской задолженности</t>
  </si>
  <si>
    <t>Увеличение прочих налогов к уплате</t>
  </si>
  <si>
    <t>Увеличение/(Уменьшение) задолженности по вознаграждениям работникам</t>
  </si>
  <si>
    <t>Увеличение/(Уменьшение) обязательства по возмещению исторических затрат</t>
  </si>
  <si>
    <t xml:space="preserve">Приобретение основных средств </t>
  </si>
  <si>
    <t>Эмиссия акций</t>
  </si>
  <si>
    <t>Получение займов</t>
  </si>
  <si>
    <t>Чистое увеличение (уменьшение) денежных средств и денежных эквивалентов</t>
  </si>
  <si>
    <t xml:space="preserve">Нераспределенная прибыль </t>
  </si>
  <si>
    <t>ИТОГО КАПИТАЛ</t>
  </si>
  <si>
    <t>прибыль</t>
  </si>
  <si>
    <t>Износ  и обесценение основных средств и нематериальных активов</t>
  </si>
  <si>
    <t>Денежные средства и денежные эквиваленты</t>
  </si>
  <si>
    <t>Акционерный капитал (установленный законодательно)</t>
  </si>
  <si>
    <t>7</t>
  </si>
  <si>
    <t>6</t>
  </si>
  <si>
    <t>5</t>
  </si>
  <si>
    <t>4</t>
  </si>
  <si>
    <t>3</t>
  </si>
  <si>
    <t>21</t>
  </si>
  <si>
    <t>22</t>
  </si>
  <si>
    <t>23</t>
  </si>
  <si>
    <t>Займы выданные</t>
  </si>
  <si>
    <t>Председатель Правления Бурковский А.Ю. _________________________</t>
  </si>
  <si>
    <t>Председатель Правления Бурковский А.Ю.           ___________________________</t>
  </si>
  <si>
    <t>Председатель Правления Бурковский А.Ю. __________________________</t>
  </si>
  <si>
    <t>Председатель Правления Бурковский А.Ю. _______________________</t>
  </si>
  <si>
    <t>резервы</t>
  </si>
  <si>
    <t>Долгосрочные активы</t>
  </si>
  <si>
    <t>Прочие долгосрочные активы</t>
  </si>
  <si>
    <t>Итого долгосрочные активы</t>
  </si>
  <si>
    <t>Краткосрочные активы</t>
  </si>
  <si>
    <t>Итого краткосрочные активы</t>
  </si>
  <si>
    <t>Операционная прибыль/( убыток)</t>
  </si>
  <si>
    <t>Расходы по подоходному  налогу</t>
  </si>
  <si>
    <t>Прочий совокупный убыток</t>
  </si>
  <si>
    <t>Прочие выплаты</t>
  </si>
  <si>
    <t>2016</t>
  </si>
  <si>
    <t>За трехмесячный период,закончившийся                                  31 марта</t>
  </si>
  <si>
    <t>Остаток на 01.01.2015 года</t>
  </si>
  <si>
    <t>Остаток на  31.03. 2015 г.</t>
  </si>
  <si>
    <t>Остаток на  01.01.2016 г.</t>
  </si>
  <si>
    <t>Остаток на 31.03.2016 г.</t>
  </si>
  <si>
    <t>2015</t>
  </si>
  <si>
    <t>Итого совокупный прибыль(убыток) за период</t>
  </si>
  <si>
    <t>Итого совокупный прибыль(убыток) за период, причитающийся:</t>
  </si>
  <si>
    <t>Прибыль(убыток) на акцию, основной и разводненный (выраженный в казахстанских тенге на акцию)</t>
  </si>
  <si>
    <t>Прибыль(убыток) за период</t>
  </si>
  <si>
    <t>Прибыль(убыток) за период,причитающийся:</t>
  </si>
  <si>
    <t>Прибыль(убыток) до налогообложения</t>
  </si>
  <si>
    <t>Валовый прибыль(убыток)</t>
  </si>
  <si>
    <t>Главный бухгалтер Муздыбаев С.Ж. ____________________</t>
  </si>
  <si>
    <t>Главный бухгалтер Муздыбаев С.Ж. ___________________</t>
  </si>
  <si>
    <t>Главный бухгалтер Муздыбаев С.Ж. _______________</t>
  </si>
  <si>
    <t>Промежуточный сокращенный отчет о финансовом положении</t>
  </si>
  <si>
    <t>Отложенные налоговые активы</t>
  </si>
  <si>
    <t>Запасы</t>
  </si>
  <si>
    <t xml:space="preserve">Дебиторская задолженность </t>
  </si>
  <si>
    <t>Прочие краткосрочные активы</t>
  </si>
  <si>
    <t>Текущие налоговые активы</t>
  </si>
  <si>
    <t>за 3 меся-цев,закончившийся 31.03.2016</t>
  </si>
  <si>
    <t>за 3 меся-цев,закончившийся 31.03.2015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</si>
</sst>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;\(#,##0\);&quot;-&quot;"/>
    <numFmt numFmtId="174" formatCode="#,##0.0"/>
    <numFmt numFmtId="175" formatCode="#,##0.000"/>
    <numFmt numFmtId="176" formatCode="0.000"/>
    <numFmt numFmtId="177" formatCode="0.000000"/>
    <numFmt numFmtId="178" formatCode="#,##0.000000"/>
    <numFmt numFmtId="179" formatCode="#,##0.0000"/>
    <numFmt numFmtId="180" formatCode="#,##0.00000"/>
    <numFmt numFmtId="181" formatCode="0.0000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0.0"/>
    <numFmt numFmtId="186" formatCode="#,##0_ ;\-#,##0\ "/>
    <numFmt numFmtId="187" formatCode="_-* #,##0.000_р_._-;\-* #,##0.000_р_._-;_-* &quot;-&quot;???_р_._-;_-@_-"/>
    <numFmt numFmtId="188" formatCode="[$-FC19]d\ mmmm\ yyyy\ &quot;г.&quot;"/>
  </numFmts>
  <fonts count="72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b/>
      <sz val="9"/>
      <name val="Tahoma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4"/>
      <name val="Arial Cyr"/>
      <family val="0"/>
    </font>
    <font>
      <i/>
      <sz val="14"/>
      <name val="Times New Roman CYR"/>
      <family val="1"/>
    </font>
    <font>
      <i/>
      <sz val="14"/>
      <name val="Arial Cyr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14"/>
      <name val="Times New Roman Cyr"/>
      <family val="0"/>
    </font>
    <font>
      <b/>
      <sz val="11"/>
      <name val="Arial"/>
      <family val="2"/>
    </font>
    <font>
      <b/>
      <i/>
      <sz val="11"/>
      <name val="Arial Cyr"/>
      <family val="2"/>
    </font>
    <font>
      <i/>
      <sz val="12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9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 style="medium"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medium">
        <color indexed="8"/>
      </right>
      <top/>
      <bottom/>
    </border>
    <border>
      <left style="medium"/>
      <right style="thin"/>
      <top style="thin"/>
      <bottom style="thin"/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/>
    </border>
    <border>
      <left/>
      <right style="medium"/>
      <top style="thin"/>
      <bottom>
        <color indexed="63"/>
      </bottom>
    </border>
    <border>
      <left/>
      <right style="medium"/>
      <top style="thin">
        <color indexed="8"/>
      </top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/>
      <right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0">
      <alignment horizontal="left"/>
      <protection/>
    </xf>
    <xf numFmtId="173" fontId="4" fillId="21" borderId="1">
      <alignment/>
      <protection/>
    </xf>
    <xf numFmtId="173" fontId="4" fillId="6" borderId="2">
      <alignment/>
      <protection locked="0"/>
    </xf>
    <xf numFmtId="173" fontId="4" fillId="22" borderId="2">
      <alignment/>
      <protection locked="0"/>
    </xf>
    <xf numFmtId="173" fontId="10" fillId="21" borderId="3">
      <alignment horizontal="right"/>
      <protection/>
    </xf>
    <xf numFmtId="173" fontId="10" fillId="21" borderId="4">
      <alignment horizontal="right"/>
      <protection/>
    </xf>
    <xf numFmtId="173" fontId="10" fillId="21" borderId="5">
      <alignment horizontal="right" wrapText="1"/>
      <protection/>
    </xf>
    <xf numFmtId="0" fontId="3" fillId="23" borderId="0">
      <alignment/>
      <protection/>
    </xf>
    <xf numFmtId="172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6" fillId="30" borderId="6" applyNumberFormat="0" applyAlignment="0" applyProtection="0"/>
    <xf numFmtId="0" fontId="57" fillId="31" borderId="7" applyNumberFormat="0" applyAlignment="0" applyProtection="0"/>
    <xf numFmtId="0" fontId="58" fillId="31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32" borderId="12" applyNumberFormat="0" applyAlignment="0" applyProtection="0"/>
    <xf numFmtId="0" fontId="64" fillId="0" borderId="0" applyNumberFormat="0" applyFill="0" applyBorder="0" applyAlignment="0" applyProtection="0"/>
    <xf numFmtId="0" fontId="65" fillId="33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6" fillId="34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8" fillId="0" borderId="14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70" fillId="36" borderId="0" applyNumberFormat="0" applyBorder="0" applyAlignment="0" applyProtection="0"/>
  </cellStyleXfs>
  <cellXfs count="352">
    <xf numFmtId="0" fontId="0" fillId="0" borderId="0" xfId="0" applyAlignment="1">
      <alignment/>
    </xf>
    <xf numFmtId="49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6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/>
    </xf>
    <xf numFmtId="4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5" fillId="37" borderId="0" xfId="0" applyFont="1" applyFill="1" applyAlignment="1">
      <alignment/>
    </xf>
    <xf numFmtId="0" fontId="12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center"/>
      <protection/>
    </xf>
    <xf numFmtId="49" fontId="11" fillId="0" borderId="0" xfId="0" applyNumberFormat="1" applyFont="1" applyAlignment="1">
      <alignment wrapText="1"/>
    </xf>
    <xf numFmtId="0" fontId="16" fillId="0" borderId="0" xfId="46" applyFont="1">
      <alignment/>
      <protection/>
    </xf>
    <xf numFmtId="0" fontId="17" fillId="0" borderId="0" xfId="46" applyFont="1">
      <alignment/>
      <protection/>
    </xf>
    <xf numFmtId="0" fontId="7" fillId="38" borderId="0" xfId="0" applyFont="1" applyFill="1" applyAlignment="1">
      <alignment/>
    </xf>
    <xf numFmtId="49" fontId="9" fillId="39" borderId="0" xfId="0" applyNumberFormat="1" applyFont="1" applyFill="1" applyBorder="1" applyAlignment="1">
      <alignment horizontal="center"/>
    </xf>
    <xf numFmtId="4" fontId="7" fillId="39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0" fillId="10" borderId="15" xfId="0" applyFont="1" applyFill="1" applyBorder="1" applyAlignment="1">
      <alignment/>
    </xf>
    <xf numFmtId="0" fontId="20" fillId="10" borderId="16" xfId="0" applyFont="1" applyFill="1" applyBorder="1" applyAlignment="1">
      <alignment/>
    </xf>
    <xf numFmtId="4" fontId="20" fillId="0" borderId="16" xfId="0" applyNumberFormat="1" applyFont="1" applyFill="1" applyBorder="1" applyAlignment="1">
      <alignment/>
    </xf>
    <xf numFmtId="4" fontId="20" fillId="40" borderId="16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4" fontId="21" fillId="10" borderId="16" xfId="0" applyNumberFormat="1" applyFont="1" applyFill="1" applyBorder="1" applyAlignment="1">
      <alignment/>
    </xf>
    <xf numFmtId="4" fontId="21" fillId="0" borderId="16" xfId="0" applyNumberFormat="1" applyFont="1" applyFill="1" applyBorder="1" applyAlignment="1">
      <alignment/>
    </xf>
    <xf numFmtId="49" fontId="20" fillId="0" borderId="17" xfId="0" applyNumberFormat="1" applyFont="1" applyFill="1" applyBorder="1" applyAlignment="1">
      <alignment/>
    </xf>
    <xf numFmtId="49" fontId="20" fillId="0" borderId="17" xfId="0" applyNumberFormat="1" applyFont="1" applyFill="1" applyBorder="1" applyAlignment="1">
      <alignment wrapText="1"/>
    </xf>
    <xf numFmtId="4" fontId="20" fillId="10" borderId="18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23" fillId="0" borderId="19" xfId="0" applyFont="1" applyBorder="1" applyAlignment="1">
      <alignment wrapText="1"/>
    </xf>
    <xf numFmtId="0" fontId="10" fillId="0" borderId="20" xfId="0" applyFont="1" applyBorder="1" applyAlignment="1">
      <alignment horizontal="right" wrapText="1"/>
    </xf>
    <xf numFmtId="0" fontId="22" fillId="0" borderId="21" xfId="0" applyFont="1" applyBorder="1" applyAlignment="1">
      <alignment horizontal="right" wrapText="1"/>
    </xf>
    <xf numFmtId="0" fontId="10" fillId="0" borderId="22" xfId="0" applyFont="1" applyBorder="1" applyAlignment="1">
      <alignment wrapText="1"/>
    </xf>
    <xf numFmtId="0" fontId="4" fillId="0" borderId="23" xfId="0" applyFont="1" applyBorder="1" applyAlignment="1">
      <alignment horizontal="right" wrapText="1"/>
    </xf>
    <xf numFmtId="0" fontId="4" fillId="0" borderId="24" xfId="0" applyFont="1" applyBorder="1" applyAlignment="1">
      <alignment horizontal="right" wrapText="1"/>
    </xf>
    <xf numFmtId="0" fontId="4" fillId="0" borderId="25" xfId="0" applyFont="1" applyBorder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0" fontId="4" fillId="0" borderId="22" xfId="0" applyFont="1" applyBorder="1" applyAlignment="1">
      <alignment wrapText="1"/>
    </xf>
    <xf numFmtId="175" fontId="4" fillId="0" borderId="24" xfId="0" applyNumberFormat="1" applyFont="1" applyBorder="1" applyAlignment="1">
      <alignment horizontal="right" wrapText="1"/>
    </xf>
    <xf numFmtId="3" fontId="24" fillId="0" borderId="0" xfId="0" applyNumberFormat="1" applyFont="1" applyBorder="1" applyAlignment="1">
      <alignment wrapText="1"/>
    </xf>
    <xf numFmtId="0" fontId="4" fillId="0" borderId="24" xfId="0" applyNumberFormat="1" applyFont="1" applyBorder="1" applyAlignment="1">
      <alignment horizontal="right" wrapText="1"/>
    </xf>
    <xf numFmtId="175" fontId="4" fillId="0" borderId="26" xfId="0" applyNumberFormat="1" applyFont="1" applyBorder="1" applyAlignment="1">
      <alignment horizontal="right" wrapText="1"/>
    </xf>
    <xf numFmtId="0" fontId="24" fillId="0" borderId="0" xfId="0" applyFont="1" applyAlignment="1">
      <alignment/>
    </xf>
    <xf numFmtId="3" fontId="4" fillId="0" borderId="22" xfId="0" applyNumberFormat="1" applyFont="1" applyBorder="1" applyAlignment="1">
      <alignment wrapText="1"/>
    </xf>
    <xf numFmtId="3" fontId="24" fillId="0" borderId="25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3" fontId="4" fillId="0" borderId="27" xfId="0" applyNumberFormat="1" applyFont="1" applyBorder="1" applyAlignment="1">
      <alignment wrapText="1"/>
    </xf>
    <xf numFmtId="3" fontId="24" fillId="0" borderId="28" xfId="0" applyNumberFormat="1" applyFont="1" applyBorder="1" applyAlignment="1">
      <alignment wrapText="1"/>
    </xf>
    <xf numFmtId="175" fontId="4" fillId="0" borderId="23" xfId="0" applyNumberFormat="1" applyFont="1" applyBorder="1" applyAlignment="1">
      <alignment horizontal="right" wrapText="1"/>
    </xf>
    <xf numFmtId="3" fontId="24" fillId="0" borderId="29" xfId="0" applyNumberFormat="1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175" fontId="10" fillId="0" borderId="26" xfId="0" applyNumberFormat="1" applyFont="1" applyBorder="1" applyAlignment="1">
      <alignment horizontal="right" wrapText="1"/>
    </xf>
    <xf numFmtId="3" fontId="22" fillId="0" borderId="28" xfId="0" applyNumberFormat="1" applyFont="1" applyBorder="1" applyAlignment="1">
      <alignment horizontal="right" wrapText="1"/>
    </xf>
    <xf numFmtId="3" fontId="24" fillId="0" borderId="0" xfId="0" applyNumberFormat="1" applyFont="1" applyAlignment="1">
      <alignment/>
    </xf>
    <xf numFmtId="0" fontId="10" fillId="37" borderId="0" xfId="0" applyFont="1" applyFill="1" applyAlignment="1">
      <alignment/>
    </xf>
    <xf numFmtId="49" fontId="4" fillId="0" borderId="0" xfId="0" applyNumberFormat="1" applyFont="1" applyAlignment="1">
      <alignment horizontal="center" wrapText="1"/>
    </xf>
    <xf numFmtId="3" fontId="24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 horizontal="center" wrapText="1"/>
    </xf>
    <xf numFmtId="0" fontId="0" fillId="0" borderId="30" xfId="0" applyFont="1" applyFill="1" applyBorder="1" applyAlignment="1">
      <alignment horizontal="left" wrapText="1"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49" fontId="9" fillId="0" borderId="22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8" fillId="0" borderId="24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vertical="top" wrapText="1"/>
    </xf>
    <xf numFmtId="0" fontId="5" fillId="0" borderId="26" xfId="0" applyFont="1" applyFill="1" applyBorder="1" applyAlignment="1">
      <alignment wrapText="1"/>
    </xf>
    <xf numFmtId="49" fontId="9" fillId="0" borderId="27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22" xfId="0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10" fillId="0" borderId="27" xfId="0" applyNumberFormat="1" applyFont="1" applyBorder="1" applyAlignment="1">
      <alignment horizontal="center" wrapText="1"/>
    </xf>
    <xf numFmtId="49" fontId="20" fillId="0" borderId="16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 wrapText="1"/>
    </xf>
    <xf numFmtId="49" fontId="20" fillId="0" borderId="32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5" fillId="37" borderId="0" xfId="0" applyFont="1" applyFill="1" applyAlignment="1">
      <alignment/>
    </xf>
    <xf numFmtId="0" fontId="10" fillId="0" borderId="19" xfId="0" applyFont="1" applyBorder="1" applyAlignment="1">
      <alignment horizontal="center" wrapText="1"/>
    </xf>
    <xf numFmtId="0" fontId="34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34" fillId="37" borderId="0" xfId="0" applyFont="1" applyFill="1" applyAlignment="1">
      <alignment/>
    </xf>
    <xf numFmtId="0" fontId="35" fillId="37" borderId="0" xfId="0" applyFont="1" applyFill="1" applyAlignment="1">
      <alignment/>
    </xf>
    <xf numFmtId="0" fontId="3" fillId="37" borderId="0" xfId="0" applyFont="1" applyFill="1" applyAlignment="1">
      <alignment/>
    </xf>
    <xf numFmtId="2" fontId="20" fillId="0" borderId="33" xfId="0" applyNumberFormat="1" applyFont="1" applyFill="1" applyBorder="1" applyAlignment="1">
      <alignment horizontal="right"/>
    </xf>
    <xf numFmtId="2" fontId="20" fillId="0" borderId="33" xfId="0" applyNumberFormat="1" applyFont="1" applyFill="1" applyBorder="1" applyAlignment="1">
      <alignment/>
    </xf>
    <xf numFmtId="2" fontId="20" fillId="0" borderId="34" xfId="0" applyNumberFormat="1" applyFont="1" applyFill="1" applyBorder="1" applyAlignment="1">
      <alignment horizontal="right"/>
    </xf>
    <xf numFmtId="2" fontId="20" fillId="0" borderId="35" xfId="0" applyNumberFormat="1" applyFont="1" applyFill="1" applyBorder="1" applyAlignment="1">
      <alignment/>
    </xf>
    <xf numFmtId="0" fontId="26" fillId="0" borderId="23" xfId="0" applyFont="1" applyFill="1" applyBorder="1" applyAlignment="1">
      <alignment/>
    </xf>
    <xf numFmtId="0" fontId="32" fillId="0" borderId="26" xfId="0" applyFont="1" applyFill="1" applyBorder="1" applyAlignment="1">
      <alignment horizontal="center"/>
    </xf>
    <xf numFmtId="0" fontId="18" fillId="0" borderId="24" xfId="0" applyFont="1" applyFill="1" applyBorder="1" applyAlignment="1">
      <alignment wrapText="1"/>
    </xf>
    <xf numFmtId="49" fontId="9" fillId="0" borderId="22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0" fontId="6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wrapText="1"/>
    </xf>
    <xf numFmtId="49" fontId="9" fillId="0" borderId="31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3" fontId="4" fillId="0" borderId="22" xfId="0" applyNumberFormat="1" applyFont="1" applyBorder="1" applyAlignment="1">
      <alignment horizontal="right" wrapText="1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4" fillId="0" borderId="25" xfId="0" applyNumberFormat="1" applyFont="1" applyBorder="1" applyAlignment="1">
      <alignment wrapText="1"/>
    </xf>
    <xf numFmtId="1" fontId="4" fillId="0" borderId="28" xfId="0" applyNumberFormat="1" applyFont="1" applyBorder="1" applyAlignment="1">
      <alignment wrapText="1"/>
    </xf>
    <xf numFmtId="184" fontId="20" fillId="0" borderId="33" xfId="84" applyNumberFormat="1" applyFont="1" applyFill="1" applyBorder="1" applyAlignment="1">
      <alignment horizontal="right"/>
    </xf>
    <xf numFmtId="184" fontId="20" fillId="0" borderId="34" xfId="84" applyNumberFormat="1" applyFont="1" applyFill="1" applyBorder="1" applyAlignment="1">
      <alignment horizontal="right"/>
    </xf>
    <xf numFmtId="184" fontId="20" fillId="0" borderId="35" xfId="84" applyNumberFormat="1" applyFont="1" applyFill="1" applyBorder="1" applyAlignment="1">
      <alignment horizontal="right"/>
    </xf>
    <xf numFmtId="184" fontId="20" fillId="0" borderId="36" xfId="84" applyNumberFormat="1" applyFont="1" applyFill="1" applyBorder="1" applyAlignment="1">
      <alignment horizontal="right"/>
    </xf>
    <xf numFmtId="184" fontId="4" fillId="0" borderId="25" xfId="84" applyNumberFormat="1" applyFont="1" applyBorder="1" applyAlignment="1">
      <alignment wrapText="1"/>
    </xf>
    <xf numFmtId="184" fontId="24" fillId="0" borderId="0" xfId="84" applyNumberFormat="1" applyFont="1" applyBorder="1" applyAlignment="1">
      <alignment wrapText="1"/>
    </xf>
    <xf numFmtId="3" fontId="22" fillId="0" borderId="29" xfId="0" applyNumberFormat="1" applyFont="1" applyFill="1" applyBorder="1" applyAlignment="1">
      <alignment horizontal="right" wrapText="1"/>
    </xf>
    <xf numFmtId="0" fontId="10" fillId="0" borderId="19" xfId="0" applyFont="1" applyBorder="1" applyAlignment="1">
      <alignment wrapText="1"/>
    </xf>
    <xf numFmtId="175" fontId="10" fillId="0" borderId="37" xfId="0" applyNumberFormat="1" applyFont="1" applyBorder="1" applyAlignment="1">
      <alignment horizontal="right" wrapText="1"/>
    </xf>
    <xf numFmtId="49" fontId="10" fillId="0" borderId="19" xfId="0" applyNumberFormat="1" applyFont="1" applyBorder="1" applyAlignment="1">
      <alignment horizontal="center" wrapText="1"/>
    </xf>
    <xf numFmtId="3" fontId="22" fillId="0" borderId="21" xfId="0" applyNumberFormat="1" applyFont="1" applyBorder="1" applyAlignment="1">
      <alignment horizontal="right" wrapText="1"/>
    </xf>
    <xf numFmtId="184" fontId="4" fillId="0" borderId="22" xfId="84" applyNumberFormat="1" applyFont="1" applyBorder="1" applyAlignment="1">
      <alignment horizontal="right" wrapText="1"/>
    </xf>
    <xf numFmtId="184" fontId="10" fillId="0" borderId="21" xfId="84" applyNumberFormat="1" applyFont="1" applyBorder="1" applyAlignment="1">
      <alignment horizontal="right" wrapText="1"/>
    </xf>
    <xf numFmtId="184" fontId="4" fillId="0" borderId="22" xfId="84" applyNumberFormat="1" applyFont="1" applyBorder="1" applyAlignment="1">
      <alignment wrapText="1"/>
    </xf>
    <xf numFmtId="184" fontId="4" fillId="0" borderId="0" xfId="0" applyNumberFormat="1" applyFont="1" applyAlignment="1">
      <alignment/>
    </xf>
    <xf numFmtId="184" fontId="4" fillId="0" borderId="29" xfId="84" applyNumberFormat="1" applyFont="1" applyBorder="1" applyAlignment="1">
      <alignment wrapText="1"/>
    </xf>
    <xf numFmtId="184" fontId="4" fillId="0" borderId="31" xfId="84" applyNumberFormat="1" applyFont="1" applyBorder="1" applyAlignment="1">
      <alignment horizontal="right" wrapText="1"/>
    </xf>
    <xf numFmtId="184" fontId="4" fillId="0" borderId="25" xfId="84" applyNumberFormat="1" applyFont="1" applyBorder="1" applyAlignment="1">
      <alignment horizontal="center" wrapText="1"/>
    </xf>
    <xf numFmtId="184" fontId="4" fillId="0" borderId="25" xfId="84" applyNumberFormat="1" applyFont="1" applyBorder="1" applyAlignment="1">
      <alignment horizontal="center" vertical="center" wrapText="1"/>
    </xf>
    <xf numFmtId="184" fontId="10" fillId="0" borderId="28" xfId="84" applyNumberFormat="1" applyFont="1" applyBorder="1" applyAlignment="1">
      <alignment horizontal="right" wrapText="1"/>
    </xf>
    <xf numFmtId="171" fontId="4" fillId="0" borderId="0" xfId="84" applyFont="1" applyAlignment="1">
      <alignment/>
    </xf>
    <xf numFmtId="3" fontId="10" fillId="0" borderId="27" xfId="0" applyNumberFormat="1" applyFont="1" applyBorder="1" applyAlignment="1">
      <alignment horizontal="right" wrapText="1"/>
    </xf>
    <xf numFmtId="0" fontId="10" fillId="0" borderId="37" xfId="0" applyFont="1" applyBorder="1" applyAlignment="1">
      <alignment wrapText="1"/>
    </xf>
    <xf numFmtId="3" fontId="22" fillId="0" borderId="21" xfId="0" applyNumberFormat="1" applyFont="1" applyBorder="1" applyAlignment="1">
      <alignment wrapText="1"/>
    </xf>
    <xf numFmtId="3" fontId="10" fillId="0" borderId="19" xfId="0" applyNumberFormat="1" applyFont="1" applyBorder="1" applyAlignment="1">
      <alignment wrapText="1"/>
    </xf>
    <xf numFmtId="0" fontId="10" fillId="0" borderId="19" xfId="0" applyFont="1" applyFill="1" applyBorder="1" applyAlignment="1">
      <alignment wrapText="1"/>
    </xf>
    <xf numFmtId="4" fontId="10" fillId="0" borderId="37" xfId="0" applyNumberFormat="1" applyFont="1" applyFill="1" applyBorder="1" applyAlignment="1">
      <alignment horizontal="right" wrapText="1"/>
    </xf>
    <xf numFmtId="49" fontId="10" fillId="0" borderId="19" xfId="0" applyNumberFormat="1" applyFont="1" applyFill="1" applyBorder="1" applyAlignment="1">
      <alignment horizontal="center" wrapText="1"/>
    </xf>
    <xf numFmtId="4" fontId="10" fillId="0" borderId="21" xfId="0" applyNumberFormat="1" applyFont="1" applyFill="1" applyBorder="1" applyAlignment="1">
      <alignment horizontal="right" wrapText="1"/>
    </xf>
    <xf numFmtId="4" fontId="22" fillId="0" borderId="38" xfId="0" applyNumberFormat="1" applyFont="1" applyFill="1" applyBorder="1" applyAlignment="1">
      <alignment horizontal="right" wrapText="1"/>
    </xf>
    <xf numFmtId="175" fontId="10" fillId="0" borderId="37" xfId="0" applyNumberFormat="1" applyFont="1" applyFill="1" applyBorder="1" applyAlignment="1">
      <alignment horizontal="right" wrapText="1"/>
    </xf>
    <xf numFmtId="184" fontId="10" fillId="0" borderId="21" xfId="84" applyNumberFormat="1" applyFont="1" applyFill="1" applyBorder="1" applyAlignment="1">
      <alignment wrapText="1"/>
    </xf>
    <xf numFmtId="3" fontId="22" fillId="0" borderId="21" xfId="0" applyNumberFormat="1" applyFont="1" applyFill="1" applyBorder="1" applyAlignment="1">
      <alignment horizontal="right" wrapText="1"/>
    </xf>
    <xf numFmtId="184" fontId="10" fillId="0" borderId="21" xfId="84" applyNumberFormat="1" applyFont="1" applyFill="1" applyBorder="1" applyAlignment="1">
      <alignment horizontal="right" wrapText="1"/>
    </xf>
    <xf numFmtId="184" fontId="10" fillId="0" borderId="19" xfId="84" applyNumberFormat="1" applyFont="1" applyFill="1" applyBorder="1" applyAlignment="1">
      <alignment horizontal="right" wrapText="1"/>
    </xf>
    <xf numFmtId="0" fontId="10" fillId="0" borderId="31" xfId="0" applyFont="1" applyFill="1" applyBorder="1" applyAlignment="1">
      <alignment wrapText="1"/>
    </xf>
    <xf numFmtId="175" fontId="10" fillId="0" borderId="23" xfId="0" applyNumberFormat="1" applyFont="1" applyFill="1" applyBorder="1" applyAlignment="1">
      <alignment horizontal="right" wrapText="1"/>
    </xf>
    <xf numFmtId="49" fontId="10" fillId="0" borderId="23" xfId="0" applyNumberFormat="1" applyFont="1" applyFill="1" applyBorder="1" applyAlignment="1">
      <alignment horizontal="center" wrapText="1"/>
    </xf>
    <xf numFmtId="184" fontId="10" fillId="0" borderId="31" xfId="84" applyNumberFormat="1" applyFont="1" applyFill="1" applyBorder="1" applyAlignment="1">
      <alignment horizontal="right" wrapText="1"/>
    </xf>
    <xf numFmtId="3" fontId="10" fillId="0" borderId="31" xfId="0" applyNumberFormat="1" applyFont="1" applyFill="1" applyBorder="1" applyAlignment="1">
      <alignment horizontal="right" wrapText="1"/>
    </xf>
    <xf numFmtId="0" fontId="10" fillId="0" borderId="27" xfId="0" applyFont="1" applyFill="1" applyBorder="1" applyAlignment="1">
      <alignment wrapText="1"/>
    </xf>
    <xf numFmtId="175" fontId="10" fillId="0" borderId="26" xfId="0" applyNumberFormat="1" applyFont="1" applyFill="1" applyBorder="1" applyAlignment="1">
      <alignment horizontal="right" wrapText="1"/>
    </xf>
    <xf numFmtId="49" fontId="10" fillId="0" borderId="26" xfId="0" applyNumberFormat="1" applyFont="1" applyFill="1" applyBorder="1" applyAlignment="1">
      <alignment horizontal="center" wrapText="1"/>
    </xf>
    <xf numFmtId="184" fontId="10" fillId="0" borderId="27" xfId="84" applyNumberFormat="1" applyFont="1" applyFill="1" applyBorder="1" applyAlignment="1">
      <alignment horizontal="right" wrapText="1"/>
    </xf>
    <xf numFmtId="3" fontId="22" fillId="0" borderId="28" xfId="0" applyNumberFormat="1" applyFont="1" applyFill="1" applyBorder="1" applyAlignment="1">
      <alignment wrapText="1"/>
    </xf>
    <xf numFmtId="184" fontId="4" fillId="0" borderId="25" xfId="84" applyNumberFormat="1" applyFont="1" applyBorder="1" applyAlignment="1">
      <alignment horizontal="left" wrapText="1"/>
    </xf>
    <xf numFmtId="3" fontId="8" fillId="0" borderId="25" xfId="0" applyNumberFormat="1" applyFont="1" applyFill="1" applyBorder="1" applyAlignment="1">
      <alignment horizontal="right"/>
    </xf>
    <xf numFmtId="3" fontId="18" fillId="0" borderId="25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 horizontal="right"/>
    </xf>
    <xf numFmtId="3" fontId="18" fillId="0" borderId="22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0" fontId="29" fillId="0" borderId="37" xfId="0" applyFont="1" applyFill="1" applyBorder="1" applyAlignment="1">
      <alignment/>
    </xf>
    <xf numFmtId="0" fontId="21" fillId="0" borderId="39" xfId="0" applyFont="1" applyFill="1" applyBorder="1" applyAlignment="1">
      <alignment horizontal="center"/>
    </xf>
    <xf numFmtId="14" fontId="21" fillId="0" borderId="40" xfId="0" applyNumberFormat="1" applyFont="1" applyFill="1" applyBorder="1" applyAlignment="1">
      <alignment/>
    </xf>
    <xf numFmtId="0" fontId="21" fillId="0" borderId="40" xfId="0" applyFont="1" applyFill="1" applyBorder="1" applyAlignment="1">
      <alignment/>
    </xf>
    <xf numFmtId="14" fontId="21" fillId="0" borderId="41" xfId="0" applyNumberFormat="1" applyFont="1" applyFill="1" applyBorder="1" applyAlignment="1">
      <alignment/>
    </xf>
    <xf numFmtId="49" fontId="21" fillId="0" borderId="42" xfId="0" applyNumberFormat="1" applyFont="1" applyFill="1" applyBorder="1" applyAlignment="1">
      <alignment/>
    </xf>
    <xf numFmtId="49" fontId="21" fillId="0" borderId="15" xfId="0" applyNumberFormat="1" applyFont="1" applyFill="1" applyBorder="1" applyAlignment="1">
      <alignment/>
    </xf>
    <xf numFmtId="0" fontId="20" fillId="0" borderId="43" xfId="0" applyFont="1" applyFill="1" applyBorder="1" applyAlignment="1">
      <alignment/>
    </xf>
    <xf numFmtId="0" fontId="20" fillId="0" borderId="44" xfId="0" applyFont="1" applyFill="1" applyBorder="1" applyAlignment="1">
      <alignment/>
    </xf>
    <xf numFmtId="49" fontId="21" fillId="0" borderId="17" xfId="0" applyNumberFormat="1" applyFont="1" applyFill="1" applyBorder="1" applyAlignment="1">
      <alignment/>
    </xf>
    <xf numFmtId="49" fontId="21" fillId="0" borderId="16" xfId="0" applyNumberFormat="1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49" fontId="21" fillId="0" borderId="16" xfId="0" applyNumberFormat="1" applyFont="1" applyFill="1" applyBorder="1" applyAlignment="1">
      <alignment horizontal="center"/>
    </xf>
    <xf numFmtId="184" fontId="21" fillId="0" borderId="33" xfId="84" applyNumberFormat="1" applyFont="1" applyFill="1" applyBorder="1" applyAlignment="1">
      <alignment horizontal="right"/>
    </xf>
    <xf numFmtId="2" fontId="21" fillId="0" borderId="33" xfId="0" applyNumberFormat="1" applyFont="1" applyFill="1" applyBorder="1" applyAlignment="1">
      <alignment/>
    </xf>
    <xf numFmtId="184" fontId="21" fillId="0" borderId="34" xfId="84" applyNumberFormat="1" applyFont="1" applyFill="1" applyBorder="1" applyAlignment="1">
      <alignment horizontal="right"/>
    </xf>
    <xf numFmtId="49" fontId="21" fillId="0" borderId="45" xfId="0" applyNumberFormat="1" applyFont="1" applyFill="1" applyBorder="1" applyAlignment="1">
      <alignment/>
    </xf>
    <xf numFmtId="49" fontId="21" fillId="0" borderId="46" xfId="0" applyNumberFormat="1" applyFont="1" applyFill="1" applyBorder="1" applyAlignment="1">
      <alignment horizontal="center"/>
    </xf>
    <xf numFmtId="184" fontId="21" fillId="0" borderId="47" xfId="84" applyNumberFormat="1" applyFont="1" applyFill="1" applyBorder="1" applyAlignment="1">
      <alignment horizontal="right"/>
    </xf>
    <xf numFmtId="2" fontId="21" fillId="0" borderId="47" xfId="0" applyNumberFormat="1" applyFont="1" applyFill="1" applyBorder="1" applyAlignment="1">
      <alignment/>
    </xf>
    <xf numFmtId="184" fontId="21" fillId="0" borderId="48" xfId="84" applyNumberFormat="1" applyFont="1" applyFill="1" applyBorder="1" applyAlignment="1">
      <alignment horizontal="right"/>
    </xf>
    <xf numFmtId="49" fontId="21" fillId="0" borderId="49" xfId="0" applyNumberFormat="1" applyFont="1" applyFill="1" applyBorder="1" applyAlignment="1">
      <alignment/>
    </xf>
    <xf numFmtId="49" fontId="21" fillId="0" borderId="39" xfId="0" applyNumberFormat="1" applyFont="1" applyFill="1" applyBorder="1" applyAlignment="1">
      <alignment horizontal="center"/>
    </xf>
    <xf numFmtId="2" fontId="20" fillId="0" borderId="40" xfId="0" applyNumberFormat="1" applyFont="1" applyFill="1" applyBorder="1" applyAlignment="1">
      <alignment horizontal="right"/>
    </xf>
    <xf numFmtId="2" fontId="20" fillId="0" borderId="40" xfId="0" applyNumberFormat="1" applyFont="1" applyFill="1" applyBorder="1" applyAlignment="1">
      <alignment/>
    </xf>
    <xf numFmtId="2" fontId="20" fillId="0" borderId="41" xfId="0" applyNumberFormat="1" applyFont="1" applyFill="1" applyBorder="1" applyAlignment="1">
      <alignment horizontal="right"/>
    </xf>
    <xf numFmtId="171" fontId="20" fillId="0" borderId="33" xfId="84" applyFont="1" applyFill="1" applyBorder="1" applyAlignment="1">
      <alignment horizontal="right"/>
    </xf>
    <xf numFmtId="49" fontId="21" fillId="0" borderId="50" xfId="0" applyNumberFormat="1" applyFont="1" applyFill="1" applyBorder="1" applyAlignment="1">
      <alignment/>
    </xf>
    <xf numFmtId="49" fontId="21" fillId="0" borderId="18" xfId="0" applyNumberFormat="1" applyFont="1" applyFill="1" applyBorder="1" applyAlignment="1">
      <alignment horizontal="center"/>
    </xf>
    <xf numFmtId="184" fontId="21" fillId="0" borderId="51" xfId="84" applyNumberFormat="1" applyFont="1" applyFill="1" applyBorder="1" applyAlignment="1">
      <alignment horizontal="right"/>
    </xf>
    <xf numFmtId="184" fontId="21" fillId="0" borderId="52" xfId="84" applyNumberFormat="1" applyFont="1" applyFill="1" applyBorder="1" applyAlignment="1">
      <alignment horizontal="right"/>
    </xf>
    <xf numFmtId="14" fontId="10" fillId="0" borderId="21" xfId="0" applyNumberFormat="1" applyFont="1" applyBorder="1" applyAlignment="1">
      <alignment horizontal="left" vertical="top" wrapText="1"/>
    </xf>
    <xf numFmtId="3" fontId="12" fillId="0" borderId="0" xfId="46" applyNumberFormat="1" applyFont="1">
      <alignment/>
      <protection/>
    </xf>
    <xf numFmtId="0" fontId="10" fillId="0" borderId="23" xfId="46" applyFont="1" applyFill="1" applyBorder="1">
      <alignment/>
      <protection/>
    </xf>
    <xf numFmtId="0" fontId="10" fillId="0" borderId="53" xfId="46" applyFont="1" applyFill="1" applyBorder="1">
      <alignment/>
      <protection/>
    </xf>
    <xf numFmtId="0" fontId="10" fillId="0" borderId="31" xfId="46" applyFont="1" applyFill="1" applyBorder="1" applyAlignment="1">
      <alignment horizontal="center" wrapText="1"/>
      <protection/>
    </xf>
    <xf numFmtId="0" fontId="10" fillId="0" borderId="29" xfId="46" applyFont="1" applyFill="1" applyBorder="1" applyAlignment="1">
      <alignment horizontal="center"/>
      <protection/>
    </xf>
    <xf numFmtId="0" fontId="10" fillId="0" borderId="24" xfId="46" applyFont="1" applyFill="1" applyBorder="1">
      <alignment/>
      <protection/>
    </xf>
    <xf numFmtId="0" fontId="10" fillId="0" borderId="0" xfId="46" applyFont="1" applyFill="1" applyBorder="1">
      <alignment/>
      <protection/>
    </xf>
    <xf numFmtId="0" fontId="10" fillId="0" borderId="22" xfId="46" applyFont="1" applyFill="1" applyBorder="1" applyAlignment="1">
      <alignment horizontal="center" wrapText="1"/>
      <protection/>
    </xf>
    <xf numFmtId="0" fontId="10" fillId="0" borderId="25" xfId="46" applyFont="1" applyFill="1" applyBorder="1" applyAlignment="1">
      <alignment horizontal="center"/>
      <protection/>
    </xf>
    <xf numFmtId="0" fontId="4" fillId="0" borderId="54" xfId="46" applyFont="1" applyFill="1" applyBorder="1">
      <alignment/>
      <protection/>
    </xf>
    <xf numFmtId="0" fontId="4" fillId="0" borderId="55" xfId="46" applyFont="1" applyFill="1" applyBorder="1">
      <alignment/>
      <protection/>
    </xf>
    <xf numFmtId="0" fontId="10" fillId="0" borderId="56" xfId="46" applyFont="1" applyFill="1" applyBorder="1" applyAlignment="1">
      <alignment horizontal="center" wrapText="1"/>
      <protection/>
    </xf>
    <xf numFmtId="0" fontId="4" fillId="0" borderId="57" xfId="46" applyFont="1" applyFill="1" applyBorder="1">
      <alignment/>
      <protection/>
    </xf>
    <xf numFmtId="0" fontId="10" fillId="0" borderId="58" xfId="46" applyFont="1" applyFill="1" applyBorder="1">
      <alignment/>
      <protection/>
    </xf>
    <xf numFmtId="3" fontId="4" fillId="0" borderId="22" xfId="0" applyNumberFormat="1" applyFont="1" applyFill="1" applyBorder="1" applyAlignment="1">
      <alignment wrapText="1"/>
    </xf>
    <xf numFmtId="3" fontId="10" fillId="0" borderId="25" xfId="46" applyNumberFormat="1" applyFont="1" applyFill="1" applyBorder="1" applyAlignment="1">
      <alignment horizontal="right"/>
      <protection/>
    </xf>
    <xf numFmtId="0" fontId="4" fillId="0" borderId="59" xfId="46" applyFont="1" applyFill="1" applyBorder="1">
      <alignment/>
      <protection/>
    </xf>
    <xf numFmtId="3" fontId="4" fillId="0" borderId="60" xfId="46" applyNumberFormat="1" applyFont="1" applyFill="1" applyBorder="1" applyAlignment="1">
      <alignment horizontal="right"/>
      <protection/>
    </xf>
    <xf numFmtId="3" fontId="4" fillId="0" borderId="61" xfId="46" applyNumberFormat="1" applyFont="1" applyFill="1" applyBorder="1" applyAlignment="1">
      <alignment horizontal="right"/>
      <protection/>
    </xf>
    <xf numFmtId="3" fontId="10" fillId="0" borderId="62" xfId="46" applyNumberFormat="1" applyFont="1" applyFill="1" applyBorder="1" applyAlignment="1">
      <alignment horizontal="right"/>
      <protection/>
    </xf>
    <xf numFmtId="0" fontId="4" fillId="0" borderId="42" xfId="46" applyFont="1" applyFill="1" applyBorder="1">
      <alignment/>
      <protection/>
    </xf>
    <xf numFmtId="3" fontId="4" fillId="0" borderId="63" xfId="46" applyNumberFormat="1" applyFont="1" applyFill="1" applyBorder="1" applyAlignment="1">
      <alignment horizontal="right"/>
      <protection/>
    </xf>
    <xf numFmtId="0" fontId="10" fillId="0" borderId="50" xfId="46" applyFont="1" applyFill="1" applyBorder="1">
      <alignment/>
      <protection/>
    </xf>
    <xf numFmtId="3" fontId="10" fillId="0" borderId="60" xfId="46" applyNumberFormat="1" applyFont="1" applyFill="1" applyBorder="1" applyAlignment="1">
      <alignment horizontal="right"/>
      <protection/>
    </xf>
    <xf numFmtId="0" fontId="4" fillId="0" borderId="50" xfId="46" applyFont="1" applyFill="1" applyBorder="1">
      <alignment/>
      <protection/>
    </xf>
    <xf numFmtId="0" fontId="4" fillId="0" borderId="17" xfId="46" applyFont="1" applyFill="1" applyBorder="1">
      <alignment/>
      <protection/>
    </xf>
    <xf numFmtId="3" fontId="4" fillId="0" borderId="64" xfId="46" applyNumberFormat="1" applyFont="1" applyFill="1" applyBorder="1" applyAlignment="1">
      <alignment horizontal="right"/>
      <protection/>
    </xf>
    <xf numFmtId="0" fontId="10" fillId="0" borderId="65" xfId="46" applyFont="1" applyFill="1" applyBorder="1">
      <alignment/>
      <protection/>
    </xf>
    <xf numFmtId="3" fontId="10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wrapText="1"/>
    </xf>
    <xf numFmtId="3" fontId="10" fillId="0" borderId="21" xfId="46" applyNumberFormat="1" applyFont="1" applyFill="1" applyBorder="1" applyAlignment="1">
      <alignment horizontal="right"/>
      <protection/>
    </xf>
    <xf numFmtId="0" fontId="4" fillId="0" borderId="66" xfId="46" applyFont="1" applyFill="1" applyBorder="1">
      <alignment/>
      <protection/>
    </xf>
    <xf numFmtId="3" fontId="4" fillId="0" borderId="22" xfId="46" applyNumberFormat="1" applyFont="1" applyFill="1" applyBorder="1" applyAlignment="1">
      <alignment horizontal="right"/>
      <protection/>
    </xf>
    <xf numFmtId="3" fontId="10" fillId="0" borderId="67" xfId="46" applyNumberFormat="1" applyFont="1" applyFill="1" applyBorder="1" applyAlignment="1">
      <alignment horizontal="right"/>
      <protection/>
    </xf>
    <xf numFmtId="3" fontId="10" fillId="0" borderId="68" xfId="46" applyNumberFormat="1" applyFont="1" applyFill="1" applyBorder="1" applyAlignment="1">
      <alignment horizontal="right"/>
      <protection/>
    </xf>
    <xf numFmtId="3" fontId="10" fillId="0" borderId="69" xfId="46" applyNumberFormat="1" applyFont="1" applyFill="1" applyBorder="1" applyAlignment="1">
      <alignment horizontal="right"/>
      <protection/>
    </xf>
    <xf numFmtId="186" fontId="20" fillId="0" borderId="34" xfId="84" applyNumberFormat="1" applyFont="1" applyFill="1" applyBorder="1" applyAlignment="1">
      <alignment horizontal="right"/>
    </xf>
    <xf numFmtId="49" fontId="20" fillId="0" borderId="17" xfId="0" applyNumberFormat="1" applyFont="1" applyFill="1" applyBorder="1" applyAlignment="1">
      <alignment horizontal="left" wrapText="1"/>
    </xf>
    <xf numFmtId="49" fontId="20" fillId="0" borderId="70" xfId="0" applyNumberFormat="1" applyFont="1" applyFill="1" applyBorder="1" applyAlignment="1">
      <alignment horizontal="left" wrapText="1"/>
    </xf>
    <xf numFmtId="0" fontId="25" fillId="0" borderId="23" xfId="0" applyFont="1" applyFill="1" applyBorder="1" applyAlignment="1">
      <alignment vertical="top"/>
    </xf>
    <xf numFmtId="0" fontId="30" fillId="0" borderId="26" xfId="0" applyFont="1" applyFill="1" applyBorder="1" applyAlignment="1">
      <alignment vertical="top"/>
    </xf>
    <xf numFmtId="3" fontId="10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wrapText="1"/>
    </xf>
    <xf numFmtId="3" fontId="10" fillId="0" borderId="0" xfId="46" applyNumberFormat="1" applyFont="1" applyFill="1" applyBorder="1" applyAlignment="1">
      <alignment horizontal="right"/>
      <protection/>
    </xf>
    <xf numFmtId="0" fontId="4" fillId="0" borderId="71" xfId="46" applyFont="1" applyFill="1" applyBorder="1">
      <alignment/>
      <protection/>
    </xf>
    <xf numFmtId="0" fontId="4" fillId="0" borderId="72" xfId="46" applyFont="1" applyFill="1" applyBorder="1">
      <alignment/>
      <protection/>
    </xf>
    <xf numFmtId="0" fontId="10" fillId="0" borderId="69" xfId="46" applyFont="1" applyFill="1" applyBorder="1">
      <alignment/>
      <protection/>
    </xf>
    <xf numFmtId="0" fontId="4" fillId="0" borderId="69" xfId="46" applyFont="1" applyFill="1" applyBorder="1">
      <alignment/>
      <protection/>
    </xf>
    <xf numFmtId="0" fontId="4" fillId="0" borderId="73" xfId="46" applyFont="1" applyFill="1" applyBorder="1">
      <alignment/>
      <protection/>
    </xf>
    <xf numFmtId="0" fontId="10" fillId="0" borderId="38" xfId="46" applyFont="1" applyFill="1" applyBorder="1">
      <alignment/>
      <protection/>
    </xf>
    <xf numFmtId="0" fontId="4" fillId="0" borderId="0" xfId="46" applyFont="1" applyFill="1" applyBorder="1">
      <alignment/>
      <protection/>
    </xf>
    <xf numFmtId="49" fontId="10" fillId="0" borderId="31" xfId="0" applyNumberFormat="1" applyFont="1" applyFill="1" applyBorder="1" applyAlignment="1">
      <alignment wrapText="1"/>
    </xf>
    <xf numFmtId="3" fontId="10" fillId="0" borderId="74" xfId="0" applyNumberFormat="1" applyFont="1" applyFill="1" applyBorder="1" applyAlignment="1">
      <alignment wrapText="1"/>
    </xf>
    <xf numFmtId="0" fontId="4" fillId="0" borderId="61" xfId="46" applyFont="1" applyFill="1" applyBorder="1">
      <alignment/>
      <protection/>
    </xf>
    <xf numFmtId="0" fontId="4" fillId="0" borderId="63" xfId="46" applyFont="1" applyFill="1" applyBorder="1">
      <alignment/>
      <protection/>
    </xf>
    <xf numFmtId="3" fontId="10" fillId="0" borderId="60" xfId="46" applyNumberFormat="1" applyFont="1" applyFill="1" applyBorder="1">
      <alignment/>
      <protection/>
    </xf>
    <xf numFmtId="0" fontId="10" fillId="0" borderId="60" xfId="46" applyFont="1" applyFill="1" applyBorder="1">
      <alignment/>
      <protection/>
    </xf>
    <xf numFmtId="0" fontId="13" fillId="0" borderId="22" xfId="46" applyFont="1" applyFill="1" applyBorder="1">
      <alignment/>
      <protection/>
    </xf>
    <xf numFmtId="0" fontId="4" fillId="0" borderId="22" xfId="46" applyFont="1" applyFill="1" applyBorder="1" applyAlignment="1">
      <alignment horizontal="right"/>
      <protection/>
    </xf>
    <xf numFmtId="0" fontId="4" fillId="0" borderId="64" xfId="46" applyFont="1" applyFill="1" applyBorder="1" applyAlignment="1">
      <alignment horizontal="right"/>
      <protection/>
    </xf>
    <xf numFmtId="3" fontId="10" fillId="0" borderId="75" xfId="0" applyNumberFormat="1" applyFont="1" applyFill="1" applyBorder="1" applyAlignment="1">
      <alignment horizontal="right" wrapText="1"/>
    </xf>
    <xf numFmtId="0" fontId="4" fillId="0" borderId="71" xfId="46" applyFont="1" applyFill="1" applyBorder="1" applyAlignment="1">
      <alignment horizontal="right"/>
      <protection/>
    </xf>
    <xf numFmtId="0" fontId="4" fillId="0" borderId="72" xfId="46" applyFont="1" applyFill="1" applyBorder="1" applyAlignment="1">
      <alignment horizontal="right"/>
      <protection/>
    </xf>
    <xf numFmtId="0" fontId="10" fillId="0" borderId="69" xfId="46" applyFont="1" applyFill="1" applyBorder="1" applyAlignment="1">
      <alignment horizontal="right"/>
      <protection/>
    </xf>
    <xf numFmtId="0" fontId="4" fillId="0" borderId="73" xfId="46" applyFont="1" applyFill="1" applyBorder="1" applyAlignment="1">
      <alignment horizontal="right"/>
      <protection/>
    </xf>
    <xf numFmtId="3" fontId="10" fillId="0" borderId="38" xfId="0" applyNumberFormat="1" applyFont="1" applyFill="1" applyBorder="1" applyAlignment="1">
      <alignment wrapText="1"/>
    </xf>
    <xf numFmtId="0" fontId="4" fillId="0" borderId="0" xfId="46" applyFont="1" applyFill="1" applyBorder="1" applyAlignment="1">
      <alignment horizontal="right"/>
      <protection/>
    </xf>
    <xf numFmtId="0" fontId="10" fillId="0" borderId="0" xfId="46" applyFont="1" applyFill="1" applyBorder="1" applyAlignment="1">
      <alignment horizontal="center" wrapText="1"/>
      <protection/>
    </xf>
    <xf numFmtId="3" fontId="10" fillId="0" borderId="38" xfId="0" applyNumberFormat="1" applyFont="1" applyFill="1" applyBorder="1" applyAlignment="1">
      <alignment horizontal="right" wrapText="1"/>
    </xf>
    <xf numFmtId="3" fontId="4" fillId="0" borderId="0" xfId="46" applyNumberFormat="1" applyFont="1" applyFill="1" applyBorder="1" applyAlignment="1">
      <alignment horizontal="right"/>
      <protection/>
    </xf>
    <xf numFmtId="3" fontId="4" fillId="0" borderId="73" xfId="46" applyNumberFormat="1" applyFont="1" applyFill="1" applyBorder="1" applyAlignment="1">
      <alignment horizontal="right"/>
      <protection/>
    </xf>
    <xf numFmtId="0" fontId="10" fillId="0" borderId="22" xfId="0" applyFont="1" applyFill="1" applyBorder="1" applyAlignment="1">
      <alignment wrapText="1"/>
    </xf>
    <xf numFmtId="0" fontId="14" fillId="0" borderId="22" xfId="46" applyFont="1" applyFill="1" applyBorder="1">
      <alignment/>
      <protection/>
    </xf>
    <xf numFmtId="0" fontId="4" fillId="0" borderId="50" xfId="46" applyFont="1" applyFill="1" applyBorder="1" applyAlignment="1">
      <alignment horizontal="left" wrapText="1"/>
      <protection/>
    </xf>
    <xf numFmtId="0" fontId="33" fillId="0" borderId="24" xfId="0" applyFont="1" applyFill="1" applyBorder="1" applyAlignment="1">
      <alignment/>
    </xf>
    <xf numFmtId="0" fontId="12" fillId="0" borderId="24" xfId="46" applyFont="1" applyFill="1" applyBorder="1">
      <alignment/>
      <protection/>
    </xf>
    <xf numFmtId="0" fontId="11" fillId="0" borderId="0" xfId="0" applyFont="1" applyFill="1" applyBorder="1" applyAlignment="1">
      <alignment/>
    </xf>
    <xf numFmtId="0" fontId="13" fillId="0" borderId="0" xfId="46" applyFont="1" applyFill="1" applyBorder="1">
      <alignment/>
      <protection/>
    </xf>
    <xf numFmtId="0" fontId="14" fillId="0" borderId="0" xfId="46" applyFont="1" applyFill="1" applyBorder="1">
      <alignment/>
      <protection/>
    </xf>
    <xf numFmtId="0" fontId="13" fillId="0" borderId="25" xfId="46" applyFont="1" applyFill="1" applyBorder="1">
      <alignment/>
      <protection/>
    </xf>
    <xf numFmtId="0" fontId="10" fillId="0" borderId="53" xfId="46" applyFont="1" applyFill="1" applyBorder="1" applyAlignment="1">
      <alignment horizontal="center" wrapText="1"/>
      <protection/>
    </xf>
    <xf numFmtId="3" fontId="10" fillId="0" borderId="22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175" fontId="18" fillId="0" borderId="0" xfId="0" applyNumberFormat="1" applyFont="1" applyFill="1" applyBorder="1" applyAlignment="1">
      <alignment/>
    </xf>
    <xf numFmtId="0" fontId="4" fillId="0" borderId="69" xfId="46" applyFont="1" applyFill="1" applyBorder="1" applyAlignment="1">
      <alignment horizontal="right"/>
      <protection/>
    </xf>
    <xf numFmtId="3" fontId="10" fillId="0" borderId="76" xfId="46" applyNumberFormat="1" applyFont="1" applyFill="1" applyBorder="1" applyAlignment="1">
      <alignment horizontal="right"/>
      <protection/>
    </xf>
    <xf numFmtId="0" fontId="10" fillId="0" borderId="49" xfId="46" applyFont="1" applyFill="1" applyBorder="1">
      <alignment/>
      <protection/>
    </xf>
    <xf numFmtId="3" fontId="10" fillId="0" borderId="19" xfId="46" applyNumberFormat="1" applyFont="1" applyFill="1" applyBorder="1" applyAlignment="1">
      <alignment horizontal="right"/>
      <protection/>
    </xf>
    <xf numFmtId="3" fontId="10" fillId="0" borderId="21" xfId="0" applyNumberFormat="1" applyFont="1" applyFill="1" applyBorder="1" applyAlignment="1">
      <alignment wrapText="1"/>
    </xf>
    <xf numFmtId="3" fontId="4" fillId="0" borderId="69" xfId="46" applyNumberFormat="1" applyFont="1" applyFill="1" applyBorder="1" applyAlignment="1">
      <alignment horizontal="right"/>
      <protection/>
    </xf>
    <xf numFmtId="3" fontId="10" fillId="0" borderId="77" xfId="46" applyNumberFormat="1" applyFont="1" applyFill="1" applyBorder="1" applyAlignment="1">
      <alignment horizontal="right"/>
      <protection/>
    </xf>
    <xf numFmtId="0" fontId="28" fillId="0" borderId="20" xfId="46" applyFont="1" applyBorder="1" applyAlignment="1">
      <alignment/>
      <protection/>
    </xf>
    <xf numFmtId="0" fontId="13" fillId="0" borderId="0" xfId="46" applyFont="1" applyAlignment="1">
      <alignment/>
      <protection/>
    </xf>
    <xf numFmtId="3" fontId="10" fillId="0" borderId="78" xfId="46" applyNumberFormat="1" applyFont="1" applyFill="1" applyBorder="1" applyAlignment="1">
      <alignment horizontal="right"/>
      <protection/>
    </xf>
    <xf numFmtId="0" fontId="0" fillId="0" borderId="59" xfId="0" applyFont="1" applyFill="1" applyBorder="1" applyAlignment="1">
      <alignment horizontal="left" wrapText="1"/>
    </xf>
    <xf numFmtId="49" fontId="20" fillId="0" borderId="46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 wrapText="1"/>
    </xf>
    <xf numFmtId="184" fontId="4" fillId="0" borderId="25" xfId="84" applyNumberFormat="1" applyFont="1" applyFill="1" applyBorder="1" applyAlignment="1">
      <alignment wrapText="1"/>
    </xf>
    <xf numFmtId="49" fontId="31" fillId="0" borderId="19" xfId="0" applyNumberFormat="1" applyFont="1" applyFill="1" applyBorder="1" applyAlignment="1">
      <alignment horizontal="center" vertical="center" wrapText="1"/>
    </xf>
    <xf numFmtId="184" fontId="8" fillId="0" borderId="0" xfId="0" applyNumberFormat="1" applyFont="1" applyFill="1" applyAlignment="1">
      <alignment/>
    </xf>
    <xf numFmtId="3" fontId="4" fillId="0" borderId="79" xfId="46" applyNumberFormat="1" applyFont="1" applyFill="1" applyBorder="1" applyAlignment="1">
      <alignment horizontal="right"/>
      <protection/>
    </xf>
    <xf numFmtId="3" fontId="4" fillId="0" borderId="80" xfId="46" applyNumberFormat="1" applyFont="1" applyFill="1" applyBorder="1" applyAlignment="1">
      <alignment horizontal="right"/>
      <protection/>
    </xf>
    <xf numFmtId="3" fontId="4" fillId="0" borderId="77" xfId="46" applyNumberFormat="1" applyFont="1" applyFill="1" applyBorder="1" applyAlignment="1">
      <alignment horizontal="right"/>
      <protection/>
    </xf>
    <xf numFmtId="3" fontId="4" fillId="0" borderId="3" xfId="0" applyNumberFormat="1" applyFont="1" applyFill="1" applyBorder="1" applyAlignment="1">
      <alignment wrapText="1"/>
    </xf>
    <xf numFmtId="3" fontId="10" fillId="0" borderId="24" xfId="0" applyNumberFormat="1" applyFont="1" applyFill="1" applyBorder="1" applyAlignment="1">
      <alignment wrapText="1"/>
    </xf>
    <xf numFmtId="3" fontId="10" fillId="0" borderId="81" xfId="46" applyNumberFormat="1" applyFont="1" applyFill="1" applyBorder="1" applyAlignment="1">
      <alignment horizontal="right"/>
      <protection/>
    </xf>
    <xf numFmtId="3" fontId="4" fillId="0" borderId="25" xfId="46" applyNumberFormat="1" applyFont="1" applyFill="1" applyBorder="1" applyAlignment="1">
      <alignment horizontal="right"/>
      <protection/>
    </xf>
    <xf numFmtId="3" fontId="4" fillId="0" borderId="61" xfId="0" applyNumberFormat="1" applyFont="1" applyFill="1" applyBorder="1" applyAlignment="1">
      <alignment wrapText="1"/>
    </xf>
    <xf numFmtId="184" fontId="4" fillId="0" borderId="61" xfId="84" applyNumberFormat="1" applyFont="1" applyFill="1" applyBorder="1" applyAlignment="1">
      <alignment horizontal="right"/>
    </xf>
    <xf numFmtId="184" fontId="10" fillId="0" borderId="60" xfId="84" applyNumberFormat="1" applyFont="1" applyFill="1" applyBorder="1" applyAlignment="1">
      <alignment horizontal="right"/>
    </xf>
    <xf numFmtId="184" fontId="4" fillId="0" borderId="63" xfId="84" applyNumberFormat="1" applyFont="1" applyFill="1" applyBorder="1" applyAlignment="1">
      <alignment horizontal="right"/>
    </xf>
    <xf numFmtId="184" fontId="4" fillId="0" borderId="82" xfId="84" applyNumberFormat="1" applyFont="1" applyFill="1" applyBorder="1" applyAlignment="1">
      <alignment horizontal="right"/>
    </xf>
    <xf numFmtId="0" fontId="4" fillId="0" borderId="3" xfId="46" applyFont="1" applyFill="1" applyBorder="1">
      <alignment/>
      <protection/>
    </xf>
    <xf numFmtId="0" fontId="4" fillId="0" borderId="3" xfId="46" applyFont="1" applyFill="1" applyBorder="1" applyAlignment="1">
      <alignment horizontal="right"/>
      <protection/>
    </xf>
    <xf numFmtId="3" fontId="4" fillId="0" borderId="3" xfId="46" applyNumberFormat="1" applyFont="1" applyFill="1" applyBorder="1" applyAlignment="1">
      <alignment horizontal="right"/>
      <protection/>
    </xf>
    <xf numFmtId="3" fontId="10" fillId="0" borderId="3" xfId="0" applyNumberFormat="1" applyFont="1" applyFill="1" applyBorder="1" applyAlignment="1">
      <alignment wrapText="1"/>
    </xf>
    <xf numFmtId="3" fontId="4" fillId="0" borderId="3" xfId="0" applyNumberFormat="1" applyFont="1" applyFill="1" applyBorder="1" applyAlignment="1">
      <alignment horizontal="right" wrapText="1"/>
    </xf>
    <xf numFmtId="3" fontId="10" fillId="0" borderId="83" xfId="46" applyNumberFormat="1" applyFont="1" applyFill="1" applyBorder="1" applyAlignment="1">
      <alignment horizontal="right"/>
      <protection/>
    </xf>
    <xf numFmtId="0" fontId="4" fillId="0" borderId="45" xfId="46" applyFont="1" applyFill="1" applyBorder="1">
      <alignment/>
      <protection/>
    </xf>
    <xf numFmtId="0" fontId="4" fillId="0" borderId="84" xfId="46" applyFont="1" applyFill="1" applyBorder="1">
      <alignment/>
      <protection/>
    </xf>
    <xf numFmtId="0" fontId="4" fillId="0" borderId="82" xfId="46" applyFont="1" applyFill="1" applyBorder="1">
      <alignment/>
      <protection/>
    </xf>
    <xf numFmtId="0" fontId="4" fillId="0" borderId="84" xfId="46" applyFont="1" applyFill="1" applyBorder="1" applyAlignment="1">
      <alignment horizontal="right"/>
      <protection/>
    </xf>
    <xf numFmtId="3" fontId="4" fillId="0" borderId="85" xfId="46" applyNumberFormat="1" applyFont="1" applyFill="1" applyBorder="1" applyAlignment="1">
      <alignment horizontal="right"/>
      <protection/>
    </xf>
    <xf numFmtId="3" fontId="4" fillId="0" borderId="86" xfId="46" applyNumberFormat="1" applyFont="1" applyFill="1" applyBorder="1" applyAlignment="1">
      <alignment horizontal="right"/>
      <protection/>
    </xf>
    <xf numFmtId="3" fontId="4" fillId="0" borderId="82" xfId="46" applyNumberFormat="1" applyFont="1" applyFill="1" applyBorder="1" applyAlignment="1">
      <alignment horizontal="right"/>
      <protection/>
    </xf>
    <xf numFmtId="3" fontId="10" fillId="0" borderId="87" xfId="46" applyNumberFormat="1" applyFont="1" applyFill="1" applyBorder="1" applyAlignment="1">
      <alignment horizontal="right"/>
      <protection/>
    </xf>
    <xf numFmtId="49" fontId="36" fillId="0" borderId="28" xfId="0" applyNumberFormat="1" applyFont="1" applyFill="1" applyBorder="1" applyAlignment="1">
      <alignment horizontal="right"/>
    </xf>
    <xf numFmtId="4" fontId="18" fillId="0" borderId="27" xfId="0" applyNumberFormat="1" applyFont="1" applyFill="1" applyBorder="1" applyAlignment="1">
      <alignment/>
    </xf>
    <xf numFmtId="2" fontId="18" fillId="0" borderId="3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/>
    </xf>
    <xf numFmtId="2" fontId="18" fillId="0" borderId="83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/>
    </xf>
    <xf numFmtId="2" fontId="18" fillId="0" borderId="88" xfId="0" applyNumberFormat="1" applyFont="1" applyFill="1" applyBorder="1" applyAlignment="1">
      <alignment horizontal="center"/>
    </xf>
    <xf numFmtId="3" fontId="10" fillId="0" borderId="31" xfId="0" applyNumberFormat="1" applyFont="1" applyFill="1" applyBorder="1" applyAlignment="1">
      <alignment wrapText="1"/>
    </xf>
    <xf numFmtId="3" fontId="10" fillId="0" borderId="25" xfId="0" applyNumberFormat="1" applyFont="1" applyFill="1" applyBorder="1" applyAlignment="1">
      <alignment horizontal="right" wrapText="1"/>
    </xf>
    <xf numFmtId="49" fontId="28" fillId="0" borderId="0" xfId="0" applyNumberFormat="1" applyFont="1" applyAlignment="1">
      <alignment vertical="top" wrapText="1"/>
    </xf>
    <xf numFmtId="14" fontId="31" fillId="0" borderId="37" xfId="0" applyNumberFormat="1" applyFont="1" applyFill="1" applyBorder="1" applyAlignment="1">
      <alignment horizontal="center" vertical="top" wrapText="1"/>
    </xf>
    <xf numFmtId="14" fontId="31" fillId="0" borderId="21" xfId="0" applyNumberFormat="1" applyFont="1" applyFill="1" applyBorder="1" applyAlignment="1">
      <alignment horizontal="center" vertical="top" wrapText="1"/>
    </xf>
    <xf numFmtId="0" fontId="28" fillId="37" borderId="20" xfId="0" applyFont="1" applyFill="1" applyBorder="1" applyAlignment="1">
      <alignment horizontal="left" vertical="top" wrapText="1"/>
    </xf>
    <xf numFmtId="49" fontId="10" fillId="0" borderId="53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49" fontId="10" fillId="0" borderId="55" xfId="0" applyNumberFormat="1" applyFont="1" applyFill="1" applyBorder="1" applyAlignment="1">
      <alignment wrapText="1"/>
    </xf>
    <xf numFmtId="0" fontId="10" fillId="0" borderId="22" xfId="46" applyFont="1" applyFill="1" applyBorder="1" applyAlignment="1">
      <alignment horizontal="center" wrapText="1"/>
      <protection/>
    </xf>
    <xf numFmtId="49" fontId="10" fillId="0" borderId="31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wrapText="1"/>
    </xf>
    <xf numFmtId="49" fontId="10" fillId="0" borderId="56" xfId="0" applyNumberFormat="1" applyFont="1" applyFill="1" applyBorder="1" applyAlignment="1">
      <alignment wrapText="1"/>
    </xf>
  </cellXfs>
  <cellStyles count="75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3 2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2\&#1103;&#1085;&#1074;&#1072;&#1088;&#1100;%2014.02\&#1086;&#1090;&#1095;&#1077;&#1090;&#1099;\&#1050;&#1086;&#1087;&#1080;&#1103;%20&#1044;&#1044;&#1057;_01%202012%20(&#1082;&#1086;&#1089;&#1074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48;&#1102;&#1083;&#1100;\&#1086;&#1090;&#1095;&#1077;&#1090;%20&#1085;&#1072;&#1088;&#1072;&#1089;&#1090;&#1072;&#1102;&#1097;&#1080;&#1084;%20%20&#1085;&#1072;%2031.07.2014%20&#1082;&#1086;&#1085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биржи"/>
      <sheetName val="деньги косвенный метод)"/>
      <sheetName val="деньги косвенный 2011"/>
      <sheetName val="приб и убыт"/>
      <sheetName val="дох и рах"/>
      <sheetName val="дир2011"/>
      <sheetName val="Лист1"/>
      <sheetName val="Лист2"/>
      <sheetName val="главная 03"/>
      <sheetName val="главная01"/>
      <sheetName val="конс баланс"/>
      <sheetName val="курсовая"/>
      <sheetName val="прямой метод"/>
    </sheetNames>
    <sheetDataSet>
      <sheetData sheetId="1">
        <row r="11">
          <cell r="D11">
            <v>-312590</v>
          </cell>
        </row>
        <row r="13">
          <cell r="D13">
            <v>172069</v>
          </cell>
        </row>
        <row r="16">
          <cell r="D16">
            <v>580.7684</v>
          </cell>
        </row>
        <row r="18">
          <cell r="D18">
            <v>-1638.37369</v>
          </cell>
        </row>
        <row r="21">
          <cell r="D21">
            <v>15180.933049999996</v>
          </cell>
        </row>
        <row r="23">
          <cell r="D23">
            <v>2942.41405</v>
          </cell>
        </row>
        <row r="30">
          <cell r="D30">
            <v>571.83483</v>
          </cell>
        </row>
        <row r="33">
          <cell r="D33">
            <v>330945.2316</v>
          </cell>
        </row>
        <row r="34">
          <cell r="D34">
            <v>-71463.44815</v>
          </cell>
        </row>
        <row r="35">
          <cell r="D35">
            <v>-96659</v>
          </cell>
        </row>
        <row r="36">
          <cell r="D36">
            <v>79188</v>
          </cell>
        </row>
        <row r="37">
          <cell r="D37">
            <v>20080</v>
          </cell>
        </row>
        <row r="38">
          <cell r="D38">
            <v>252331.37369</v>
          </cell>
        </row>
        <row r="39">
          <cell r="D39">
            <v>-325051.0942592857</v>
          </cell>
        </row>
        <row r="40">
          <cell r="D40">
            <v>57279</v>
          </cell>
        </row>
        <row r="41">
          <cell r="D41">
            <v>-1895.4334900000003</v>
          </cell>
        </row>
        <row r="42">
          <cell r="D42">
            <v>-3177.49692</v>
          </cell>
        </row>
        <row r="45">
          <cell r="D45">
            <v>-11534</v>
          </cell>
        </row>
        <row r="51">
          <cell r="D51">
            <v>-260024.0106907143</v>
          </cell>
        </row>
        <row r="65">
          <cell r="D65">
            <v>-417.8394</v>
          </cell>
        </row>
        <row r="72">
          <cell r="D72">
            <v>-7874.50451</v>
          </cell>
        </row>
        <row r="81">
          <cell r="D81">
            <v>-1868.3046000000002</v>
          </cell>
        </row>
      </sheetData>
      <sheetData sheetId="4">
        <row r="19">
          <cell r="F19">
            <v>18859459</v>
          </cell>
        </row>
        <row r="24">
          <cell r="C24">
            <v>-1613551.85</v>
          </cell>
        </row>
        <row r="69">
          <cell r="F69">
            <v>1256530.38</v>
          </cell>
        </row>
        <row r="70">
          <cell r="F70">
            <v>5580356</v>
          </cell>
        </row>
        <row r="71">
          <cell r="F71">
            <v>-3321504.48</v>
          </cell>
        </row>
        <row r="72">
          <cell r="F72">
            <v>4344433.49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ПУ"/>
      <sheetName val="капитал"/>
      <sheetName val="Лист1"/>
      <sheetName val="баланс по статьям из системы"/>
      <sheetName val="прибыль на акцию"/>
      <sheetName val="Лист3"/>
      <sheetName val="приб и у бытки за мес"/>
      <sheetName val="Лист2"/>
      <sheetName val="доходы и расходы из SAP нарас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="74" zoomScaleNormal="74" zoomScalePageLayoutView="0" workbookViewId="0" topLeftCell="A26">
      <selection activeCell="B48" sqref="B48"/>
    </sheetView>
  </sheetViews>
  <sheetFormatPr defaultColWidth="11.375" defaultRowHeight="12.75"/>
  <cols>
    <col min="1" max="1" width="61.125" style="22" customWidth="1"/>
    <col min="2" max="2" width="11.00390625" style="22" customWidth="1"/>
    <col min="3" max="3" width="23.75390625" style="22" customWidth="1"/>
    <col min="4" max="4" width="23.75390625" style="22" hidden="1" customWidth="1"/>
    <col min="5" max="5" width="23.75390625" style="22" customWidth="1"/>
    <col min="6" max="6" width="23.75390625" style="22" hidden="1" customWidth="1"/>
    <col min="7" max="7" width="11.375" style="21" customWidth="1"/>
    <col min="8" max="8" width="13.875" style="21" bestFit="1" customWidth="1"/>
    <col min="9" max="9" width="12.25390625" style="21" bestFit="1" customWidth="1"/>
    <col min="10" max="16384" width="11.375" style="21" customWidth="1"/>
  </cols>
  <sheetData>
    <row r="1" spans="1:5" ht="18.75">
      <c r="A1" s="87" t="s">
        <v>72</v>
      </c>
      <c r="B1" s="66"/>
      <c r="C1" s="67"/>
      <c r="D1" s="67"/>
      <c r="E1" s="67"/>
    </row>
    <row r="2" spans="1:5" ht="21.75" customHeight="1" thickBot="1">
      <c r="A2" s="341" t="s">
        <v>159</v>
      </c>
      <c r="B2" s="341"/>
      <c r="C2" s="341"/>
      <c r="D2" s="341"/>
      <c r="E2" s="341"/>
    </row>
    <row r="3" spans="1:6" ht="19.5" thickBot="1">
      <c r="A3" s="168" t="s">
        <v>0</v>
      </c>
      <c r="B3" s="169" t="s">
        <v>1</v>
      </c>
      <c r="C3" s="170">
        <v>42460</v>
      </c>
      <c r="D3" s="171" t="s">
        <v>28</v>
      </c>
      <c r="E3" s="172">
        <v>42369</v>
      </c>
      <c r="F3" s="27" t="s">
        <v>29</v>
      </c>
    </row>
    <row r="4" spans="1:6" ht="18">
      <c r="A4" s="173" t="s">
        <v>2</v>
      </c>
      <c r="B4" s="174"/>
      <c r="C4" s="175"/>
      <c r="D4" s="175"/>
      <c r="E4" s="176"/>
      <c r="F4" s="23"/>
    </row>
    <row r="5" spans="1:6" ht="18">
      <c r="A5" s="177" t="s">
        <v>133</v>
      </c>
      <c r="B5" s="178"/>
      <c r="C5" s="179"/>
      <c r="D5" s="179"/>
      <c r="E5" s="180"/>
      <c r="F5" s="24"/>
    </row>
    <row r="6" spans="1:6" ht="18">
      <c r="A6" s="30" t="s">
        <v>3</v>
      </c>
      <c r="B6" s="82" t="s">
        <v>123</v>
      </c>
      <c r="C6" s="116">
        <v>17533857</v>
      </c>
      <c r="D6" s="97">
        <v>4778415273.33</v>
      </c>
      <c r="E6" s="117">
        <v>17445226</v>
      </c>
      <c r="F6" s="25">
        <v>4680429890</v>
      </c>
    </row>
    <row r="7" spans="1:6" ht="18">
      <c r="A7" s="30" t="s">
        <v>160</v>
      </c>
      <c r="B7" s="82"/>
      <c r="C7" s="116">
        <v>82734</v>
      </c>
      <c r="D7" s="97"/>
      <c r="E7" s="117">
        <v>6260</v>
      </c>
      <c r="F7" s="25"/>
    </row>
    <row r="8" spans="1:6" ht="18">
      <c r="A8" s="30" t="s">
        <v>134</v>
      </c>
      <c r="B8" s="82" t="s">
        <v>122</v>
      </c>
      <c r="C8" s="116">
        <v>415065</v>
      </c>
      <c r="D8" s="97">
        <v>440179643.06</v>
      </c>
      <c r="E8" s="117">
        <v>427035</v>
      </c>
      <c r="F8" s="25">
        <v>482692245.97</v>
      </c>
    </row>
    <row r="9" spans="1:6" ht="18">
      <c r="A9" s="177" t="s">
        <v>135</v>
      </c>
      <c r="B9" s="181"/>
      <c r="C9" s="182">
        <f>SUM(C6:C8)</f>
        <v>18031656</v>
      </c>
      <c r="D9" s="183">
        <v>5250143972.39</v>
      </c>
      <c r="E9" s="184">
        <f>SUM(E6:E8)</f>
        <v>17878521</v>
      </c>
      <c r="F9" s="26">
        <v>5226595850.67</v>
      </c>
    </row>
    <row r="10" spans="1:6" ht="18">
      <c r="A10" s="177" t="s">
        <v>136</v>
      </c>
      <c r="B10" s="181"/>
      <c r="C10" s="116"/>
      <c r="D10" s="97"/>
      <c r="E10" s="117"/>
      <c r="F10" s="24"/>
    </row>
    <row r="11" spans="1:6" ht="18">
      <c r="A11" s="30" t="s">
        <v>161</v>
      </c>
      <c r="B11" s="82" t="s">
        <v>121</v>
      </c>
      <c r="C11" s="116">
        <v>4429863</v>
      </c>
      <c r="D11" s="97">
        <v>2648474915.24</v>
      </c>
      <c r="E11" s="117">
        <v>3985787</v>
      </c>
      <c r="F11" s="25">
        <v>3006315051.02</v>
      </c>
    </row>
    <row r="12" spans="1:6" ht="18">
      <c r="A12" s="31" t="s">
        <v>162</v>
      </c>
      <c r="B12" s="83" t="s">
        <v>120</v>
      </c>
      <c r="C12" s="116">
        <v>2276749</v>
      </c>
      <c r="D12" s="97">
        <v>3804453253.45</v>
      </c>
      <c r="E12" s="117">
        <v>2026717</v>
      </c>
      <c r="F12" s="25">
        <v>2425326687.71</v>
      </c>
    </row>
    <row r="13" spans="1:6" ht="18">
      <c r="A13" s="31" t="s">
        <v>127</v>
      </c>
      <c r="B13" s="83"/>
      <c r="C13" s="116">
        <v>0</v>
      </c>
      <c r="D13" s="97"/>
      <c r="E13" s="117" t="s">
        <v>35</v>
      </c>
      <c r="F13" s="25"/>
    </row>
    <row r="14" spans="1:6" ht="18">
      <c r="A14" s="30" t="s">
        <v>164</v>
      </c>
      <c r="B14" s="82"/>
      <c r="C14" s="116">
        <v>0</v>
      </c>
      <c r="D14" s="97">
        <v>104824092.28</v>
      </c>
      <c r="E14" s="117">
        <v>65415</v>
      </c>
      <c r="F14" s="25">
        <v>112990030.28</v>
      </c>
    </row>
    <row r="15" spans="1:6" ht="18">
      <c r="A15" s="30" t="s">
        <v>163</v>
      </c>
      <c r="B15" s="82"/>
      <c r="C15" s="116">
        <v>3940877</v>
      </c>
      <c r="D15" s="97">
        <v>74480805.99</v>
      </c>
      <c r="E15" s="117">
        <f>3608014+7000</f>
        <v>3615014</v>
      </c>
      <c r="F15" s="25">
        <v>15872207.14</v>
      </c>
    </row>
    <row r="16" spans="1:6" ht="18">
      <c r="A16" s="30" t="s">
        <v>117</v>
      </c>
      <c r="B16" s="82" t="s">
        <v>119</v>
      </c>
      <c r="C16" s="116">
        <v>797622</v>
      </c>
      <c r="D16" s="97">
        <v>93193835.01</v>
      </c>
      <c r="E16" s="117">
        <v>287278</v>
      </c>
      <c r="F16" s="25">
        <v>390807876.91</v>
      </c>
    </row>
    <row r="17" spans="1:6" ht="18">
      <c r="A17" s="177" t="s">
        <v>137</v>
      </c>
      <c r="B17" s="181"/>
      <c r="C17" s="182">
        <f>SUM(C11:C16)</f>
        <v>11445111</v>
      </c>
      <c r="D17" s="183">
        <v>6725426901.97</v>
      </c>
      <c r="E17" s="184">
        <f>SUM(E11:E16)</f>
        <v>9980211</v>
      </c>
      <c r="F17" s="26">
        <v>5951311853.06</v>
      </c>
    </row>
    <row r="18" spans="1:8" ht="18.75" thickBot="1">
      <c r="A18" s="185" t="s">
        <v>4</v>
      </c>
      <c r="B18" s="186"/>
      <c r="C18" s="187">
        <f>C9+C17</f>
        <v>29476767</v>
      </c>
      <c r="D18" s="188">
        <f>D9+D17</f>
        <v>11975570874.36</v>
      </c>
      <c r="E18" s="189">
        <f>E9+E17</f>
        <v>27858732</v>
      </c>
      <c r="F18" s="32">
        <f>F9+F17</f>
        <v>11177907703.73</v>
      </c>
      <c r="H18" s="33"/>
    </row>
    <row r="19" spans="1:6" ht="18.75" thickBot="1">
      <c r="A19" s="190" t="s">
        <v>5</v>
      </c>
      <c r="B19" s="191"/>
      <c r="C19" s="192"/>
      <c r="D19" s="193"/>
      <c r="E19" s="194"/>
      <c r="F19" s="24"/>
    </row>
    <row r="20" spans="1:6" ht="36">
      <c r="A20" s="239" t="s">
        <v>118</v>
      </c>
      <c r="B20" s="84" t="s">
        <v>77</v>
      </c>
      <c r="C20" s="118">
        <v>10175757</v>
      </c>
      <c r="D20" s="99">
        <v>-4634243548</v>
      </c>
      <c r="E20" s="119">
        <v>10175757</v>
      </c>
      <c r="F20" s="25">
        <v>-4634243548</v>
      </c>
    </row>
    <row r="21" spans="1:6" ht="36">
      <c r="A21" s="238" t="s">
        <v>34</v>
      </c>
      <c r="B21" s="82"/>
      <c r="C21" s="116">
        <v>3906278</v>
      </c>
      <c r="D21" s="97"/>
      <c r="E21" s="117">
        <v>3906278</v>
      </c>
      <c r="F21" s="25"/>
    </row>
    <row r="22" spans="1:6" ht="18">
      <c r="A22" s="30" t="s">
        <v>8</v>
      </c>
      <c r="B22" s="82"/>
      <c r="C22" s="116">
        <v>-24453</v>
      </c>
      <c r="D22" s="97">
        <v>8566783</v>
      </c>
      <c r="E22" s="117">
        <v>-24453</v>
      </c>
      <c r="F22" s="25">
        <v>8566783</v>
      </c>
    </row>
    <row r="23" spans="1:9" ht="18">
      <c r="A23" s="30" t="s">
        <v>113</v>
      </c>
      <c r="B23" s="82"/>
      <c r="C23" s="116">
        <v>4964031</v>
      </c>
      <c r="D23" s="97">
        <v>6045865830.89</v>
      </c>
      <c r="E23" s="117">
        <v>4200060</v>
      </c>
      <c r="F23" s="25">
        <v>6457170518.51</v>
      </c>
      <c r="H23" s="33" t="s">
        <v>75</v>
      </c>
      <c r="I23" s="21" t="s">
        <v>75</v>
      </c>
    </row>
    <row r="24" spans="1:6" ht="18">
      <c r="A24" s="177" t="s">
        <v>114</v>
      </c>
      <c r="B24" s="181"/>
      <c r="C24" s="182">
        <f>SUM(C20:C23)</f>
        <v>19021613</v>
      </c>
      <c r="D24" s="183">
        <v>1420189065.89</v>
      </c>
      <c r="E24" s="184">
        <f>SUM(E20:E23)</f>
        <v>18257642</v>
      </c>
      <c r="F24" s="26">
        <v>1831493753.51</v>
      </c>
    </row>
    <row r="25" spans="1:6" ht="18">
      <c r="A25" s="177" t="s">
        <v>87</v>
      </c>
      <c r="B25" s="181"/>
      <c r="C25" s="96"/>
      <c r="D25" s="97"/>
      <c r="E25" s="98"/>
      <c r="F25" s="26"/>
    </row>
    <row r="26" spans="1:6" ht="18">
      <c r="A26" s="177" t="s">
        <v>9</v>
      </c>
      <c r="B26" s="181"/>
      <c r="C26" s="195"/>
      <c r="D26" s="97"/>
      <c r="E26" s="98"/>
      <c r="F26" s="24"/>
    </row>
    <row r="27" spans="1:6" ht="18">
      <c r="A27" s="30" t="s">
        <v>30</v>
      </c>
      <c r="B27" s="82"/>
      <c r="C27" s="116">
        <v>3522399</v>
      </c>
      <c r="D27" s="97">
        <v>-7074432189.16</v>
      </c>
      <c r="E27" s="117">
        <v>3351920</v>
      </c>
      <c r="F27" s="25">
        <v>-7556369719.66</v>
      </c>
    </row>
    <row r="28" spans="1:6" ht="36">
      <c r="A28" s="31" t="s">
        <v>27</v>
      </c>
      <c r="B28" s="83" t="s">
        <v>78</v>
      </c>
      <c r="C28" s="116">
        <v>1029944</v>
      </c>
      <c r="D28" s="97">
        <v>-1500451961.65</v>
      </c>
      <c r="E28" s="117">
        <v>1029944</v>
      </c>
      <c r="F28" s="25">
        <v>-1298281480.09</v>
      </c>
    </row>
    <row r="29" spans="1:6" ht="36">
      <c r="A29" s="31" t="s">
        <v>10</v>
      </c>
      <c r="B29" s="83" t="s">
        <v>79</v>
      </c>
      <c r="C29" s="116">
        <v>597935</v>
      </c>
      <c r="D29" s="97">
        <v>-16980931.37</v>
      </c>
      <c r="E29" s="117">
        <v>616655</v>
      </c>
      <c r="F29" s="25">
        <v>-42650669.43</v>
      </c>
    </row>
    <row r="30" spans="1:6" ht="36">
      <c r="A30" s="238" t="s">
        <v>32</v>
      </c>
      <c r="B30" s="82" t="s">
        <v>80</v>
      </c>
      <c r="C30" s="116">
        <v>396892</v>
      </c>
      <c r="D30" s="97">
        <v>-586352986.57</v>
      </c>
      <c r="E30" s="117">
        <v>396892</v>
      </c>
      <c r="F30" s="25">
        <v>-580192915.41</v>
      </c>
    </row>
    <row r="31" spans="1:8" ht="18">
      <c r="A31" s="177" t="s">
        <v>11</v>
      </c>
      <c r="B31" s="181"/>
      <c r="C31" s="182">
        <f>SUM(C27:C30)</f>
        <v>5547170</v>
      </c>
      <c r="D31" s="183">
        <v>-9223052494.75</v>
      </c>
      <c r="E31" s="184">
        <f>SUM(E27:E30)</f>
        <v>5395411</v>
      </c>
      <c r="F31" s="26">
        <v>-9477494784.59</v>
      </c>
      <c r="H31" s="33"/>
    </row>
    <row r="32" spans="1:6" ht="18">
      <c r="A32" s="177" t="s">
        <v>12</v>
      </c>
      <c r="B32" s="181"/>
      <c r="C32" s="96"/>
      <c r="D32" s="97"/>
      <c r="E32" s="98"/>
      <c r="F32" s="24"/>
    </row>
    <row r="33" spans="1:6" ht="18">
      <c r="A33" s="30" t="s">
        <v>30</v>
      </c>
      <c r="B33" s="82"/>
      <c r="C33" s="116">
        <v>858081</v>
      </c>
      <c r="D33" s="97">
        <v>-1813812209.92</v>
      </c>
      <c r="E33" s="237">
        <v>838080</v>
      </c>
      <c r="F33" s="25">
        <v>-34513657.41</v>
      </c>
    </row>
    <row r="34" spans="1:6" ht="54">
      <c r="A34" s="31" t="s">
        <v>76</v>
      </c>
      <c r="B34" s="83" t="s">
        <v>81</v>
      </c>
      <c r="C34" s="116">
        <f>2712081+206464</f>
        <v>2918545</v>
      </c>
      <c r="D34" s="97">
        <v>-1948746118.51</v>
      </c>
      <c r="E34" s="237">
        <f>2678237+194509</f>
        <v>2872746</v>
      </c>
      <c r="F34" s="25">
        <v>-2894213802.87</v>
      </c>
    </row>
    <row r="35" spans="1:6" ht="36">
      <c r="A35" s="238" t="s">
        <v>10</v>
      </c>
      <c r="B35" s="82" t="s">
        <v>79</v>
      </c>
      <c r="C35" s="116">
        <v>142336</v>
      </c>
      <c r="D35" s="97">
        <v>-59018412</v>
      </c>
      <c r="E35" s="237">
        <v>142336</v>
      </c>
      <c r="F35" s="25"/>
    </row>
    <row r="36" spans="1:6" ht="36">
      <c r="A36" s="238" t="s">
        <v>32</v>
      </c>
      <c r="B36" s="82" t="s">
        <v>80</v>
      </c>
      <c r="C36" s="116">
        <v>35009</v>
      </c>
      <c r="D36" s="97"/>
      <c r="E36" s="237">
        <v>35009</v>
      </c>
      <c r="F36" s="27"/>
    </row>
    <row r="37" spans="1:6" ht="18">
      <c r="A37" s="30" t="s">
        <v>13</v>
      </c>
      <c r="B37" s="82" t="s">
        <v>82</v>
      </c>
      <c r="C37" s="116">
        <v>954013</v>
      </c>
      <c r="D37" s="97">
        <v>-374991775.57</v>
      </c>
      <c r="E37" s="237">
        <v>317508</v>
      </c>
      <c r="F37" s="25">
        <v>-544160800.37</v>
      </c>
    </row>
    <row r="38" spans="1:6" ht="18">
      <c r="A38" s="177" t="s">
        <v>33</v>
      </c>
      <c r="B38" s="181"/>
      <c r="C38" s="182">
        <f>SUM(C33:C37)</f>
        <v>4907984</v>
      </c>
      <c r="D38" s="183">
        <v>-4196568516</v>
      </c>
      <c r="E38" s="184">
        <f>SUM(E33:E37)</f>
        <v>4205679</v>
      </c>
      <c r="F38" s="26">
        <v>-3531906672.65</v>
      </c>
    </row>
    <row r="39" spans="1:6" ht="18">
      <c r="A39" s="177" t="s">
        <v>88</v>
      </c>
      <c r="B39" s="181"/>
      <c r="C39" s="182">
        <f>C31+C38</f>
        <v>10455154</v>
      </c>
      <c r="D39" s="183">
        <f>D38+D31</f>
        <v>-13419621010.75</v>
      </c>
      <c r="E39" s="184">
        <f>E31+E38</f>
        <v>9601090</v>
      </c>
      <c r="F39" s="28">
        <f>F38+F31</f>
        <v>-13009401457.24</v>
      </c>
    </row>
    <row r="40" spans="1:6" ht="18.75" thickBot="1">
      <c r="A40" s="196" t="s">
        <v>89</v>
      </c>
      <c r="B40" s="197"/>
      <c r="C40" s="198">
        <f>C24+C31+C38</f>
        <v>29476767</v>
      </c>
      <c r="D40" s="188">
        <f>D39+D24</f>
        <v>-11999431944.86</v>
      </c>
      <c r="E40" s="199">
        <f>E24+E31+E38</f>
        <v>27858732</v>
      </c>
      <c r="F40" s="29">
        <f>F39+F24</f>
        <v>-11177907703.73</v>
      </c>
    </row>
    <row r="41" spans="1:5" ht="28.5" customHeight="1">
      <c r="A41" s="297" t="s">
        <v>70</v>
      </c>
      <c r="B41" s="82" t="s">
        <v>77</v>
      </c>
      <c r="C41" s="333">
        <v>2886.79</v>
      </c>
      <c r="D41" s="334"/>
      <c r="E41" s="335">
        <v>2770.84</v>
      </c>
    </row>
    <row r="42" spans="1:5" ht="27" thickBot="1">
      <c r="A42" s="65" t="s">
        <v>71</v>
      </c>
      <c r="B42" s="298" t="s">
        <v>77</v>
      </c>
      <c r="C42" s="336">
        <v>1228.51</v>
      </c>
      <c r="D42" s="337"/>
      <c r="E42" s="338">
        <v>1230.98</v>
      </c>
    </row>
    <row r="43" spans="3:5" ht="18">
      <c r="C43" s="304">
        <f>C18-C40</f>
        <v>0</v>
      </c>
      <c r="E43" s="304">
        <f>E18-E40</f>
        <v>0</v>
      </c>
    </row>
    <row r="44" spans="1:2" ht="18">
      <c r="A44" s="113" t="s">
        <v>129</v>
      </c>
      <c r="B44" s="3"/>
    </row>
    <row r="45" spans="1:2" ht="18">
      <c r="A45" s="3"/>
      <c r="B45" s="3"/>
    </row>
    <row r="46" spans="1:2" ht="18">
      <c r="A46" s="113" t="s">
        <v>156</v>
      </c>
      <c r="B46" s="3"/>
    </row>
  </sheetData>
  <sheetProtection selectLockedCells="1" selectUnlockedCells="1"/>
  <mergeCells count="1">
    <mergeCell ref="A2:E2"/>
  </mergeCells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4"/>
  <sheetViews>
    <sheetView tabSelected="1" zoomScale="74" zoomScaleNormal="74" zoomScalePageLayoutView="0" workbookViewId="0" topLeftCell="A1">
      <selection activeCell="E4" sqref="E4"/>
    </sheetView>
  </sheetViews>
  <sheetFormatPr defaultColWidth="92.75390625" defaultRowHeight="12.75" outlineLevelCol="1"/>
  <cols>
    <col min="1" max="1" width="59.25390625" style="4" customWidth="1" outlineLevel="1"/>
    <col min="2" max="2" width="11.75390625" style="4" customWidth="1"/>
    <col min="3" max="3" width="18.25390625" style="4" customWidth="1"/>
    <col min="4" max="4" width="17.75390625" style="4" customWidth="1"/>
    <col min="5" max="16384" width="92.75390625" style="4" customWidth="1"/>
  </cols>
  <sheetData>
    <row r="1" spans="1:4" ht="18.75">
      <c r="A1" s="87" t="s">
        <v>72</v>
      </c>
      <c r="B1" s="88"/>
      <c r="C1" s="88"/>
      <c r="D1" s="88"/>
    </row>
    <row r="2" spans="1:4" ht="57" customHeight="1" thickBot="1">
      <c r="A2" s="344" t="s">
        <v>90</v>
      </c>
      <c r="B2" s="344"/>
      <c r="C2" s="344"/>
      <c r="D2" s="344"/>
    </row>
    <row r="3" spans="1:4" ht="48" customHeight="1" thickBot="1">
      <c r="A3" s="240"/>
      <c r="B3" s="100"/>
      <c r="C3" s="342" t="s">
        <v>143</v>
      </c>
      <c r="D3" s="343"/>
    </row>
    <row r="4" spans="1:4" ht="23.25" customHeight="1" thickBot="1">
      <c r="A4" s="241" t="s">
        <v>0</v>
      </c>
      <c r="B4" s="101" t="s">
        <v>1</v>
      </c>
      <c r="C4" s="303" t="s">
        <v>142</v>
      </c>
      <c r="D4" s="303" t="s">
        <v>148</v>
      </c>
    </row>
    <row r="5" spans="1:4" ht="18.75">
      <c r="A5" s="107" t="s">
        <v>14</v>
      </c>
      <c r="B5" s="108" t="s">
        <v>83</v>
      </c>
      <c r="C5" s="109">
        <v>4669579</v>
      </c>
      <c r="D5" s="110">
        <v>1367302</v>
      </c>
    </row>
    <row r="6" spans="1:4" ht="18.75">
      <c r="A6" s="71" t="s">
        <v>15</v>
      </c>
      <c r="B6" s="68" t="s">
        <v>84</v>
      </c>
      <c r="C6" s="162">
        <v>3205718</v>
      </c>
      <c r="D6" s="164">
        <v>902751</v>
      </c>
    </row>
    <row r="7" spans="1:4" ht="18.75">
      <c r="A7" s="102" t="s">
        <v>155</v>
      </c>
      <c r="B7" s="68"/>
      <c r="C7" s="163">
        <f>C5-C6</f>
        <v>1463861</v>
      </c>
      <c r="D7" s="165">
        <f>D5-D6</f>
        <v>464551</v>
      </c>
    </row>
    <row r="8" spans="1:4" ht="18.75">
      <c r="A8" s="71" t="s">
        <v>16</v>
      </c>
      <c r="B8" s="68" t="s">
        <v>85</v>
      </c>
      <c r="C8" s="69">
        <v>18128</v>
      </c>
      <c r="D8" s="70">
        <v>25772</v>
      </c>
    </row>
    <row r="9" spans="1:4" ht="18.75">
      <c r="A9" s="71" t="s">
        <v>17</v>
      </c>
      <c r="B9" s="68" t="s">
        <v>86</v>
      </c>
      <c r="C9" s="69">
        <v>56323</v>
      </c>
      <c r="D9" s="70">
        <v>46220</v>
      </c>
    </row>
    <row r="10" spans="1:4" ht="18.75">
      <c r="A10" s="71" t="s">
        <v>18</v>
      </c>
      <c r="B10" s="68" t="s">
        <v>73</v>
      </c>
      <c r="C10" s="69">
        <v>320800</v>
      </c>
      <c r="D10" s="70">
        <v>251759</v>
      </c>
    </row>
    <row r="11" spans="1:4" ht="18.75">
      <c r="A11" s="71" t="s">
        <v>19</v>
      </c>
      <c r="B11" s="68" t="s">
        <v>74</v>
      </c>
      <c r="C11" s="69">
        <v>95720</v>
      </c>
      <c r="D11" s="70">
        <v>282865</v>
      </c>
    </row>
    <row r="12" spans="1:4" ht="18.75">
      <c r="A12" s="102" t="s">
        <v>138</v>
      </c>
      <c r="B12" s="68"/>
      <c r="C12" s="163">
        <f>C7+C8-C9-C10-C11</f>
        <v>1009146</v>
      </c>
      <c r="D12" s="165">
        <f>D7+D8-D9-D10-D11</f>
        <v>-90521</v>
      </c>
    </row>
    <row r="13" spans="1:4" ht="18.75">
      <c r="A13" s="71" t="s">
        <v>20</v>
      </c>
      <c r="B13" s="68" t="s">
        <v>124</v>
      </c>
      <c r="C13" s="69">
        <v>3343</v>
      </c>
      <c r="D13" s="70">
        <v>124312</v>
      </c>
    </row>
    <row r="14" spans="1:4" ht="18.75">
      <c r="A14" s="71" t="s">
        <v>21</v>
      </c>
      <c r="B14" s="68" t="s">
        <v>125</v>
      </c>
      <c r="C14" s="69">
        <v>28047</v>
      </c>
      <c r="D14" s="70">
        <v>109393</v>
      </c>
    </row>
    <row r="15" spans="1:4" ht="24.75" customHeight="1">
      <c r="A15" s="102" t="s">
        <v>154</v>
      </c>
      <c r="B15" s="103"/>
      <c r="C15" s="163">
        <f>C12+C13-C14</f>
        <v>984442</v>
      </c>
      <c r="D15" s="165">
        <f>D12+D13-D14</f>
        <v>-75602</v>
      </c>
    </row>
    <row r="16" spans="1:4" ht="18.75">
      <c r="A16" s="71" t="s">
        <v>139</v>
      </c>
      <c r="B16" s="68" t="s">
        <v>126</v>
      </c>
      <c r="C16" s="69">
        <v>220471</v>
      </c>
      <c r="D16" s="70">
        <v>-10050</v>
      </c>
    </row>
    <row r="17" spans="1:4" ht="18.75">
      <c r="A17" s="104" t="s">
        <v>152</v>
      </c>
      <c r="B17" s="72"/>
      <c r="C17" s="163">
        <f>C15-C16</f>
        <v>763971</v>
      </c>
      <c r="D17" s="165">
        <f>D15-D16</f>
        <v>-65552</v>
      </c>
    </row>
    <row r="18" spans="1:4" ht="18.75">
      <c r="A18" s="105" t="s">
        <v>140</v>
      </c>
      <c r="B18" s="72"/>
      <c r="C18" s="85" t="s">
        <v>35</v>
      </c>
      <c r="D18" s="86" t="s">
        <v>35</v>
      </c>
    </row>
    <row r="19" spans="1:4" ht="33" customHeight="1">
      <c r="A19" s="106" t="s">
        <v>149</v>
      </c>
      <c r="B19" s="72"/>
      <c r="C19" s="163">
        <f>C17</f>
        <v>763971</v>
      </c>
      <c r="D19" s="165">
        <f>D17</f>
        <v>-65552</v>
      </c>
    </row>
    <row r="20" spans="1:4" ht="33.75" customHeight="1">
      <c r="A20" s="299" t="s">
        <v>153</v>
      </c>
      <c r="B20" s="72"/>
      <c r="C20" s="163">
        <f>C21</f>
        <v>763971</v>
      </c>
      <c r="D20" s="165">
        <f>D21</f>
        <v>-65552</v>
      </c>
    </row>
    <row r="21" spans="1:4" ht="18.75">
      <c r="A21" s="300" t="s">
        <v>92</v>
      </c>
      <c r="B21" s="72"/>
      <c r="C21" s="163">
        <f>C17</f>
        <v>763971</v>
      </c>
      <c r="D21" s="165">
        <f>D17</f>
        <v>-65552</v>
      </c>
    </row>
    <row r="22" spans="1:4" ht="18.75">
      <c r="A22" s="73" t="s">
        <v>93</v>
      </c>
      <c r="B22" s="72"/>
      <c r="C22" s="166" t="s">
        <v>35</v>
      </c>
      <c r="D22" s="167" t="s">
        <v>35</v>
      </c>
    </row>
    <row r="23" spans="1:4" ht="18.75">
      <c r="A23" s="104" t="s">
        <v>152</v>
      </c>
      <c r="B23" s="72"/>
      <c r="C23" s="163">
        <f>C19</f>
        <v>763971</v>
      </c>
      <c r="D23" s="165">
        <f>D19</f>
        <v>-65552</v>
      </c>
    </row>
    <row r="24" spans="1:4" ht="36.75">
      <c r="A24" s="106" t="s">
        <v>150</v>
      </c>
      <c r="B24" s="72"/>
      <c r="C24" s="163">
        <f>C20</f>
        <v>763971</v>
      </c>
      <c r="D24" s="165">
        <f>D25</f>
        <v>-65552</v>
      </c>
    </row>
    <row r="25" spans="1:4" ht="18.75">
      <c r="A25" s="73" t="s">
        <v>92</v>
      </c>
      <c r="B25" s="72"/>
      <c r="C25" s="163">
        <f>C21</f>
        <v>763971</v>
      </c>
      <c r="D25" s="165">
        <f>D17</f>
        <v>-65552</v>
      </c>
    </row>
    <row r="26" spans="1:4" ht="18.75">
      <c r="A26" s="73" t="s">
        <v>93</v>
      </c>
      <c r="B26" s="72"/>
      <c r="C26" s="69"/>
      <c r="D26" s="70"/>
    </row>
    <row r="27" spans="1:4" ht="36.75">
      <c r="A27" s="106" t="s">
        <v>149</v>
      </c>
      <c r="B27" s="72"/>
      <c r="C27" s="163">
        <f>C19</f>
        <v>763971</v>
      </c>
      <c r="D27" s="165">
        <f>D19</f>
        <v>-65552</v>
      </c>
    </row>
    <row r="28" spans="1:5" ht="55.5" thickBot="1">
      <c r="A28" s="74" t="s">
        <v>151</v>
      </c>
      <c r="B28" s="75"/>
      <c r="C28" s="331"/>
      <c r="D28" s="332"/>
      <c r="E28" s="4" t="s">
        <v>75</v>
      </c>
    </row>
    <row r="29" spans="1:4" ht="18.75">
      <c r="A29" s="283"/>
      <c r="B29" s="284"/>
      <c r="C29" s="285"/>
      <c r="D29" s="286"/>
    </row>
    <row r="30" spans="1:4" ht="18.75">
      <c r="A30" s="18"/>
      <c r="B30" s="19"/>
      <c r="C30" s="19"/>
      <c r="D30" s="20"/>
    </row>
    <row r="31" spans="1:4" ht="18.75">
      <c r="A31" s="113" t="s">
        <v>128</v>
      </c>
      <c r="B31" s="5"/>
      <c r="C31" s="5"/>
      <c r="D31" s="5"/>
    </row>
    <row r="32" spans="1:4" ht="18.75">
      <c r="A32" s="113"/>
      <c r="B32" s="5"/>
      <c r="C32" s="5"/>
      <c r="D32" s="5"/>
    </row>
    <row r="33" spans="1:4" ht="18.75">
      <c r="A33" s="3"/>
      <c r="B33" s="1"/>
      <c r="C33" s="1"/>
      <c r="D33" s="2"/>
    </row>
    <row r="34" spans="1:5" ht="18.75">
      <c r="A34" s="113" t="s">
        <v>156</v>
      </c>
      <c r="B34" s="1"/>
      <c r="C34" s="1"/>
      <c r="D34" s="2"/>
      <c r="E34" s="6"/>
    </row>
    <row r="35" spans="1:5" ht="18.75">
      <c r="A35" s="3"/>
      <c r="B35" s="1"/>
      <c r="C35" s="1"/>
      <c r="D35" s="2"/>
      <c r="E35" s="6"/>
    </row>
    <row r="36" spans="1:5" ht="18.75">
      <c r="A36" s="3" t="s">
        <v>75</v>
      </c>
      <c r="B36" s="1"/>
      <c r="C36" s="1"/>
      <c r="D36" s="2"/>
      <c r="E36" s="6"/>
    </row>
    <row r="37" spans="1:5" ht="18.75">
      <c r="A37" s="3"/>
      <c r="B37" s="7"/>
      <c r="C37" s="7"/>
      <c r="D37" s="8"/>
      <c r="E37" s="6"/>
    </row>
    <row r="38" spans="1:4" ht="18.75">
      <c r="A38" s="9"/>
      <c r="B38" s="5"/>
      <c r="C38" s="5"/>
      <c r="D38" s="5"/>
    </row>
    <row r="39" spans="1:4" ht="18.75">
      <c r="A39" s="5"/>
      <c r="B39" s="5"/>
      <c r="C39" s="5"/>
      <c r="D39" s="5"/>
    </row>
    <row r="40" spans="1:4" ht="18.75">
      <c r="A40" s="5"/>
      <c r="B40" s="5"/>
      <c r="C40" s="5"/>
      <c r="D40" s="5"/>
    </row>
    <row r="41" spans="1:4" ht="18.75">
      <c r="A41" s="5"/>
      <c r="B41" s="5"/>
      <c r="C41" s="5"/>
      <c r="D41" s="5"/>
    </row>
    <row r="42" spans="1:4" ht="18.75">
      <c r="A42" s="5"/>
      <c r="B42" s="5"/>
      <c r="C42" s="5"/>
      <c r="D42" s="5"/>
    </row>
    <row r="43" spans="1:4" ht="18.75">
      <c r="A43" s="5"/>
      <c r="B43" s="5"/>
      <c r="C43" s="5"/>
      <c r="D43" s="5"/>
    </row>
    <row r="44" spans="1:4" ht="18.75">
      <c r="A44" s="5"/>
      <c r="B44" s="5"/>
      <c r="C44" s="5"/>
      <c r="D44" s="5"/>
    </row>
    <row r="45" spans="1:4" ht="18.75">
      <c r="A45" s="5"/>
      <c r="B45" s="5"/>
      <c r="C45" s="5"/>
      <c r="D45" s="5"/>
    </row>
    <row r="46" spans="1:4" ht="18.75">
      <c r="A46" s="5"/>
      <c r="B46" s="5"/>
      <c r="C46" s="5"/>
      <c r="D46" s="5"/>
    </row>
    <row r="47" spans="1:4" ht="18.75">
      <c r="A47" s="5"/>
      <c r="B47" s="5"/>
      <c r="C47" s="5"/>
      <c r="D47" s="5"/>
    </row>
    <row r="48" spans="1:4" ht="18.75">
      <c r="A48" s="5"/>
      <c r="B48" s="5"/>
      <c r="C48" s="5"/>
      <c r="D48" s="5"/>
    </row>
    <row r="49" spans="1:4" ht="18.75">
      <c r="A49" s="5"/>
      <c r="B49" s="5"/>
      <c r="C49" s="5"/>
      <c r="D49" s="5"/>
    </row>
    <row r="50" spans="1:4" ht="18.75">
      <c r="A50" s="5"/>
      <c r="B50" s="5"/>
      <c r="C50" s="5"/>
      <c r="D50" s="5"/>
    </row>
    <row r="51" spans="1:4" ht="18.75">
      <c r="A51" s="5"/>
      <c r="B51" s="5"/>
      <c r="C51" s="5"/>
      <c r="D51" s="5"/>
    </row>
    <row r="52" spans="1:4" ht="18.75">
      <c r="A52" s="5"/>
      <c r="B52" s="5"/>
      <c r="C52" s="5"/>
      <c r="D52" s="5"/>
    </row>
    <row r="53" spans="1:4" ht="18.75">
      <c r="A53" s="5"/>
      <c r="B53" s="5"/>
      <c r="C53" s="5"/>
      <c r="D53" s="5"/>
    </row>
    <row r="54" spans="1:4" ht="18.75">
      <c r="A54" s="5"/>
      <c r="B54" s="5"/>
      <c r="C54" s="5"/>
      <c r="D54" s="5"/>
    </row>
    <row r="55" spans="1:4" ht="18.75">
      <c r="A55" s="5"/>
      <c r="B55" s="5"/>
      <c r="C55" s="5"/>
      <c r="D55" s="5"/>
    </row>
    <row r="56" spans="1:4" ht="18.75">
      <c r="A56" s="5"/>
      <c r="B56" s="5"/>
      <c r="C56" s="5"/>
      <c r="D56" s="5"/>
    </row>
    <row r="57" spans="1:4" ht="18.75">
      <c r="A57" s="5"/>
      <c r="B57" s="5"/>
      <c r="C57" s="5"/>
      <c r="D57" s="5"/>
    </row>
    <row r="58" spans="1:4" ht="18.75">
      <c r="A58" s="5"/>
      <c r="B58" s="5"/>
      <c r="C58" s="5"/>
      <c r="D58" s="5"/>
    </row>
    <row r="59" spans="1:4" ht="18.75">
      <c r="A59" s="5"/>
      <c r="B59" s="5"/>
      <c r="C59" s="5"/>
      <c r="D59" s="5"/>
    </row>
    <row r="60" spans="1:4" ht="18.75">
      <c r="A60" s="5"/>
      <c r="B60" s="5"/>
      <c r="C60" s="5"/>
      <c r="D60" s="5"/>
    </row>
    <row r="61" spans="1:4" ht="18.75">
      <c r="A61" s="5"/>
      <c r="B61" s="5"/>
      <c r="C61" s="5"/>
      <c r="D61" s="5"/>
    </row>
    <row r="62" spans="1:4" ht="18.75">
      <c r="A62" s="5"/>
      <c r="B62" s="5"/>
      <c r="C62" s="5"/>
      <c r="D62" s="5"/>
    </row>
    <row r="63" spans="1:4" ht="18.75">
      <c r="A63" s="5"/>
      <c r="B63" s="5"/>
      <c r="C63" s="5"/>
      <c r="D63" s="5"/>
    </row>
    <row r="64" spans="1:4" ht="18.75">
      <c r="A64" s="5"/>
      <c r="B64" s="5"/>
      <c r="C64" s="5"/>
      <c r="D64" s="5"/>
    </row>
    <row r="65" spans="1:4" ht="18.75">
      <c r="A65" s="5"/>
      <c r="B65" s="5"/>
      <c r="C65" s="5"/>
      <c r="D65" s="5"/>
    </row>
    <row r="66" spans="1:4" ht="18.75">
      <c r="A66" s="5"/>
      <c r="B66" s="5"/>
      <c r="C66" s="5"/>
      <c r="D66" s="5"/>
    </row>
    <row r="67" spans="1:4" ht="18.75">
      <c r="A67" s="5"/>
      <c r="B67" s="5"/>
      <c r="C67" s="5"/>
      <c r="D67" s="5"/>
    </row>
    <row r="68" spans="1:4" ht="18.75">
      <c r="A68" s="5"/>
      <c r="B68" s="5"/>
      <c r="C68" s="5"/>
      <c r="D68" s="5"/>
    </row>
    <row r="69" spans="1:4" ht="18.75">
      <c r="A69" s="5"/>
      <c r="B69" s="5"/>
      <c r="C69" s="5"/>
      <c r="D69" s="5"/>
    </row>
    <row r="70" spans="1:4" ht="18.75">
      <c r="A70" s="5"/>
      <c r="B70" s="5"/>
      <c r="C70" s="5"/>
      <c r="D70" s="5"/>
    </row>
    <row r="71" spans="1:4" ht="18.75">
      <c r="A71" s="5"/>
      <c r="B71" s="5"/>
      <c r="C71" s="5"/>
      <c r="D71" s="5"/>
    </row>
    <row r="72" spans="1:4" ht="18.75">
      <c r="A72" s="5"/>
      <c r="B72" s="5"/>
      <c r="C72" s="5"/>
      <c r="D72" s="5"/>
    </row>
    <row r="73" spans="1:4" ht="18.75">
      <c r="A73" s="5"/>
      <c r="B73" s="5"/>
      <c r="C73" s="5"/>
      <c r="D73" s="5"/>
    </row>
    <row r="74" spans="1:4" ht="18.75">
      <c r="A74" s="5"/>
      <c r="B74" s="5"/>
      <c r="C74" s="5"/>
      <c r="D74" s="5"/>
    </row>
    <row r="75" spans="1:4" ht="18.75">
      <c r="A75" s="5"/>
      <c r="B75" s="5"/>
      <c r="C75" s="5"/>
      <c r="D75" s="5"/>
    </row>
    <row r="76" spans="1:4" ht="18.75">
      <c r="A76" s="5"/>
      <c r="B76" s="5"/>
      <c r="C76" s="5"/>
      <c r="D76" s="5"/>
    </row>
    <row r="77" spans="1:4" ht="18.75">
      <c r="A77" s="5"/>
      <c r="B77" s="5"/>
      <c r="C77" s="5"/>
      <c r="D77" s="5"/>
    </row>
    <row r="78" spans="1:4" ht="18.75">
      <c r="A78" s="5"/>
      <c r="B78" s="5"/>
      <c r="C78" s="5"/>
      <c r="D78" s="5"/>
    </row>
    <row r="79" spans="1:4" ht="18.75">
      <c r="A79" s="5"/>
      <c r="B79" s="5"/>
      <c r="C79" s="5"/>
      <c r="D79" s="5"/>
    </row>
    <row r="80" spans="1:4" ht="18.75">
      <c r="A80" s="5"/>
      <c r="B80" s="5"/>
      <c r="C80" s="5"/>
      <c r="D80" s="5"/>
    </row>
    <row r="81" spans="1:4" ht="18.75">
      <c r="A81" s="5"/>
      <c r="B81" s="5"/>
      <c r="C81" s="5"/>
      <c r="D81" s="5"/>
    </row>
    <row r="82" spans="1:4" ht="18.75">
      <c r="A82" s="5"/>
      <c r="B82" s="5"/>
      <c r="C82" s="5"/>
      <c r="D82" s="5"/>
    </row>
    <row r="83" spans="1:4" ht="18.75">
      <c r="A83" s="5"/>
      <c r="B83" s="5"/>
      <c r="C83" s="5"/>
      <c r="D83" s="5"/>
    </row>
    <row r="84" spans="1:4" ht="18.75">
      <c r="A84" s="5"/>
      <c r="B84" s="5"/>
      <c r="C84" s="5"/>
      <c r="D84" s="5"/>
    </row>
    <row r="85" spans="1:4" ht="18.75">
      <c r="A85" s="5"/>
      <c r="B85" s="5"/>
      <c r="C85" s="5"/>
      <c r="D85" s="5"/>
    </row>
    <row r="86" spans="1:4" ht="18.75">
      <c r="A86" s="5"/>
      <c r="B86" s="5"/>
      <c r="C86" s="5"/>
      <c r="D86" s="5"/>
    </row>
    <row r="87" spans="1:4" ht="18.75">
      <c r="A87" s="5"/>
      <c r="B87" s="5"/>
      <c r="C87" s="5"/>
      <c r="D87" s="5"/>
    </row>
    <row r="88" spans="1:4" ht="18.75">
      <c r="A88" s="5"/>
      <c r="B88" s="5"/>
      <c r="C88" s="5"/>
      <c r="D88" s="5"/>
    </row>
    <row r="89" spans="1:4" ht="18.75">
      <c r="A89" s="5"/>
      <c r="B89" s="5"/>
      <c r="C89" s="5"/>
      <c r="D89" s="5"/>
    </row>
    <row r="90" spans="1:4" ht="18.75">
      <c r="A90" s="5"/>
      <c r="B90" s="5"/>
      <c r="C90" s="5"/>
      <c r="D90" s="5"/>
    </row>
    <row r="91" spans="1:4" ht="18.75">
      <c r="A91" s="5"/>
      <c r="B91" s="5"/>
      <c r="C91" s="5"/>
      <c r="D91" s="5"/>
    </row>
    <row r="92" spans="1:4" ht="18.75">
      <c r="A92" s="5"/>
      <c r="B92" s="5"/>
      <c r="C92" s="5"/>
      <c r="D92" s="5"/>
    </row>
    <row r="93" spans="1:4" ht="18.75">
      <c r="A93" s="5"/>
      <c r="B93" s="5"/>
      <c r="C93" s="5"/>
      <c r="D93" s="5"/>
    </row>
    <row r="94" spans="1:4" ht="18.75">
      <c r="A94" s="5"/>
      <c r="B94" s="5"/>
      <c r="C94" s="5"/>
      <c r="D94" s="5"/>
    </row>
    <row r="95" spans="1:4" ht="18.75">
      <c r="A95" s="5"/>
      <c r="B95" s="5"/>
      <c r="C95" s="5"/>
      <c r="D95" s="5"/>
    </row>
    <row r="96" spans="1:4" ht="18.75">
      <c r="A96" s="5"/>
      <c r="B96" s="5"/>
      <c r="C96" s="5"/>
      <c r="D96" s="5"/>
    </row>
    <row r="97" spans="1:4" ht="18.75">
      <c r="A97" s="5"/>
      <c r="B97" s="5"/>
      <c r="C97" s="5"/>
      <c r="D97" s="5"/>
    </row>
    <row r="98" spans="1:4" ht="18.75">
      <c r="A98" s="5"/>
      <c r="B98" s="5"/>
      <c r="C98" s="5"/>
      <c r="D98" s="5"/>
    </row>
    <row r="99" spans="1:4" ht="18.75">
      <c r="A99" s="5"/>
      <c r="B99" s="5"/>
      <c r="C99" s="5"/>
      <c r="D99" s="5"/>
    </row>
    <row r="100" spans="1:4" ht="18.75">
      <c r="A100" s="5"/>
      <c r="B100" s="5"/>
      <c r="C100" s="5"/>
      <c r="D100" s="5"/>
    </row>
    <row r="101" spans="1:4" ht="18.75">
      <c r="A101" s="5"/>
      <c r="B101" s="5"/>
      <c r="C101" s="5"/>
      <c r="D101" s="5"/>
    </row>
    <row r="102" spans="1:4" ht="18.75">
      <c r="A102" s="5"/>
      <c r="B102" s="5"/>
      <c r="C102" s="5"/>
      <c r="D102" s="5"/>
    </row>
    <row r="103" spans="1:4" ht="18.75">
      <c r="A103" s="5"/>
      <c r="B103" s="5"/>
      <c r="C103" s="5"/>
      <c r="D103" s="5"/>
    </row>
    <row r="104" spans="1:4" ht="18.75">
      <c r="A104" s="5"/>
      <c r="B104" s="5"/>
      <c r="C104" s="5"/>
      <c r="D104" s="5"/>
    </row>
    <row r="105" spans="1:4" ht="18.75">
      <c r="A105" s="5"/>
      <c r="B105" s="5"/>
      <c r="C105" s="5"/>
      <c r="D105" s="5"/>
    </row>
    <row r="106" spans="1:4" ht="18.75">
      <c r="A106" s="5"/>
      <c r="B106" s="5"/>
      <c r="C106" s="5"/>
      <c r="D106" s="5"/>
    </row>
    <row r="107" spans="1:4" ht="18.75">
      <c r="A107" s="5"/>
      <c r="B107" s="5"/>
      <c r="C107" s="5"/>
      <c r="D107" s="5"/>
    </row>
    <row r="108" spans="1:4" ht="18.75">
      <c r="A108" s="5"/>
      <c r="B108" s="5"/>
      <c r="C108" s="5"/>
      <c r="D108" s="5"/>
    </row>
    <row r="109" spans="1:4" ht="18.75">
      <c r="A109" s="5"/>
      <c r="B109" s="5"/>
      <c r="C109" s="5"/>
      <c r="D109" s="5"/>
    </row>
    <row r="110" spans="1:4" ht="18.75">
      <c r="A110" s="5"/>
      <c r="B110" s="5"/>
      <c r="C110" s="5"/>
      <c r="D110" s="5"/>
    </row>
    <row r="111" spans="1:4" ht="18.75">
      <c r="A111" s="5"/>
      <c r="B111" s="5"/>
      <c r="C111" s="5"/>
      <c r="D111" s="5"/>
    </row>
    <row r="112" spans="1:4" ht="18.75">
      <c r="A112" s="5"/>
      <c r="B112" s="5"/>
      <c r="C112" s="5"/>
      <c r="D112" s="5"/>
    </row>
    <row r="113" spans="1:4" ht="18.75">
      <c r="A113" s="5"/>
      <c r="B113" s="5"/>
      <c r="C113" s="5"/>
      <c r="D113" s="5"/>
    </row>
    <row r="114" spans="1:4" ht="18.75">
      <c r="A114" s="5"/>
      <c r="B114" s="5"/>
      <c r="C114" s="5"/>
      <c r="D114" s="5"/>
    </row>
    <row r="115" spans="1:4" ht="18.75">
      <c r="A115" s="5"/>
      <c r="B115" s="5"/>
      <c r="C115" s="5"/>
      <c r="D115" s="5"/>
    </row>
    <row r="116" spans="1:4" ht="18.75">
      <c r="A116" s="5"/>
      <c r="B116" s="5"/>
      <c r="C116" s="5"/>
      <c r="D116" s="5"/>
    </row>
    <row r="117" spans="1:4" ht="18.75">
      <c r="A117" s="5"/>
      <c r="B117" s="5"/>
      <c r="C117" s="5"/>
      <c r="D117" s="5"/>
    </row>
    <row r="118" spans="1:4" ht="18.75">
      <c r="A118" s="5"/>
      <c r="B118" s="5"/>
      <c r="C118" s="5"/>
      <c r="D118" s="5"/>
    </row>
    <row r="119" spans="1:4" ht="18.75">
      <c r="A119" s="5"/>
      <c r="B119" s="5"/>
      <c r="C119" s="5"/>
      <c r="D119" s="5"/>
    </row>
    <row r="120" spans="1:4" ht="18.75">
      <c r="A120" s="5"/>
      <c r="B120" s="5"/>
      <c r="C120" s="5"/>
      <c r="D120" s="5"/>
    </row>
    <row r="121" spans="1:4" ht="18.75">
      <c r="A121" s="5"/>
      <c r="B121" s="5"/>
      <c r="C121" s="5"/>
      <c r="D121" s="5"/>
    </row>
    <row r="122" spans="1:4" ht="18.75">
      <c r="A122" s="5"/>
      <c r="B122" s="5"/>
      <c r="C122" s="5"/>
      <c r="D122" s="5"/>
    </row>
    <row r="123" spans="1:4" ht="18.75">
      <c r="A123" s="5"/>
      <c r="B123" s="5"/>
      <c r="C123" s="5"/>
      <c r="D123" s="5"/>
    </row>
    <row r="124" spans="1:4" ht="18.75">
      <c r="A124" s="5"/>
      <c r="B124" s="5"/>
      <c r="C124" s="5"/>
      <c r="D124" s="5"/>
    </row>
    <row r="125" spans="1:4" ht="18.75">
      <c r="A125" s="5"/>
      <c r="B125" s="5"/>
      <c r="C125" s="5"/>
      <c r="D125" s="5"/>
    </row>
    <row r="126" spans="1:4" ht="18.75">
      <c r="A126" s="5"/>
      <c r="B126" s="5"/>
      <c r="C126" s="5"/>
      <c r="D126" s="5"/>
    </row>
    <row r="127" spans="1:4" ht="18.75">
      <c r="A127" s="5"/>
      <c r="B127" s="5"/>
      <c r="C127" s="5"/>
      <c r="D127" s="5"/>
    </row>
    <row r="128" spans="1:4" ht="18.75">
      <c r="A128" s="5"/>
      <c r="B128" s="5"/>
      <c r="C128" s="5"/>
      <c r="D128" s="5"/>
    </row>
    <row r="129" spans="1:4" ht="18.75">
      <c r="A129" s="5"/>
      <c r="B129" s="5"/>
      <c r="C129" s="5"/>
      <c r="D129" s="5"/>
    </row>
    <row r="130" spans="1:4" ht="18.75">
      <c r="A130" s="5"/>
      <c r="B130" s="5"/>
      <c r="C130" s="5"/>
      <c r="D130" s="5"/>
    </row>
    <row r="131" spans="1:4" ht="18.75">
      <c r="A131" s="5"/>
      <c r="B131" s="5"/>
      <c r="C131" s="5"/>
      <c r="D131" s="5"/>
    </row>
    <row r="132" spans="1:4" ht="18.75">
      <c r="A132" s="5"/>
      <c r="B132" s="5"/>
      <c r="C132" s="5"/>
      <c r="D132" s="5"/>
    </row>
    <row r="133" spans="1:4" ht="18.75">
      <c r="A133" s="5"/>
      <c r="B133" s="5"/>
      <c r="C133" s="5"/>
      <c r="D133" s="5"/>
    </row>
    <row r="134" spans="1:4" ht="18.75">
      <c r="A134" s="5"/>
      <c r="B134" s="5"/>
      <c r="C134" s="5"/>
      <c r="D134" s="5"/>
    </row>
    <row r="135" spans="1:4" ht="18.75">
      <c r="A135" s="5"/>
      <c r="B135" s="5"/>
      <c r="C135" s="5"/>
      <c r="D135" s="5"/>
    </row>
    <row r="136" spans="1:4" ht="18.75">
      <c r="A136" s="5"/>
      <c r="B136" s="5"/>
      <c r="C136" s="5"/>
      <c r="D136" s="5"/>
    </row>
    <row r="137" spans="1:4" ht="18.75">
      <c r="A137" s="5"/>
      <c r="B137" s="5"/>
      <c r="C137" s="5"/>
      <c r="D137" s="5"/>
    </row>
    <row r="138" spans="1:4" ht="18.75">
      <c r="A138" s="5"/>
      <c r="B138" s="5"/>
      <c r="C138" s="5"/>
      <c r="D138" s="5"/>
    </row>
    <row r="139" spans="1:4" ht="18.75">
      <c r="A139" s="5"/>
      <c r="B139" s="5"/>
      <c r="C139" s="5"/>
      <c r="D139" s="5"/>
    </row>
    <row r="140" spans="1:4" ht="18.75">
      <c r="A140" s="5"/>
      <c r="B140" s="5"/>
      <c r="C140" s="5"/>
      <c r="D140" s="5"/>
    </row>
    <row r="141" spans="1:4" ht="18.75">
      <c r="A141" s="5"/>
      <c r="B141" s="5"/>
      <c r="C141" s="5"/>
      <c r="D141" s="5"/>
    </row>
    <row r="142" spans="1:4" ht="18.75">
      <c r="A142" s="5"/>
      <c r="B142" s="5"/>
      <c r="C142" s="5"/>
      <c r="D142" s="5"/>
    </row>
    <row r="143" spans="1:4" ht="18.75">
      <c r="A143" s="5"/>
      <c r="B143" s="5"/>
      <c r="C143" s="5"/>
      <c r="D143" s="5"/>
    </row>
    <row r="144" spans="1:4" ht="18.75">
      <c r="A144" s="5"/>
      <c r="B144" s="5"/>
      <c r="C144" s="5"/>
      <c r="D144" s="5"/>
    </row>
    <row r="145" spans="1:4" ht="18.75">
      <c r="A145" s="5"/>
      <c r="B145" s="5"/>
      <c r="C145" s="5"/>
      <c r="D145" s="5"/>
    </row>
    <row r="146" spans="1:4" ht="18.75">
      <c r="A146" s="5"/>
      <c r="B146" s="5"/>
      <c r="C146" s="5"/>
      <c r="D146" s="5"/>
    </row>
    <row r="147" spans="1:4" ht="18.75">
      <c r="A147" s="5"/>
      <c r="B147" s="5"/>
      <c r="C147" s="5"/>
      <c r="D147" s="5"/>
    </row>
    <row r="148" spans="1:4" ht="18.75">
      <c r="A148" s="5"/>
      <c r="B148" s="5"/>
      <c r="C148" s="5"/>
      <c r="D148" s="5"/>
    </row>
    <row r="149" spans="1:4" ht="18.75">
      <c r="A149" s="5"/>
      <c r="B149" s="5"/>
      <c r="C149" s="5"/>
      <c r="D149" s="5"/>
    </row>
    <row r="150" spans="1:4" ht="18.75">
      <c r="A150" s="5"/>
      <c r="B150" s="5"/>
      <c r="C150" s="5"/>
      <c r="D150" s="5"/>
    </row>
    <row r="151" spans="1:4" ht="18.75">
      <c r="A151" s="5"/>
      <c r="B151" s="5"/>
      <c r="C151" s="5"/>
      <c r="D151" s="5"/>
    </row>
    <row r="152" spans="1:4" ht="18.75">
      <c r="A152" s="5"/>
      <c r="B152" s="5"/>
      <c r="C152" s="5"/>
      <c r="D152" s="5"/>
    </row>
    <row r="153" spans="1:4" ht="18.75">
      <c r="A153" s="5"/>
      <c r="B153" s="5"/>
      <c r="C153" s="5"/>
      <c r="D153" s="5"/>
    </row>
    <row r="154" spans="1:4" ht="18.75">
      <c r="A154" s="5"/>
      <c r="B154" s="5"/>
      <c r="C154" s="5"/>
      <c r="D154" s="5"/>
    </row>
    <row r="155" spans="1:4" ht="18.75">
      <c r="A155" s="5"/>
      <c r="B155" s="5"/>
      <c r="C155" s="5"/>
      <c r="D155" s="5"/>
    </row>
    <row r="156" spans="1:4" ht="18.75">
      <c r="A156" s="5"/>
      <c r="B156" s="5"/>
      <c r="C156" s="5"/>
      <c r="D156" s="5"/>
    </row>
    <row r="157" spans="1:4" ht="18.75">
      <c r="A157" s="5"/>
      <c r="B157" s="5"/>
      <c r="C157" s="5"/>
      <c r="D157" s="5"/>
    </row>
    <row r="158" spans="1:4" ht="18.75">
      <c r="A158" s="5"/>
      <c r="B158" s="5"/>
      <c r="C158" s="5"/>
      <c r="D158" s="5"/>
    </row>
    <row r="159" spans="1:4" ht="18.75">
      <c r="A159" s="5"/>
      <c r="B159" s="5"/>
      <c r="C159" s="5"/>
      <c r="D159" s="5"/>
    </row>
    <row r="160" spans="1:4" ht="18.75">
      <c r="A160" s="5"/>
      <c r="B160" s="5"/>
      <c r="C160" s="5"/>
      <c r="D160" s="5"/>
    </row>
    <row r="161" spans="1:4" ht="18.75">
      <c r="A161" s="5"/>
      <c r="B161" s="5"/>
      <c r="C161" s="5"/>
      <c r="D161" s="5"/>
    </row>
    <row r="162" spans="1:4" ht="18.75">
      <c r="A162" s="5"/>
      <c r="B162" s="5"/>
      <c r="C162" s="5"/>
      <c r="D162" s="5"/>
    </row>
    <row r="163" spans="1:4" ht="18.75">
      <c r="A163" s="5"/>
      <c r="B163" s="5"/>
      <c r="C163" s="5"/>
      <c r="D163" s="5"/>
    </row>
    <row r="164" spans="1:4" ht="18.75">
      <c r="A164" s="5"/>
      <c r="B164" s="5"/>
      <c r="C164" s="5"/>
      <c r="D164" s="5"/>
    </row>
  </sheetData>
  <sheetProtection selectLockedCells="1" selectUnlockedCells="1"/>
  <mergeCells count="2">
    <mergeCell ref="C3:D3"/>
    <mergeCell ref="A2:D2"/>
  </mergeCells>
  <printOptions/>
  <pageMargins left="0.7480314960629921" right="0.7480314960629921" top="0.4330708661417323" bottom="0.551181102362204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="74" zoomScaleNormal="74" zoomScalePageLayoutView="0" workbookViewId="0" topLeftCell="A1">
      <selection activeCell="A1" sqref="A1:I31"/>
    </sheetView>
  </sheetViews>
  <sheetFormatPr defaultColWidth="9.00390625" defaultRowHeight="12.75"/>
  <cols>
    <col min="1" max="1" width="41.75390625" style="10" customWidth="1"/>
    <col min="2" max="2" width="9.625" style="10" hidden="1" customWidth="1"/>
    <col min="3" max="3" width="20.125" style="10" customWidth="1"/>
    <col min="4" max="4" width="26.625" style="10" customWidth="1"/>
    <col min="5" max="5" width="12.625" style="10" customWidth="1"/>
    <col min="6" max="6" width="20.875" style="10" customWidth="1"/>
    <col min="7" max="7" width="11.625" style="10" customWidth="1"/>
    <col min="8" max="8" width="13.375" style="10" customWidth="1"/>
    <col min="9" max="9" width="15.625" style="10" customWidth="1"/>
    <col min="10" max="10" width="12.625" style="10" hidden="1" customWidth="1"/>
    <col min="11" max="11" width="13.125" style="10" customWidth="1"/>
    <col min="12" max="12" width="11.75390625" style="10" customWidth="1"/>
    <col min="13" max="16384" width="9.125" style="10" customWidth="1"/>
  </cols>
  <sheetData>
    <row r="1" spans="1:4" ht="18.75">
      <c r="A1" s="87" t="s">
        <v>72</v>
      </c>
      <c r="B1" s="11"/>
      <c r="C1" s="11"/>
      <c r="D1" s="11"/>
    </row>
    <row r="2" spans="1:9" ht="19.5" customHeight="1" thickBot="1">
      <c r="A2" s="294" t="s">
        <v>98</v>
      </c>
      <c r="B2" s="294"/>
      <c r="C2" s="294"/>
      <c r="D2" s="294"/>
      <c r="E2" s="295"/>
      <c r="F2" s="295"/>
      <c r="G2" s="295"/>
      <c r="H2" s="295"/>
      <c r="I2" s="295"/>
    </row>
    <row r="3" spans="1:9" ht="12.75" customHeight="1">
      <c r="A3" s="202"/>
      <c r="B3" s="203"/>
      <c r="C3" s="349" t="s">
        <v>6</v>
      </c>
      <c r="D3" s="345" t="s">
        <v>7</v>
      </c>
      <c r="E3" s="252"/>
      <c r="F3" s="281" t="s">
        <v>23</v>
      </c>
      <c r="G3" s="204"/>
      <c r="H3" s="204"/>
      <c r="I3" s="205" t="s">
        <v>24</v>
      </c>
    </row>
    <row r="4" spans="1:9" ht="12.75" customHeight="1">
      <c r="A4" s="206"/>
      <c r="B4" s="207"/>
      <c r="C4" s="350"/>
      <c r="D4" s="346"/>
      <c r="E4" s="272" t="s">
        <v>8</v>
      </c>
      <c r="F4" s="268" t="s">
        <v>115</v>
      </c>
      <c r="G4" s="208" t="s">
        <v>94</v>
      </c>
      <c r="H4" s="348" t="s">
        <v>68</v>
      </c>
      <c r="I4" s="209" t="s">
        <v>25</v>
      </c>
    </row>
    <row r="5" spans="1:9" ht="12.75" customHeight="1">
      <c r="A5" s="275" t="s">
        <v>0</v>
      </c>
      <c r="B5" s="207"/>
      <c r="C5" s="350"/>
      <c r="D5" s="346"/>
      <c r="E5" s="272" t="s">
        <v>132</v>
      </c>
      <c r="F5" s="268"/>
      <c r="G5" s="208"/>
      <c r="H5" s="348"/>
      <c r="I5" s="209"/>
    </row>
    <row r="6" spans="1:9" ht="12.75" customHeight="1" thickBot="1">
      <c r="A6" s="210"/>
      <c r="B6" s="211"/>
      <c r="C6" s="351"/>
      <c r="D6" s="347"/>
      <c r="E6" s="156"/>
      <c r="F6" s="268"/>
      <c r="G6" s="212"/>
      <c r="H6" s="212"/>
      <c r="I6" s="213"/>
    </row>
    <row r="7" spans="1:9" ht="12.75" customHeight="1">
      <c r="A7" s="214" t="s">
        <v>144</v>
      </c>
      <c r="B7" s="207"/>
      <c r="C7" s="253">
        <v>10175757</v>
      </c>
      <c r="D7" s="261">
        <v>3906278</v>
      </c>
      <c r="E7" s="309">
        <v>-24453</v>
      </c>
      <c r="F7" s="339">
        <v>3546820</v>
      </c>
      <c r="G7" s="340">
        <f>C7+E7+F7+D7</f>
        <v>17604402</v>
      </c>
      <c r="H7" s="282"/>
      <c r="I7" s="216">
        <f>G7</f>
        <v>17604402</v>
      </c>
    </row>
    <row r="8" spans="1:9" ht="12.75" customHeight="1">
      <c r="A8" s="217" t="s">
        <v>95</v>
      </c>
      <c r="B8" s="245"/>
      <c r="C8" s="254">
        <v>0</v>
      </c>
      <c r="D8" s="262">
        <v>0</v>
      </c>
      <c r="E8" s="305">
        <v>0</v>
      </c>
      <c r="F8" s="312">
        <v>-65552</v>
      </c>
      <c r="G8" s="307">
        <f>F8</f>
        <v>-65552</v>
      </c>
      <c r="H8" s="219">
        <v>0</v>
      </c>
      <c r="I8" s="220">
        <f>G8+H8</f>
        <v>-65552</v>
      </c>
    </row>
    <row r="9" spans="1:9" ht="12.75" customHeight="1">
      <c r="A9" s="221" t="s">
        <v>96</v>
      </c>
      <c r="B9" s="246"/>
      <c r="C9" s="255">
        <v>0</v>
      </c>
      <c r="D9" s="263">
        <v>0</v>
      </c>
      <c r="E9" s="306">
        <v>0</v>
      </c>
      <c r="F9" s="313">
        <v>0</v>
      </c>
      <c r="G9" s="307">
        <f>SUM(C9:F9)</f>
        <v>0</v>
      </c>
      <c r="H9" s="222">
        <v>0</v>
      </c>
      <c r="I9" s="220">
        <f aca="true" t="shared" si="0" ref="I9:I15">G9+H9</f>
        <v>0</v>
      </c>
    </row>
    <row r="10" spans="1:9" ht="12.75" customHeight="1">
      <c r="A10" s="223" t="s">
        <v>91</v>
      </c>
      <c r="B10" s="247"/>
      <c r="C10" s="256">
        <v>0</v>
      </c>
      <c r="D10" s="264">
        <v>0</v>
      </c>
      <c r="E10" s="310">
        <v>0</v>
      </c>
      <c r="F10" s="215">
        <f>F8</f>
        <v>-65552</v>
      </c>
      <c r="G10" s="307">
        <f>SUM(C10:F10)</f>
        <v>-65552</v>
      </c>
      <c r="H10" s="224">
        <v>0</v>
      </c>
      <c r="I10" s="220">
        <f t="shared" si="0"/>
        <v>-65552</v>
      </c>
    </row>
    <row r="11" spans="1:9" ht="24" customHeight="1">
      <c r="A11" s="274" t="s">
        <v>45</v>
      </c>
      <c r="B11" s="248"/>
      <c r="C11" s="257">
        <v>0</v>
      </c>
      <c r="D11" s="264">
        <v>0</v>
      </c>
      <c r="E11" s="310"/>
      <c r="F11" s="314">
        <v>0</v>
      </c>
      <c r="G11" s="307">
        <f>SUM(C11:F11)</f>
        <v>0</v>
      </c>
      <c r="H11" s="224">
        <v>0</v>
      </c>
      <c r="I11" s="288">
        <f t="shared" si="0"/>
        <v>0</v>
      </c>
    </row>
    <row r="12" spans="1:9" ht="12.75" customHeight="1">
      <c r="A12" s="217" t="s">
        <v>26</v>
      </c>
      <c r="B12" s="317"/>
      <c r="C12" s="317">
        <v>0</v>
      </c>
      <c r="D12" s="318">
        <v>0</v>
      </c>
      <c r="E12" s="319" t="s">
        <v>75</v>
      </c>
      <c r="F12" s="308">
        <v>0</v>
      </c>
      <c r="G12" s="319">
        <f>SUM(C12:F12)</f>
        <v>0</v>
      </c>
      <c r="H12" s="319">
        <v>0</v>
      </c>
      <c r="I12" s="322">
        <f t="shared" si="0"/>
        <v>0</v>
      </c>
    </row>
    <row r="13" spans="1:9" ht="12.75" customHeight="1">
      <c r="A13" s="217" t="s">
        <v>110</v>
      </c>
      <c r="B13" s="317"/>
      <c r="C13" s="320">
        <v>0</v>
      </c>
      <c r="D13" s="318">
        <v>0</v>
      </c>
      <c r="E13" s="320"/>
      <c r="F13" s="308"/>
      <c r="G13" s="321">
        <f>SUM(C13:F13)</f>
        <v>0</v>
      </c>
      <c r="H13" s="319"/>
      <c r="I13" s="322">
        <v>0</v>
      </c>
    </row>
    <row r="14" spans="1:9" ht="12.75" customHeight="1">
      <c r="A14" s="221" t="s">
        <v>69</v>
      </c>
      <c r="B14" s="246"/>
      <c r="C14" s="255">
        <v>0</v>
      </c>
      <c r="D14" s="263">
        <v>0</v>
      </c>
      <c r="E14" s="306">
        <v>0</v>
      </c>
      <c r="F14" s="315"/>
      <c r="G14" s="311"/>
      <c r="H14" s="222"/>
      <c r="I14" s="296">
        <f t="shared" si="0"/>
        <v>0</v>
      </c>
    </row>
    <row r="15" spans="1:9" ht="13.5" thickBot="1">
      <c r="A15" s="323" t="s">
        <v>22</v>
      </c>
      <c r="B15" s="324"/>
      <c r="C15" s="325">
        <v>0</v>
      </c>
      <c r="D15" s="326">
        <v>0</v>
      </c>
      <c r="E15" s="327"/>
      <c r="F15" s="316"/>
      <c r="G15" s="328">
        <f>SUM(C15:F15)</f>
        <v>0</v>
      </c>
      <c r="H15" s="329">
        <v>0</v>
      </c>
      <c r="I15" s="330">
        <f t="shared" si="0"/>
        <v>0</v>
      </c>
    </row>
    <row r="16" spans="1:11" ht="13.5" thickBot="1">
      <c r="A16" s="289" t="s">
        <v>145</v>
      </c>
      <c r="B16" s="250"/>
      <c r="C16" s="230">
        <f>C7+C13</f>
        <v>10175757</v>
      </c>
      <c r="D16" s="269">
        <f>D7</f>
        <v>3906278</v>
      </c>
      <c r="E16" s="230">
        <f>E7</f>
        <v>-24453</v>
      </c>
      <c r="F16" s="230">
        <f>F7+F10+F12</f>
        <v>3481268</v>
      </c>
      <c r="G16" s="290">
        <f>G7+G10+G12+G13</f>
        <v>17538850</v>
      </c>
      <c r="H16" s="230"/>
      <c r="I16" s="291">
        <f>I7+I10+I12+I13</f>
        <v>17538850</v>
      </c>
      <c r="K16" s="201"/>
    </row>
    <row r="17" spans="1:9" ht="13.5" customHeight="1" thickBot="1">
      <c r="A17" s="276"/>
      <c r="B17" s="277"/>
      <c r="C17" s="258"/>
      <c r="D17" s="278"/>
      <c r="E17" s="273"/>
      <c r="F17" s="279"/>
      <c r="G17" s="279"/>
      <c r="H17" s="279"/>
      <c r="I17" s="280"/>
    </row>
    <row r="18" spans="1:9" s="11" customFormat="1" ht="19.5" customHeight="1" thickBot="1">
      <c r="A18" s="228" t="s">
        <v>146</v>
      </c>
      <c r="B18" s="250"/>
      <c r="C18" s="229">
        <v>10175757</v>
      </c>
      <c r="D18" s="266">
        <v>3906278</v>
      </c>
      <c r="E18" s="230">
        <v>-24453</v>
      </c>
      <c r="F18" s="269">
        <v>4200060</v>
      </c>
      <c r="G18" s="229">
        <f>C18+E18+F18+D18</f>
        <v>18257642</v>
      </c>
      <c r="H18" s="230"/>
      <c r="I18" s="231">
        <f>G18</f>
        <v>18257642</v>
      </c>
    </row>
    <row r="19" spans="1:9" s="11" customFormat="1" ht="12.75">
      <c r="A19" s="232" t="s">
        <v>95</v>
      </c>
      <c r="B19" s="251"/>
      <c r="C19" s="259">
        <v>0</v>
      </c>
      <c r="D19" s="267">
        <v>0</v>
      </c>
      <c r="E19" s="233">
        <v>0</v>
      </c>
      <c r="F19" s="270">
        <v>763971</v>
      </c>
      <c r="G19" s="233">
        <f>SUM(C19:F19)</f>
        <v>763971</v>
      </c>
      <c r="H19" s="233">
        <v>0</v>
      </c>
      <c r="I19" s="234">
        <f>G19+H19</f>
        <v>763971</v>
      </c>
    </row>
    <row r="20" spans="1:9" s="11" customFormat="1" ht="12.75">
      <c r="A20" s="226" t="s">
        <v>96</v>
      </c>
      <c r="B20" s="249"/>
      <c r="C20" s="260">
        <v>0</v>
      </c>
      <c r="D20" s="265">
        <v>0</v>
      </c>
      <c r="E20" s="227">
        <v>0</v>
      </c>
      <c r="F20" s="271">
        <v>0</v>
      </c>
      <c r="G20" s="218">
        <v>0</v>
      </c>
      <c r="H20" s="227">
        <v>0</v>
      </c>
      <c r="I20" s="235">
        <f>G20+H20</f>
        <v>0</v>
      </c>
    </row>
    <row r="21" spans="1:9" s="11" customFormat="1" ht="12.75">
      <c r="A21" s="223" t="s">
        <v>91</v>
      </c>
      <c r="B21" s="247"/>
      <c r="C21" s="224">
        <v>0</v>
      </c>
      <c r="D21" s="236">
        <v>0</v>
      </c>
      <c r="E21" s="224">
        <v>0</v>
      </c>
      <c r="F21" s="236">
        <f>F19</f>
        <v>763971</v>
      </c>
      <c r="G21" s="218">
        <f>SUM(C21:F21)</f>
        <v>763971</v>
      </c>
      <c r="H21" s="224">
        <v>0</v>
      </c>
      <c r="I21" s="235">
        <f>G21+H21</f>
        <v>763971</v>
      </c>
    </row>
    <row r="22" spans="1:9" s="11" customFormat="1" ht="12.75">
      <c r="A22" s="226" t="s">
        <v>26</v>
      </c>
      <c r="B22" s="249"/>
      <c r="C22" s="260">
        <v>0</v>
      </c>
      <c r="D22" s="265">
        <v>0</v>
      </c>
      <c r="E22" s="227">
        <v>0</v>
      </c>
      <c r="F22" s="271">
        <v>0</v>
      </c>
      <c r="G22" s="227">
        <f>F22</f>
        <v>0</v>
      </c>
      <c r="H22" s="227">
        <v>0</v>
      </c>
      <c r="I22" s="235">
        <f>G22</f>
        <v>0</v>
      </c>
    </row>
    <row r="23" spans="1:9" s="11" customFormat="1" ht="13.5" thickBot="1">
      <c r="A23" s="225" t="s">
        <v>110</v>
      </c>
      <c r="B23" s="248"/>
      <c r="C23" s="218"/>
      <c r="D23" s="287">
        <v>0</v>
      </c>
      <c r="E23" s="218">
        <v>0</v>
      </c>
      <c r="F23" s="292">
        <v>0</v>
      </c>
      <c r="G23" s="218">
        <f>C23</f>
        <v>0</v>
      </c>
      <c r="H23" s="218"/>
      <c r="I23" s="293">
        <f>G23+H23</f>
        <v>0</v>
      </c>
    </row>
    <row r="24" spans="1:11" s="11" customFormat="1" ht="19.5" customHeight="1" thickBot="1">
      <c r="A24" s="289" t="s">
        <v>147</v>
      </c>
      <c r="B24" s="250"/>
      <c r="C24" s="229">
        <f>C18</f>
        <v>10175757</v>
      </c>
      <c r="D24" s="266">
        <f>D18</f>
        <v>3906278</v>
      </c>
      <c r="E24" s="230">
        <f>E18</f>
        <v>-24453</v>
      </c>
      <c r="F24" s="269">
        <f>F18+F21</f>
        <v>4964031</v>
      </c>
      <c r="G24" s="290">
        <f>C24+E24+F24+D24</f>
        <v>19021613</v>
      </c>
      <c r="H24" s="230"/>
      <c r="I24" s="231">
        <f>I18+I21</f>
        <v>19021613</v>
      </c>
      <c r="J24" s="12" t="e">
        <f>I24-'[3]баланс'!#REF!</f>
        <v>#REF!</v>
      </c>
      <c r="K24" s="12"/>
    </row>
    <row r="25" spans="1:11" s="11" customFormat="1" ht="12.75">
      <c r="A25" s="207"/>
      <c r="B25" s="207"/>
      <c r="C25" s="242"/>
      <c r="D25" s="243"/>
      <c r="E25" s="243"/>
      <c r="F25" s="242"/>
      <c r="G25" s="244"/>
      <c r="H25" s="243"/>
      <c r="I25" s="244"/>
      <c r="J25" s="12"/>
      <c r="K25" s="12"/>
    </row>
    <row r="26" spans="1:9" ht="14.25">
      <c r="A26" s="13"/>
      <c r="B26" s="13"/>
      <c r="C26" s="13"/>
      <c r="D26" s="14"/>
      <c r="E26" s="14"/>
      <c r="F26" s="14"/>
      <c r="G26" s="14"/>
      <c r="H26" s="14"/>
      <c r="I26" s="14"/>
    </row>
    <row r="27" spans="1:9" ht="18">
      <c r="A27" s="113" t="s">
        <v>130</v>
      </c>
      <c r="B27" s="13"/>
      <c r="C27" s="13"/>
      <c r="D27" s="14"/>
      <c r="E27" s="14"/>
      <c r="F27" s="14"/>
      <c r="G27" s="14"/>
      <c r="H27" s="14"/>
      <c r="I27" s="14"/>
    </row>
    <row r="28" spans="1:9" ht="18">
      <c r="A28" s="113"/>
      <c r="B28" s="13"/>
      <c r="C28" s="13"/>
      <c r="D28" s="14"/>
      <c r="E28" s="14"/>
      <c r="F28" s="14"/>
      <c r="G28" s="14"/>
      <c r="H28" s="14"/>
      <c r="I28" s="14"/>
    </row>
    <row r="29" spans="1:3" ht="18">
      <c r="A29" s="3"/>
      <c r="B29" s="15"/>
      <c r="C29" s="16"/>
    </row>
    <row r="30" spans="1:3" ht="18">
      <c r="A30" s="113" t="s">
        <v>157</v>
      </c>
      <c r="B30" s="15"/>
      <c r="C30" s="16"/>
    </row>
    <row r="31" spans="1:3" ht="15.75">
      <c r="A31" s="15" t="s">
        <v>75</v>
      </c>
      <c r="B31" s="15"/>
      <c r="C31" s="16"/>
    </row>
    <row r="34" ht="12.75">
      <c r="A34" s="10" t="s">
        <v>75</v>
      </c>
    </row>
    <row r="35" spans="1:3" ht="12.75">
      <c r="A35" s="17"/>
      <c r="B35" s="17"/>
      <c r="C35" s="17"/>
    </row>
  </sheetData>
  <sheetProtection selectLockedCells="1" selectUnlockedCells="1"/>
  <mergeCells count="3">
    <mergeCell ref="D3:D6"/>
    <mergeCell ref="H4:H5"/>
    <mergeCell ref="C3:C6"/>
  </mergeCells>
  <printOptions/>
  <pageMargins left="0.7480314960629921" right="0.7480314960629921" top="0.8267716535433072" bottom="0.3937007874015748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zoomScalePageLayoutView="0" workbookViewId="0" topLeftCell="A46">
      <selection activeCell="G68" sqref="G68"/>
    </sheetView>
  </sheetViews>
  <sheetFormatPr defaultColWidth="9.00390625" defaultRowHeight="12.75"/>
  <cols>
    <col min="1" max="1" width="50.875" style="34" customWidth="1"/>
    <col min="2" max="2" width="18.25390625" style="34" hidden="1" customWidth="1"/>
    <col min="3" max="3" width="8.875" style="34" hidden="1" customWidth="1"/>
    <col min="4" max="4" width="7.375" style="34" customWidth="1"/>
    <col min="5" max="5" width="13.375" style="48" customWidth="1"/>
    <col min="6" max="6" width="16.625" style="48" hidden="1" customWidth="1"/>
    <col min="7" max="7" width="13.625" style="48" customWidth="1"/>
    <col min="8" max="9" width="9.125" style="34" customWidth="1"/>
    <col min="10" max="10" width="11.875" style="34" bestFit="1" customWidth="1"/>
    <col min="11" max="16384" width="9.125" style="34" customWidth="1"/>
  </cols>
  <sheetData>
    <row r="1" spans="1:9" s="92" customFormat="1" ht="12">
      <c r="A1" s="90" t="s">
        <v>72</v>
      </c>
      <c r="B1" s="91"/>
      <c r="C1" s="91"/>
      <c r="D1" s="91"/>
      <c r="E1" s="90"/>
      <c r="F1" s="91"/>
      <c r="G1" s="91"/>
      <c r="H1" s="91"/>
      <c r="I1" s="90"/>
    </row>
    <row r="2" spans="1:9" s="92" customFormat="1" ht="19.5" customHeight="1" thickBot="1">
      <c r="A2" s="93" t="s">
        <v>97</v>
      </c>
      <c r="B2" s="94"/>
      <c r="C2" s="95"/>
      <c r="D2" s="95"/>
      <c r="E2" s="93"/>
      <c r="F2" s="94"/>
      <c r="G2" s="95"/>
      <c r="H2" s="95"/>
      <c r="I2" s="93"/>
    </row>
    <row r="3" spans="1:9" ht="51.75" thickBot="1">
      <c r="A3" s="35" t="s">
        <v>36</v>
      </c>
      <c r="B3" s="36" t="s">
        <v>37</v>
      </c>
      <c r="C3" s="36" t="s">
        <v>31</v>
      </c>
      <c r="D3" s="89" t="s">
        <v>1</v>
      </c>
      <c r="E3" s="200" t="s">
        <v>165</v>
      </c>
      <c r="F3" s="37"/>
      <c r="G3" s="200" t="s">
        <v>166</v>
      </c>
      <c r="I3" s="34" t="s">
        <v>75</v>
      </c>
    </row>
    <row r="4" spans="1:7" ht="13.5" thickBot="1">
      <c r="A4" s="38"/>
      <c r="B4" s="39"/>
      <c r="C4" s="40"/>
      <c r="D4" s="77"/>
      <c r="E4" s="41"/>
      <c r="F4" s="42"/>
      <c r="G4" s="41"/>
    </row>
    <row r="5" spans="1:7" ht="26.25" thickBot="1">
      <c r="A5" s="141" t="s">
        <v>38</v>
      </c>
      <c r="B5" s="142"/>
      <c r="C5" s="142"/>
      <c r="D5" s="143"/>
      <c r="E5" s="144"/>
      <c r="F5" s="145"/>
      <c r="G5" s="144"/>
    </row>
    <row r="6" spans="1:7" ht="12.75">
      <c r="A6" s="43" t="s">
        <v>99</v>
      </c>
      <c r="B6" s="44">
        <f>'[2]деньги косвенный метод)'!D11</f>
        <v>-312590</v>
      </c>
      <c r="C6" s="44"/>
      <c r="D6" s="78"/>
      <c r="E6" s="120">
        <v>984442</v>
      </c>
      <c r="F6" s="121"/>
      <c r="G6" s="120">
        <v>-75602</v>
      </c>
    </row>
    <row r="7" spans="1:7" ht="12.75">
      <c r="A7" s="43" t="s">
        <v>39</v>
      </c>
      <c r="B7" s="44"/>
      <c r="C7" s="44"/>
      <c r="D7" s="78"/>
      <c r="E7" s="120"/>
      <c r="F7" s="121"/>
      <c r="G7" s="120"/>
    </row>
    <row r="8" spans="1:7" ht="25.5">
      <c r="A8" s="43" t="s">
        <v>116</v>
      </c>
      <c r="B8" s="44">
        <f>'[2]деньги косвенный метод)'!D13</f>
        <v>172069</v>
      </c>
      <c r="C8" s="46">
        <v>7</v>
      </c>
      <c r="D8" s="78"/>
      <c r="E8" s="133">
        <v>589145</v>
      </c>
      <c r="F8" s="121"/>
      <c r="G8" s="120">
        <v>601314</v>
      </c>
    </row>
    <row r="9" spans="1:7" ht="12.75">
      <c r="A9" s="43" t="s">
        <v>40</v>
      </c>
      <c r="B9" s="44"/>
      <c r="C9" s="46"/>
      <c r="D9" s="78"/>
      <c r="E9" s="120">
        <v>0</v>
      </c>
      <c r="F9" s="121"/>
      <c r="G9" s="120">
        <v>-299</v>
      </c>
    </row>
    <row r="10" spans="1:7" ht="12.75">
      <c r="A10" s="43" t="s">
        <v>100</v>
      </c>
      <c r="B10" s="44">
        <f>'[2]деньги косвенный метод)'!D18</f>
        <v>-1638.37369</v>
      </c>
      <c r="C10" s="46">
        <v>22</v>
      </c>
      <c r="D10" s="78"/>
      <c r="E10" s="120"/>
      <c r="F10" s="121"/>
      <c r="G10" s="120">
        <v>0</v>
      </c>
    </row>
    <row r="11" spans="1:7" ht="38.25">
      <c r="A11" s="43" t="s">
        <v>41</v>
      </c>
      <c r="B11" s="44">
        <f>'[2]деньги косвенный метод)'!D16</f>
        <v>580.7684</v>
      </c>
      <c r="C11" s="46"/>
      <c r="D11" s="78"/>
      <c r="E11" s="120"/>
      <c r="F11" s="121"/>
      <c r="G11" s="120">
        <v>0</v>
      </c>
    </row>
    <row r="12" spans="1:7" ht="12.75">
      <c r="A12" s="43" t="s">
        <v>42</v>
      </c>
      <c r="B12" s="44">
        <f>('[2]дох и рах'!F69+'[2]дох и рах'!F71+'[2]дох и рах'!F19)/1000</f>
        <v>16794.4849</v>
      </c>
      <c r="C12" s="46">
        <v>29</v>
      </c>
      <c r="D12" s="78"/>
      <c r="E12" s="120">
        <v>16864</v>
      </c>
      <c r="F12" s="121"/>
      <c r="G12" s="120">
        <v>18250</v>
      </c>
    </row>
    <row r="13" spans="1:7" ht="12.75">
      <c r="A13" s="43" t="s">
        <v>43</v>
      </c>
      <c r="B13" s="44">
        <f>'[2]дох и рах'!C24/1000</f>
        <v>-1613.55185</v>
      </c>
      <c r="C13" s="46">
        <v>28</v>
      </c>
      <c r="D13" s="78"/>
      <c r="E13" s="120">
        <v>-1881</v>
      </c>
      <c r="F13" s="121"/>
      <c r="G13" s="120">
        <v>-4781</v>
      </c>
    </row>
    <row r="14" spans="1:7" ht="25.5">
      <c r="A14" s="43" t="s">
        <v>101</v>
      </c>
      <c r="B14" s="44"/>
      <c r="C14" s="46">
        <v>28</v>
      </c>
      <c r="D14" s="78"/>
      <c r="E14" s="120">
        <v>0</v>
      </c>
      <c r="F14" s="121"/>
      <c r="G14" s="120">
        <v>0</v>
      </c>
    </row>
    <row r="15" spans="1:7" ht="12.75">
      <c r="A15" s="43" t="s">
        <v>44</v>
      </c>
      <c r="B15" s="44">
        <f>'[2]дох и рах'!F72/1000</f>
        <v>4344.43349</v>
      </c>
      <c r="C15" s="46">
        <v>19</v>
      </c>
      <c r="D15" s="78"/>
      <c r="E15" s="120">
        <v>-6147</v>
      </c>
      <c r="F15" s="121"/>
      <c r="G15" s="120">
        <v>13762</v>
      </c>
    </row>
    <row r="16" spans="1:7" ht="25.5">
      <c r="A16" s="43" t="s">
        <v>27</v>
      </c>
      <c r="B16" s="44">
        <f>'[2]дох и рах'!F70/1000</f>
        <v>5580.356</v>
      </c>
      <c r="C16" s="46">
        <v>17</v>
      </c>
      <c r="D16" s="78"/>
      <c r="E16" s="120">
        <v>-12651</v>
      </c>
      <c r="F16" s="121"/>
      <c r="G16" s="120">
        <v>25775</v>
      </c>
    </row>
    <row r="17" spans="1:7" ht="15" customHeight="1">
      <c r="A17" s="43" t="s">
        <v>45</v>
      </c>
      <c r="B17" s="44">
        <f>'[2]деньги косвенный метод)'!D30</f>
        <v>571.83483</v>
      </c>
      <c r="C17" s="46"/>
      <c r="D17" s="78"/>
      <c r="E17" s="120"/>
      <c r="F17" s="121"/>
      <c r="G17" s="120"/>
    </row>
    <row r="18" spans="1:7" ht="25.5">
      <c r="A18" s="43" t="s">
        <v>46</v>
      </c>
      <c r="B18" s="44">
        <f>'[2]деньги косвенный метод)'!D23</f>
        <v>2942.41405</v>
      </c>
      <c r="C18" s="46"/>
      <c r="D18" s="78"/>
      <c r="E18" s="120">
        <v>26586</v>
      </c>
      <c r="F18" s="121"/>
      <c r="G18" s="120">
        <v>-1631</v>
      </c>
    </row>
    <row r="19" spans="1:7" ht="13.5" thickBot="1">
      <c r="A19" s="43" t="s">
        <v>47</v>
      </c>
      <c r="B19" s="44">
        <f>'[2]деньги косвенный метод)'!D21</f>
        <v>15180.933049999996</v>
      </c>
      <c r="C19" s="46">
        <v>28.29</v>
      </c>
      <c r="D19" s="78"/>
      <c r="E19" s="120">
        <v>1462</v>
      </c>
      <c r="F19" s="45"/>
      <c r="G19" s="120">
        <v>1198</v>
      </c>
    </row>
    <row r="20" spans="1:7" ht="26.25" thickBot="1">
      <c r="A20" s="141" t="s">
        <v>48</v>
      </c>
      <c r="B20" s="146">
        <f>SUM(B6:B19)</f>
        <v>-97777.70082000001</v>
      </c>
      <c r="C20" s="146"/>
      <c r="D20" s="143"/>
      <c r="E20" s="147">
        <f>SUM(E6:E19)</f>
        <v>1597820</v>
      </c>
      <c r="F20" s="148"/>
      <c r="G20" s="147">
        <f>SUM(G6:G19)</f>
        <v>577986</v>
      </c>
    </row>
    <row r="21" spans="1:7" ht="38.25">
      <c r="A21" s="43" t="s">
        <v>102</v>
      </c>
      <c r="B21" s="44">
        <f>'[2]деньги косвенный метод)'!D33+'[2]деньги косвенный метод)'!D34+'[2]деньги косвенный метод)'!D36</f>
        <v>338669.78345</v>
      </c>
      <c r="C21" s="44"/>
      <c r="D21" s="78"/>
      <c r="E21" s="120">
        <v>-197929</v>
      </c>
      <c r="F21" s="50"/>
      <c r="G21" s="49">
        <v>889660</v>
      </c>
    </row>
    <row r="22" spans="1:7" ht="12.75">
      <c r="A22" s="43" t="s">
        <v>103</v>
      </c>
      <c r="B22" s="44">
        <f>'[2]деньги косвенный метод)'!D35</f>
        <v>-96659</v>
      </c>
      <c r="C22" s="44"/>
      <c r="D22" s="78"/>
      <c r="E22" s="161">
        <v>-320364</v>
      </c>
      <c r="F22" s="50"/>
      <c r="G22" s="49">
        <v>-1142631</v>
      </c>
    </row>
    <row r="23" spans="1:7" ht="25.5">
      <c r="A23" s="43" t="s">
        <v>104</v>
      </c>
      <c r="B23" s="44">
        <f>'[2]деньги косвенный метод)'!D38</f>
        <v>252331.37369</v>
      </c>
      <c r="C23" s="44"/>
      <c r="D23" s="78"/>
      <c r="E23" s="120">
        <v>-444077</v>
      </c>
      <c r="F23" s="50"/>
      <c r="G23" s="49">
        <v>-246395</v>
      </c>
    </row>
    <row r="24" spans="1:7" ht="36" customHeight="1">
      <c r="A24" s="43" t="s">
        <v>105</v>
      </c>
      <c r="B24" s="44">
        <f>'[2]деньги косвенный метод)'!D39+'[2]деньги косвенный метод)'!D37+'[2]деньги косвенный метод)'!D45</f>
        <v>-316505.0942592857</v>
      </c>
      <c r="C24" s="44"/>
      <c r="D24" s="78"/>
      <c r="E24" s="120">
        <v>135606</v>
      </c>
      <c r="F24" s="50"/>
      <c r="G24" s="127">
        <v>-507377</v>
      </c>
    </row>
    <row r="25" spans="1:7" ht="12.75">
      <c r="A25" s="43" t="s">
        <v>106</v>
      </c>
      <c r="B25" s="44">
        <f>'[2]деньги косвенный метод)'!D40</f>
        <v>57279</v>
      </c>
      <c r="C25" s="44"/>
      <c r="D25" s="78"/>
      <c r="E25" s="120">
        <v>636701</v>
      </c>
      <c r="F25" s="50"/>
      <c r="G25" s="49">
        <v>-132532</v>
      </c>
    </row>
    <row r="26" spans="1:7" ht="25.5">
      <c r="A26" s="43" t="s">
        <v>107</v>
      </c>
      <c r="B26" s="44">
        <f>'[2]деньги косвенный метод)'!D41</f>
        <v>-1895.4334900000003</v>
      </c>
      <c r="C26" s="44"/>
      <c r="D26" s="78"/>
      <c r="E26" s="120">
        <v>18044</v>
      </c>
      <c r="F26" s="50"/>
      <c r="G26" s="49">
        <v>73938</v>
      </c>
    </row>
    <row r="27" spans="1:7" ht="26.25" thickBot="1">
      <c r="A27" s="43" t="s">
        <v>108</v>
      </c>
      <c r="B27" s="44">
        <f>'[2]деньги косвенный метод)'!D42</f>
        <v>-3177.49692</v>
      </c>
      <c r="C27" s="44"/>
      <c r="D27" s="78"/>
      <c r="E27" s="120">
        <v>-6068</v>
      </c>
      <c r="F27" s="50"/>
      <c r="G27" s="49">
        <v>-17334</v>
      </c>
    </row>
    <row r="28" spans="1:7" ht="26.25" thickBot="1">
      <c r="A28" s="123" t="s">
        <v>49</v>
      </c>
      <c r="B28" s="124">
        <f>SUM(B20:B27)</f>
        <v>132265.43165071428</v>
      </c>
      <c r="C28" s="124"/>
      <c r="D28" s="125"/>
      <c r="E28" s="128">
        <f>SUM(E20:E27)</f>
        <v>1419733</v>
      </c>
      <c r="F28" s="126"/>
      <c r="G28" s="128">
        <f>SUM(G20:G27)</f>
        <v>-504685</v>
      </c>
    </row>
    <row r="29" spans="1:7" ht="12.75">
      <c r="A29" s="43" t="s">
        <v>50</v>
      </c>
      <c r="B29" s="44"/>
      <c r="C29" s="44"/>
      <c r="D29" s="78"/>
      <c r="E29" s="120">
        <v>-34666</v>
      </c>
      <c r="F29" s="50"/>
      <c r="G29" s="49">
        <v>-54196</v>
      </c>
    </row>
    <row r="30" spans="1:7" ht="13.5" thickBot="1">
      <c r="A30" s="51" t="s">
        <v>51</v>
      </c>
      <c r="B30" s="47"/>
      <c r="C30" s="47"/>
      <c r="D30" s="79"/>
      <c r="E30" s="115"/>
      <c r="F30" s="53"/>
      <c r="G30" s="52"/>
    </row>
    <row r="31" spans="1:7" ht="26.25" thickBot="1">
      <c r="A31" s="141" t="s">
        <v>52</v>
      </c>
      <c r="B31" s="146">
        <f>SUM(B28:B30)</f>
        <v>132265.43165071428</v>
      </c>
      <c r="C31" s="146"/>
      <c r="D31" s="143"/>
      <c r="E31" s="149">
        <f>SUM(E28:E30)</f>
        <v>1385067</v>
      </c>
      <c r="F31" s="148"/>
      <c r="G31" s="149">
        <f>SUM(G28:G30)</f>
        <v>-558881</v>
      </c>
    </row>
    <row r="32" spans="1:7" ht="25.5">
      <c r="A32" s="38" t="s">
        <v>53</v>
      </c>
      <c r="B32" s="44"/>
      <c r="C32" s="44"/>
      <c r="D32" s="78"/>
      <c r="E32" s="114"/>
      <c r="F32" s="50"/>
      <c r="G32" s="49"/>
    </row>
    <row r="33" spans="1:7" ht="12.75">
      <c r="A33" s="43" t="s">
        <v>109</v>
      </c>
      <c r="B33" s="44">
        <f>'[2]деньги косвенный метод)'!D51</f>
        <v>-260024.0106907143</v>
      </c>
      <c r="C33" s="44"/>
      <c r="D33" s="78"/>
      <c r="E33" s="120">
        <v>-1024532</v>
      </c>
      <c r="F33" s="50"/>
      <c r="G33" s="129">
        <v>-95991</v>
      </c>
    </row>
    <row r="34" spans="1:7" ht="12.75">
      <c r="A34" s="43" t="s">
        <v>55</v>
      </c>
      <c r="B34" s="44"/>
      <c r="C34" s="44"/>
      <c r="D34" s="78"/>
      <c r="E34" s="120"/>
      <c r="F34" s="50"/>
      <c r="G34" s="129"/>
    </row>
    <row r="35" spans="1:7" ht="12.75">
      <c r="A35" s="43" t="s">
        <v>54</v>
      </c>
      <c r="B35" s="44"/>
      <c r="C35" s="44"/>
      <c r="D35" s="78"/>
      <c r="E35" s="120"/>
      <c r="F35" s="50"/>
      <c r="G35" s="129"/>
    </row>
    <row r="36" spans="1:10" ht="12.75">
      <c r="A36" s="43" t="s">
        <v>51</v>
      </c>
      <c r="B36" s="44"/>
      <c r="C36" s="44"/>
      <c r="D36" s="78"/>
      <c r="E36" s="120">
        <v>289</v>
      </c>
      <c r="F36" s="50"/>
      <c r="G36" s="129"/>
      <c r="J36" s="130"/>
    </row>
    <row r="37" spans="1:7" ht="13.5" thickBot="1">
      <c r="A37" s="43" t="s">
        <v>56</v>
      </c>
      <c r="B37" s="44">
        <f>'[2]деньги косвенный метод)'!D65</f>
        <v>-417.8394</v>
      </c>
      <c r="C37" s="44"/>
      <c r="D37" s="78"/>
      <c r="E37" s="120">
        <v>-4831</v>
      </c>
      <c r="F37" s="50"/>
      <c r="G37" s="129">
        <v>-2434</v>
      </c>
    </row>
    <row r="38" spans="1:7" ht="26.25" thickBot="1">
      <c r="A38" s="141" t="s">
        <v>57</v>
      </c>
      <c r="B38" s="146">
        <f>SUM(B32:B37)</f>
        <v>-260441.8500907143</v>
      </c>
      <c r="C38" s="146"/>
      <c r="D38" s="143"/>
      <c r="E38" s="149">
        <f>SUM(E33:E37)</f>
        <v>-1029074</v>
      </c>
      <c r="F38" s="148"/>
      <c r="G38" s="150">
        <f>SUM(G33:G37)</f>
        <v>-98425</v>
      </c>
    </row>
    <row r="39" spans="1:7" ht="25.5">
      <c r="A39" s="38" t="s">
        <v>58</v>
      </c>
      <c r="B39" s="44"/>
      <c r="C39" s="44"/>
      <c r="D39" s="78"/>
      <c r="E39" s="114"/>
      <c r="F39" s="50"/>
      <c r="G39" s="49"/>
    </row>
    <row r="40" spans="1:7" ht="12.75">
      <c r="A40" s="43" t="s">
        <v>110</v>
      </c>
      <c r="B40" s="44"/>
      <c r="C40" s="44"/>
      <c r="D40" s="78"/>
      <c r="E40" s="114"/>
      <c r="F40" s="50"/>
      <c r="G40" s="49">
        <v>0</v>
      </c>
    </row>
    <row r="41" spans="1:7" ht="12.75">
      <c r="A41" s="43" t="s">
        <v>111</v>
      </c>
      <c r="B41" s="44"/>
      <c r="C41" s="44"/>
      <c r="D41" s="78"/>
      <c r="E41" s="133">
        <v>400000</v>
      </c>
      <c r="F41" s="50"/>
      <c r="G41" s="111">
        <v>-200572</v>
      </c>
    </row>
    <row r="42" spans="1:7" ht="12.75">
      <c r="A42" s="43" t="s">
        <v>60</v>
      </c>
      <c r="B42" s="44">
        <f>'[2]деньги косвенный метод)'!D72</f>
        <v>-7874.50451</v>
      </c>
      <c r="C42" s="44"/>
      <c r="D42" s="78"/>
      <c r="E42" s="134">
        <v>-209522</v>
      </c>
      <c r="F42" s="50"/>
      <c r="G42" s="111">
        <v>1327539</v>
      </c>
    </row>
    <row r="43" spans="1:7" ht="12.75">
      <c r="A43" s="43" t="s">
        <v>61</v>
      </c>
      <c r="B43" s="44"/>
      <c r="C43" s="44"/>
      <c r="D43" s="78"/>
      <c r="E43" s="120"/>
      <c r="F43" s="50"/>
      <c r="G43" s="111"/>
    </row>
    <row r="44" spans="1:7" ht="12.75">
      <c r="A44" s="43" t="s">
        <v>59</v>
      </c>
      <c r="B44" s="44"/>
      <c r="C44" s="44"/>
      <c r="D44" s="78"/>
      <c r="E44" s="302">
        <v>-9504</v>
      </c>
      <c r="F44" s="50"/>
      <c r="G44" s="111">
        <v>0</v>
      </c>
    </row>
    <row r="45" spans="1:9" ht="12.75">
      <c r="A45" s="43" t="s">
        <v>62</v>
      </c>
      <c r="B45" s="44">
        <f>'[2]деньги косвенный метод)'!D81</f>
        <v>-1868.3046000000002</v>
      </c>
      <c r="C45" s="44"/>
      <c r="D45" s="78"/>
      <c r="E45" s="302">
        <v>-37</v>
      </c>
      <c r="F45" s="50"/>
      <c r="G45" s="111">
        <v>-100</v>
      </c>
      <c r="I45" s="136"/>
    </row>
    <row r="46" spans="1:9" ht="13.5" thickBot="1">
      <c r="A46" s="43" t="s">
        <v>141</v>
      </c>
      <c r="B46" s="44"/>
      <c r="C46" s="44"/>
      <c r="D46" s="301"/>
      <c r="E46" s="302">
        <v>0</v>
      </c>
      <c r="F46" s="50"/>
      <c r="G46" s="111"/>
      <c r="I46" s="136"/>
    </row>
    <row r="47" spans="1:7" ht="12.75">
      <c r="A47" s="151" t="s">
        <v>63</v>
      </c>
      <c r="B47" s="152">
        <f>SUM(B42:B45)</f>
        <v>-9742.80911</v>
      </c>
      <c r="C47" s="152"/>
      <c r="D47" s="153"/>
      <c r="E47" s="154"/>
      <c r="F47" s="122"/>
      <c r="G47" s="155"/>
    </row>
    <row r="48" spans="1:7" ht="13.5" thickBot="1">
      <c r="A48" s="156" t="s">
        <v>64</v>
      </c>
      <c r="B48" s="157"/>
      <c r="C48" s="157"/>
      <c r="D48" s="158"/>
      <c r="E48" s="159">
        <f>SUM(E41:E46)</f>
        <v>180937</v>
      </c>
      <c r="F48" s="160"/>
      <c r="G48" s="159">
        <f>SUM(G39:G45)</f>
        <v>1126867</v>
      </c>
    </row>
    <row r="49" spans="1:7" ht="26.25" thickBot="1">
      <c r="A49" s="56" t="s">
        <v>65</v>
      </c>
      <c r="B49" s="54">
        <f>-B18</f>
        <v>-2942.41405</v>
      </c>
      <c r="C49" s="54"/>
      <c r="D49" s="80"/>
      <c r="E49" s="131">
        <f>-E18</f>
        <v>-26586</v>
      </c>
      <c r="F49" s="55"/>
      <c r="G49" s="132">
        <f>-G18</f>
        <v>1631</v>
      </c>
    </row>
    <row r="50" spans="1:7" ht="26.25" thickBot="1">
      <c r="A50" s="138" t="s">
        <v>112</v>
      </c>
      <c r="B50" s="124">
        <f>B47+B38+B31+B49</f>
        <v>-140861.64159999997</v>
      </c>
      <c r="C50" s="124"/>
      <c r="D50" s="125"/>
      <c r="E50" s="128">
        <f>E31+E38+E48+E49</f>
        <v>510344</v>
      </c>
      <c r="F50" s="128">
        <f>F31+F38+F48+F49</f>
        <v>0</v>
      </c>
      <c r="G50" s="128">
        <f>G31+G38+G48+G49</f>
        <v>471192</v>
      </c>
    </row>
    <row r="51" spans="1:7" ht="26.25" thickBot="1">
      <c r="A51" s="138" t="s">
        <v>66</v>
      </c>
      <c r="B51" s="124">
        <v>819566</v>
      </c>
      <c r="C51" s="124"/>
      <c r="D51" s="125"/>
      <c r="E51" s="149">
        <v>287278</v>
      </c>
      <c r="F51" s="139"/>
      <c r="G51" s="140">
        <v>92676</v>
      </c>
    </row>
    <row r="52" spans="1:7" ht="26.25" thickBot="1">
      <c r="A52" s="57" t="s">
        <v>67</v>
      </c>
      <c r="B52" s="58">
        <f>B50+B51</f>
        <v>678704.3584</v>
      </c>
      <c r="C52" s="58"/>
      <c r="D52" s="81"/>
      <c r="E52" s="135">
        <f>E50+E51</f>
        <v>797622</v>
      </c>
      <c r="F52" s="59"/>
      <c r="G52" s="137">
        <f>G50+G51</f>
        <v>563868</v>
      </c>
    </row>
    <row r="53" spans="4:7" ht="12.75">
      <c r="D53" s="76"/>
      <c r="E53" s="60"/>
      <c r="G53" s="60"/>
    </row>
    <row r="54" spans="1:7" ht="12.75">
      <c r="A54" s="112" t="s">
        <v>131</v>
      </c>
      <c r="D54" s="76"/>
      <c r="E54" s="60"/>
      <c r="G54" s="60"/>
    </row>
    <row r="55" spans="1:7" ht="12.75">
      <c r="A55" s="112"/>
      <c r="D55" s="76"/>
      <c r="E55" s="60"/>
      <c r="G55" s="60"/>
    </row>
    <row r="56" spans="1:7" ht="9.75" customHeight="1">
      <c r="A56" s="3"/>
      <c r="B56" s="62"/>
      <c r="C56" s="62"/>
      <c r="D56" s="62"/>
      <c r="E56" s="63"/>
      <c r="F56" s="64"/>
      <c r="G56" s="63"/>
    </row>
    <row r="57" spans="1:7" ht="12.75">
      <c r="A57" s="112" t="s">
        <v>158</v>
      </c>
      <c r="B57" s="62"/>
      <c r="C57" s="62"/>
      <c r="D57" s="62"/>
      <c r="E57" s="63"/>
      <c r="F57" s="64"/>
      <c r="G57" s="63"/>
    </row>
    <row r="58" spans="1:7" ht="12.75">
      <c r="A58" s="61" t="s">
        <v>75</v>
      </c>
      <c r="B58" s="62"/>
      <c r="C58" s="62"/>
      <c r="D58" s="62"/>
      <c r="E58" s="63"/>
      <c r="F58" s="64"/>
      <c r="G58" s="63"/>
    </row>
    <row r="59" spans="4:7" ht="12.75">
      <c r="D59" s="76"/>
      <c r="E59" s="60"/>
      <c r="G59" s="60"/>
    </row>
    <row r="60" spans="4:7" ht="12.75">
      <c r="D60" s="76"/>
      <c r="E60" s="60"/>
      <c r="G60" s="60"/>
    </row>
    <row r="61" spans="4:7" ht="12.75">
      <c r="D61" s="76"/>
      <c r="E61" s="60"/>
      <c r="G61" s="60"/>
    </row>
    <row r="62" spans="4:7" ht="12.75">
      <c r="D62" s="76"/>
      <c r="E62" s="60"/>
      <c r="G62" s="60"/>
    </row>
    <row r="63" spans="4:7" ht="12.75">
      <c r="D63" s="76"/>
      <c r="E63" s="60"/>
      <c r="G63" s="60"/>
    </row>
    <row r="64" spans="4:7" ht="12.75">
      <c r="D64" s="76"/>
      <c r="E64" s="60"/>
      <c r="G64" s="60"/>
    </row>
    <row r="65" spans="4:7" ht="12.75">
      <c r="D65" s="76"/>
      <c r="E65" s="60"/>
      <c r="G65" s="60"/>
    </row>
    <row r="66" spans="4:7" ht="12.75">
      <c r="D66" s="76"/>
      <c r="E66" s="60"/>
      <c r="G66" s="60"/>
    </row>
    <row r="67" spans="4:7" ht="12.75">
      <c r="D67" s="76"/>
      <c r="E67" s="60"/>
      <c r="F67" s="34"/>
      <c r="G67" s="60"/>
    </row>
    <row r="68" spans="4:7" ht="12.75">
      <c r="D68" s="76"/>
      <c r="E68" s="60"/>
      <c r="F68" s="34"/>
      <c r="G68" s="60"/>
    </row>
    <row r="69" spans="4:7" ht="12.75">
      <c r="D69" s="76"/>
      <c r="E69" s="60"/>
      <c r="F69" s="34"/>
      <c r="G69" s="60"/>
    </row>
    <row r="70" spans="4:7" ht="12.75">
      <c r="D70" s="76"/>
      <c r="E70" s="60"/>
      <c r="F70" s="34"/>
      <c r="G70" s="60"/>
    </row>
    <row r="71" spans="4:7" ht="12.75">
      <c r="D71" s="76"/>
      <c r="E71" s="60"/>
      <c r="F71" s="34"/>
      <c r="G71" s="60"/>
    </row>
    <row r="72" spans="4:7" ht="12.75">
      <c r="D72" s="76"/>
      <c r="E72" s="60"/>
      <c r="F72" s="34"/>
      <c r="G72" s="60"/>
    </row>
    <row r="73" spans="4:7" ht="12.75">
      <c r="D73" s="76"/>
      <c r="E73" s="60"/>
      <c r="F73" s="34"/>
      <c r="G73" s="60"/>
    </row>
    <row r="74" spans="4:7" ht="12.75">
      <c r="D74" s="76"/>
      <c r="E74" s="60"/>
      <c r="F74" s="34"/>
      <c r="G74" s="60"/>
    </row>
    <row r="75" spans="4:7" ht="12.75">
      <c r="D75" s="76"/>
      <c r="E75" s="60"/>
      <c r="F75" s="34"/>
      <c r="G75" s="60"/>
    </row>
    <row r="76" spans="4:7" ht="12.75">
      <c r="D76" s="76"/>
      <c r="E76" s="60"/>
      <c r="F76" s="34"/>
      <c r="G76" s="60"/>
    </row>
    <row r="77" spans="4:7" ht="12.75">
      <c r="D77" s="76"/>
      <c r="E77" s="60"/>
      <c r="F77" s="34"/>
      <c r="G77" s="60"/>
    </row>
    <row r="78" spans="4:7" ht="12.75">
      <c r="D78" s="76"/>
      <c r="E78" s="60"/>
      <c r="F78" s="34"/>
      <c r="G78" s="60"/>
    </row>
    <row r="79" spans="4:7" ht="12.75">
      <c r="D79" s="76"/>
      <c r="E79" s="60"/>
      <c r="F79" s="34"/>
      <c r="G79" s="60"/>
    </row>
    <row r="80" spans="4:7" ht="12.75">
      <c r="D80" s="76"/>
      <c r="E80" s="60"/>
      <c r="F80" s="34"/>
      <c r="G80" s="60"/>
    </row>
    <row r="81" spans="4:7" ht="12.75">
      <c r="D81" s="76"/>
      <c r="E81" s="60"/>
      <c r="F81" s="34"/>
      <c r="G81" s="60"/>
    </row>
    <row r="82" spans="4:7" ht="12.75">
      <c r="D82" s="76"/>
      <c r="E82" s="60"/>
      <c r="F82" s="34"/>
      <c r="G82" s="60"/>
    </row>
    <row r="83" spans="4:7" ht="12.75">
      <c r="D83" s="76"/>
      <c r="E83" s="60"/>
      <c r="F83" s="34"/>
      <c r="G83" s="60"/>
    </row>
    <row r="84" spans="4:7" ht="12.75">
      <c r="D84" s="76"/>
      <c r="E84" s="60"/>
      <c r="F84" s="34"/>
      <c r="G84" s="60"/>
    </row>
    <row r="85" spans="4:7" ht="12.75">
      <c r="D85" s="76"/>
      <c r="E85" s="60"/>
      <c r="F85" s="34"/>
      <c r="G85" s="60"/>
    </row>
    <row r="86" spans="4:7" ht="12.75">
      <c r="D86" s="76"/>
      <c r="E86" s="60"/>
      <c r="F86" s="34"/>
      <c r="G86" s="60"/>
    </row>
    <row r="87" spans="4:7" ht="12.75">
      <c r="D87" s="76"/>
      <c r="E87" s="60"/>
      <c r="F87" s="34"/>
      <c r="G87" s="60"/>
    </row>
    <row r="88" spans="4:7" ht="12.75">
      <c r="D88" s="76"/>
      <c r="E88" s="60"/>
      <c r="F88" s="34"/>
      <c r="G88" s="60"/>
    </row>
    <row r="89" spans="4:7" ht="12.75">
      <c r="D89" s="76"/>
      <c r="E89" s="60"/>
      <c r="F89" s="34"/>
      <c r="G89" s="60"/>
    </row>
    <row r="90" spans="4:7" ht="12.75">
      <c r="D90" s="76"/>
      <c r="E90" s="60"/>
      <c r="F90" s="34"/>
      <c r="G90" s="60"/>
    </row>
    <row r="91" spans="4:7" ht="12.75">
      <c r="D91" s="76"/>
      <c r="E91" s="60"/>
      <c r="F91" s="34"/>
      <c r="G91" s="60"/>
    </row>
    <row r="92" spans="4:7" ht="12.75">
      <c r="D92" s="76"/>
      <c r="E92" s="60"/>
      <c r="F92" s="34"/>
      <c r="G92" s="60"/>
    </row>
    <row r="93" spans="4:7" ht="12.75">
      <c r="D93" s="76"/>
      <c r="E93" s="60"/>
      <c r="F93" s="34"/>
      <c r="G93" s="60"/>
    </row>
    <row r="94" spans="4:7" ht="12.75">
      <c r="D94" s="76"/>
      <c r="E94" s="60"/>
      <c r="F94" s="34"/>
      <c r="G94" s="60"/>
    </row>
    <row r="95" spans="4:7" ht="12.75">
      <c r="D95" s="76"/>
      <c r="E95" s="60"/>
      <c r="F95" s="34"/>
      <c r="G95" s="60"/>
    </row>
    <row r="96" spans="4:7" ht="12.75">
      <c r="D96" s="76"/>
      <c r="E96" s="60"/>
      <c r="F96" s="34"/>
      <c r="G96" s="60"/>
    </row>
    <row r="97" spans="4:7" ht="12.75">
      <c r="D97" s="76"/>
      <c r="E97" s="60"/>
      <c r="F97" s="34"/>
      <c r="G97" s="60"/>
    </row>
    <row r="98" spans="5:7" ht="12.75">
      <c r="E98" s="60"/>
      <c r="F98" s="34"/>
      <c r="G98" s="60"/>
    </row>
    <row r="99" spans="5:7" ht="12.75">
      <c r="E99" s="60"/>
      <c r="F99" s="34"/>
      <c r="G99" s="60"/>
    </row>
    <row r="100" spans="5:7" ht="12.75">
      <c r="E100" s="60"/>
      <c r="F100" s="34"/>
      <c r="G100" s="60"/>
    </row>
    <row r="101" spans="5:7" ht="12.75">
      <c r="E101" s="60"/>
      <c r="F101" s="34"/>
      <c r="G101" s="60"/>
    </row>
    <row r="102" spans="5:7" ht="12.75">
      <c r="E102" s="60"/>
      <c r="F102" s="34"/>
      <c r="G102" s="60"/>
    </row>
    <row r="103" spans="5:7" ht="12.75">
      <c r="E103" s="60"/>
      <c r="F103" s="34"/>
      <c r="G103" s="60"/>
    </row>
    <row r="104" spans="5:7" ht="12.75">
      <c r="E104" s="60"/>
      <c r="F104" s="34"/>
      <c r="G104" s="60"/>
    </row>
    <row r="105" spans="5:7" ht="12.75">
      <c r="E105" s="60"/>
      <c r="F105" s="34"/>
      <c r="G105" s="60"/>
    </row>
    <row r="106" spans="5:7" ht="12.75">
      <c r="E106" s="60"/>
      <c r="F106" s="34"/>
      <c r="G106" s="60"/>
    </row>
    <row r="107" spans="5:7" ht="12.75">
      <c r="E107" s="60"/>
      <c r="F107" s="34"/>
      <c r="G107" s="60"/>
    </row>
    <row r="108" spans="5:7" ht="12.75">
      <c r="E108" s="60"/>
      <c r="F108" s="34"/>
      <c r="G108" s="60"/>
    </row>
    <row r="109" spans="5:7" ht="12.75">
      <c r="E109" s="60"/>
      <c r="F109" s="34"/>
      <c r="G109" s="60"/>
    </row>
    <row r="110" spans="5:7" ht="12.75">
      <c r="E110" s="60"/>
      <c r="F110" s="34"/>
      <c r="G110" s="60"/>
    </row>
    <row r="111" spans="5:7" ht="12.75">
      <c r="E111" s="60"/>
      <c r="F111" s="34"/>
      <c r="G111" s="60"/>
    </row>
    <row r="112" spans="5:7" ht="12.75">
      <c r="E112" s="60"/>
      <c r="F112" s="34"/>
      <c r="G112" s="60"/>
    </row>
    <row r="113" spans="5:7" ht="12.75">
      <c r="E113" s="60"/>
      <c r="F113" s="34"/>
      <c r="G113" s="60"/>
    </row>
    <row r="114" spans="5:7" ht="12.75">
      <c r="E114" s="60"/>
      <c r="F114" s="34"/>
      <c r="G114" s="60"/>
    </row>
    <row r="115" spans="5:7" ht="12.75">
      <c r="E115" s="60"/>
      <c r="F115" s="34"/>
      <c r="G115" s="60"/>
    </row>
    <row r="116" spans="5:7" ht="12.75">
      <c r="E116" s="60"/>
      <c r="F116" s="34"/>
      <c r="G116" s="60"/>
    </row>
    <row r="117" spans="5:7" ht="12.75">
      <c r="E117" s="60"/>
      <c r="F117" s="34"/>
      <c r="G117" s="60"/>
    </row>
    <row r="118" spans="5:7" ht="12.75">
      <c r="E118" s="60"/>
      <c r="F118" s="34"/>
      <c r="G118" s="60"/>
    </row>
    <row r="119" spans="5:7" ht="12.75">
      <c r="E119" s="60"/>
      <c r="F119" s="34"/>
      <c r="G119" s="60"/>
    </row>
    <row r="120" spans="5:7" ht="12.75">
      <c r="E120" s="60"/>
      <c r="F120" s="34"/>
      <c r="G120" s="60"/>
    </row>
    <row r="121" spans="5:7" ht="12.75">
      <c r="E121" s="60"/>
      <c r="F121" s="34"/>
      <c r="G121" s="60"/>
    </row>
    <row r="122" spans="5:7" ht="12.75">
      <c r="E122" s="60"/>
      <c r="F122" s="34"/>
      <c r="G122" s="60"/>
    </row>
    <row r="123" spans="5:7" ht="12.75">
      <c r="E123" s="60"/>
      <c r="F123" s="34"/>
      <c r="G123" s="60"/>
    </row>
    <row r="124" spans="5:7" ht="12.75">
      <c r="E124" s="60"/>
      <c r="F124" s="34"/>
      <c r="G124" s="60"/>
    </row>
    <row r="125" spans="5:7" ht="12.75">
      <c r="E125" s="60"/>
      <c r="F125" s="34"/>
      <c r="G125" s="60"/>
    </row>
    <row r="126" spans="5:7" ht="12.75">
      <c r="E126" s="60"/>
      <c r="F126" s="34"/>
      <c r="G126" s="6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Ainur Zhamanova</cp:lastModifiedBy>
  <cp:lastPrinted>2016-05-13T07:46:10Z</cp:lastPrinted>
  <dcterms:created xsi:type="dcterms:W3CDTF">2013-07-30T09:06:25Z</dcterms:created>
  <dcterms:modified xsi:type="dcterms:W3CDTF">2016-05-13T08:19:56Z</dcterms:modified>
  <cp:category/>
  <cp:version/>
  <cp:contentType/>
  <cp:contentStatus/>
</cp:coreProperties>
</file>