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орма1" sheetId="1" r:id="rId1"/>
    <sheet name="форма2" sheetId="2" r:id="rId2"/>
    <sheet name="форма3" sheetId="3" r:id="rId3"/>
    <sheet name="форма4" sheetId="4" r:id="rId4"/>
  </sheets>
  <externalReferences>
    <externalReference r:id="rId7"/>
    <externalReference r:id="rId8"/>
    <externalReference r:id="rId9"/>
    <externalReference r:id="rId10"/>
  </externalReferences>
  <definedNames>
    <definedName name="Companies">'[1]Admin (H)'!$B$6:$B$181</definedName>
    <definedName name="ErrorSelectedLang">'[1]Dic (H)'!$A$1145</definedName>
    <definedName name="JVCode">'[1]Admin (H)'!$B$187:$B$204</definedName>
    <definedName name="RP">'[1]Admin (H)'!$AA$6:$AA$208</definedName>
    <definedName name="SelectEnglish">'[1]Dic (H)'!$B$1080</definedName>
    <definedName name="SelectRussian">'[1]Dic (H)'!$C$1080</definedName>
  </definedNames>
  <calcPr calcMode="manual" fullCalcOnLoad="1"/>
</workbook>
</file>

<file path=xl/comments1.xml><?xml version="1.0" encoding="utf-8"?>
<comments xmlns="http://schemas.openxmlformats.org/spreadsheetml/2006/main">
  <authors>
    <author>Zaure Orymbekova</author>
    <author>Ainur Zhamanova</author>
  </authors>
  <commentList>
    <comment ref="D3" authorId="0">
      <text>
        <r>
          <rPr>
            <b/>
            <sz val="9"/>
            <rFont val="Tahoma"/>
            <family val="2"/>
          </rPr>
          <t>Итого за отчетный период</t>
        </r>
      </text>
    </comment>
    <comment ref="F3" authorId="0">
      <text>
        <r>
          <rPr>
            <b/>
            <sz val="9"/>
            <rFont val="Tahoma"/>
            <family val="2"/>
          </rPr>
          <t>Итого за период сравнения</t>
        </r>
      </text>
    </comment>
    <comment ref="C41" authorId="1">
      <text>
        <r>
          <rPr>
            <b/>
            <sz val="9"/>
            <rFont val="Tahoma"/>
            <family val="2"/>
          </rPr>
          <t>Ainur Zhamanova:</t>
        </r>
        <r>
          <rPr>
            <sz val="9"/>
            <rFont val="Tahoma"/>
            <family val="2"/>
          </rPr>
          <t xml:space="preserve">
мед страх отчисл</t>
        </r>
      </text>
    </comment>
  </commentList>
</comments>
</file>

<file path=xl/sharedStrings.xml><?xml version="1.0" encoding="utf-8"?>
<sst xmlns="http://schemas.openxmlformats.org/spreadsheetml/2006/main" count="212" uniqueCount="173">
  <si>
    <t>в тысячах казахстанских тенге</t>
  </si>
  <si>
    <t>Прим.</t>
  </si>
  <si>
    <t>АКТИВЫ</t>
  </si>
  <si>
    <t>Основные средства</t>
  </si>
  <si>
    <t>ИТОГО АКТИВЫ</t>
  </si>
  <si>
    <t>Акционерный капитал(установленный)</t>
  </si>
  <si>
    <t>Акционерный капитал(корректировка на гиперинфляцию)</t>
  </si>
  <si>
    <t>Прочие резервы</t>
  </si>
  <si>
    <t>Долгосрочные обязательства</t>
  </si>
  <si>
    <t>Обязательство по возмещению исторических затрат</t>
  </si>
  <si>
    <t>Итого долгосрочные обязательства</t>
  </si>
  <si>
    <t>Краткосрочные обязательства</t>
  </si>
  <si>
    <t>Налоги к уплате</t>
  </si>
  <si>
    <t>Доходы</t>
  </si>
  <si>
    <t>Себестоимость реализации</t>
  </si>
  <si>
    <t>Прочие операционные доходы</t>
  </si>
  <si>
    <t>Расходы по реализации</t>
  </si>
  <si>
    <t>Общие и административные расходы</t>
  </si>
  <si>
    <t>Прочие операционные расходы</t>
  </si>
  <si>
    <t>Финансовые доходы</t>
  </si>
  <si>
    <t>Финансовые расходы</t>
  </si>
  <si>
    <t>Итого</t>
  </si>
  <si>
    <t>капитал</t>
  </si>
  <si>
    <t>Дивиденды объявленные</t>
  </si>
  <si>
    <t>Резервы под обязательства по ликвидации и восстановлению горнорудных активов</t>
  </si>
  <si>
    <t>Итого за отчетный период</t>
  </si>
  <si>
    <t>Итого за период сравнения</t>
  </si>
  <si>
    <t>прим.</t>
  </si>
  <si>
    <t>Задолженность по вознаграждениям работникам</t>
  </si>
  <si>
    <t>Итого краткосрочные обязательства</t>
  </si>
  <si>
    <t>Акционерный капитал (корректировка на гиперинфляцию)</t>
  </si>
  <si>
    <t>В тысячах казахстанских тенге</t>
  </si>
  <si>
    <t>2012 г.</t>
  </si>
  <si>
    <t>Движение денежных средств по операционной деятельности</t>
  </si>
  <si>
    <t>Расходы по вознаграждениям долевыми инструментами</t>
  </si>
  <si>
    <t>Движение денежных средств по операционной деятельности до изменений оборотного капитала</t>
  </si>
  <si>
    <t>Денежные средства, полученные от операционной деятельности</t>
  </si>
  <si>
    <t>Проценты полученные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</si>
  <si>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</si>
  <si>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</t>
  </si>
  <si>
    <t xml:space="preserve">Депозиты размещенные </t>
  </si>
  <si>
    <t>Чистые денежные средства, использованные в инвестиционной деятельности</t>
  </si>
  <si>
    <t xml:space="preserve">Движение денежных средств по финансовой деятельности </t>
  </si>
  <si>
    <t>Проценты уплаченные</t>
  </si>
  <si>
    <t xml:space="preserve">Дивиденды уплаченные </t>
  </si>
  <si>
    <t>Чистые денежные средства, использованные в</t>
  </si>
  <si>
    <t xml:space="preserve">финансовой деятельности </t>
  </si>
  <si>
    <t>Влияние изменений обменного курса на денежные средства и денежные  эквиваленты</t>
  </si>
  <si>
    <t>Денежные средства и денежные эквиваленты на начало периода</t>
  </si>
  <si>
    <t>Денежные средства и денежные эквиваленты на конец периода</t>
  </si>
  <si>
    <t>Продажа дочернего предприятия</t>
  </si>
  <si>
    <t>Балансовая стоимость одной простой акции,выраженная в казахстанских тенге</t>
  </si>
  <si>
    <t>Балансовая стоимость одной привилегированной акции,выраженная в казахстанских тенге</t>
  </si>
  <si>
    <t>АО "Жайремский горно-обогатительный комбинат"</t>
  </si>
  <si>
    <t>19</t>
  </si>
  <si>
    <t>20</t>
  </si>
  <si>
    <t xml:space="preserve"> </t>
  </si>
  <si>
    <t>Кредиторская задолженность по основной деятельности и прочая кредиторская задолженность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</si>
  <si>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</si>
  <si>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</si>
  <si>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</si>
  <si>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</si>
  <si>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</si>
  <si>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</si>
  <si>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</si>
  <si>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</si>
  <si>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</si>
  <si>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</si>
  <si>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ОБЯЗАТЕЛЬСТВА</t>
  </si>
  <si>
    <t>ИТОГО ОБЯЗАТЕЛЬСТВА</t>
  </si>
  <si>
    <t>Итого совокупный убыток за период</t>
  </si>
  <si>
    <t>итого</t>
  </si>
  <si>
    <t>Прочий совокупный доход</t>
  </si>
  <si>
    <t>Эмиссия акций</t>
  </si>
  <si>
    <t>Получение займов</t>
  </si>
  <si>
    <t>Чистое увеличение (уменьшение) денежных средств и денежных эквивалентов</t>
  </si>
  <si>
    <t>Акционерный капитал (установленный законодательно)</t>
  </si>
  <si>
    <t>7</t>
  </si>
  <si>
    <t>6</t>
  </si>
  <si>
    <t>5</t>
  </si>
  <si>
    <t>4</t>
  </si>
  <si>
    <t>Займы выданные</t>
  </si>
  <si>
    <t>Председатель Правления Бурковский А.Ю. _________________________</t>
  </si>
  <si>
    <t>Председатель Правления Бурковский А.Ю.           ___________________________</t>
  </si>
  <si>
    <t>Председатель Правления Бурковский А.Ю. __________________________</t>
  </si>
  <si>
    <t>Председатель Правления Бурковский А.Ю. _______________________</t>
  </si>
  <si>
    <t>резервы</t>
  </si>
  <si>
    <t>Долгосрочные активы</t>
  </si>
  <si>
    <t>Прочие долгосрочные активы</t>
  </si>
  <si>
    <t>Итого долгосрочные активы</t>
  </si>
  <si>
    <t>Краткосрочные активы</t>
  </si>
  <si>
    <t>Итого краткосрочные активы</t>
  </si>
  <si>
    <t>Операционная прибыль/( убыток)</t>
  </si>
  <si>
    <t>Прочий совокупный убыток</t>
  </si>
  <si>
    <t>Итого совокупный прибыль(убыток) за период</t>
  </si>
  <si>
    <t>Итого совокупный прибыль(убыток) за период, причитающийся:</t>
  </si>
  <si>
    <t>Прибыль(убыток) на акцию, основной и разводненный (выраженный в казахстанских тенге на акцию)</t>
  </si>
  <si>
    <t>Прибыль(убыток) за период</t>
  </si>
  <si>
    <t>Прибыль(убыток) за период,причитающийся:</t>
  </si>
  <si>
    <t>Прибыль(убыток) до налогообложения</t>
  </si>
  <si>
    <t>Валовый прибыль(убыток)</t>
  </si>
  <si>
    <t>Главный бухгалтер Муздыбаев С.Ж. ____________________</t>
  </si>
  <si>
    <t>Главный бухгалтер Муздыбаев С.Ж. ___________________</t>
  </si>
  <si>
    <t>Главный бухгалтер Муздыбаев С.Ж. _______________</t>
  </si>
  <si>
    <t>Дополнительно</t>
  </si>
  <si>
    <t xml:space="preserve">оплаченный </t>
  </si>
  <si>
    <t xml:space="preserve">Неконтролирующая </t>
  </si>
  <si>
    <t>доля</t>
  </si>
  <si>
    <t>Нераспределен-</t>
  </si>
  <si>
    <t>ная прибыль</t>
  </si>
  <si>
    <t>Отложенные налоговые обязательства</t>
  </si>
  <si>
    <t xml:space="preserve">Прибыль(Убыток) за период </t>
  </si>
  <si>
    <t>Эффект дисконтирования займа от материнской компании,за вычетом расхода по подоходному налогу</t>
  </si>
  <si>
    <t>Доход от выбытия основных средств,нетто</t>
  </si>
  <si>
    <t>Изменение товарно-материальных запасов</t>
  </si>
  <si>
    <t>Изменение дебиторской задолженности по основной деятельности и прочей дебиторской задолженности</t>
  </si>
  <si>
    <t>Изменение кредиторской задолженности по основной деятельности и прочей кредиторской задолженности</t>
  </si>
  <si>
    <t>Изменение налогов к уплате</t>
  </si>
  <si>
    <t>Изменение обязательства по возмещению исторических затрат</t>
  </si>
  <si>
    <t>Изменение задолженности по вознаграждениям работникам</t>
  </si>
  <si>
    <t>Приобретение основных средств</t>
  </si>
  <si>
    <t>Пересчитанное сальдо на 01.01.2017г.</t>
  </si>
  <si>
    <t>Изменение прочих оборотных активов</t>
  </si>
  <si>
    <t>Подоходный налог уплаченный</t>
  </si>
  <si>
    <t>Актив по отсроченному подоходному налогу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</si>
  <si>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</si>
  <si>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</si>
  <si>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>Предоплаты по текущему подоходному налогу</t>
  </si>
  <si>
    <t>Прочие активы</t>
  </si>
  <si>
    <t xml:space="preserve">Денежные средства </t>
  </si>
  <si>
    <t>Нераспределенная прибыль /(накопленные убытки)</t>
  </si>
  <si>
    <t>СОБСТВЕННЫЙ КАПИТАЛ</t>
  </si>
  <si>
    <t>ИТОГО СОБСТВЕННЫЙ КАПИТАЛ</t>
  </si>
  <si>
    <t>Займы полученные от материнской компании</t>
  </si>
  <si>
    <t>ИТОГО  СОБСТВЕННЫЙ КАПИТАЛ И ОБЯЗАТЕЛЬСТВА</t>
  </si>
  <si>
    <t>Экономия/(расходы) по подоходному  налогу</t>
  </si>
  <si>
    <t>Акционерам Компании</t>
  </si>
  <si>
    <t>14</t>
  </si>
  <si>
    <t>Активы,связанные со вскрышными работами</t>
  </si>
  <si>
    <t>Дополнительно оплаченный капитал</t>
  </si>
  <si>
    <t>Долгосрочный банковский займ</t>
  </si>
  <si>
    <t>Остаток на 01.01.2017 года</t>
  </si>
  <si>
    <t>Остаток на  01.01.2018 г.</t>
  </si>
  <si>
    <t>Пересчитанное сальдо на 01.01.2018г.</t>
  </si>
  <si>
    <t>Поправки:</t>
  </si>
  <si>
    <t>Износ и обесценение основных средств и нематериальных активов</t>
  </si>
  <si>
    <t>Процентные расходы</t>
  </si>
  <si>
    <t>Процентные доходы</t>
  </si>
  <si>
    <t xml:space="preserve">Вознаграждениям работникам </t>
  </si>
  <si>
    <t>Курсовые разницы по денежным средствам и денежным эквивалентам</t>
  </si>
  <si>
    <t>Нереализованные куросвые разницы</t>
  </si>
  <si>
    <t>Прочие выплаты</t>
  </si>
  <si>
    <t>За период,закончившийся                                  30 июня</t>
  </si>
  <si>
    <t xml:space="preserve">Выдача займов </t>
  </si>
  <si>
    <t>Авансы выданные за долгосрочные активы</t>
  </si>
  <si>
    <t xml:space="preserve">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</si>
  <si>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</si>
  <si>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7786.16</t>
  </si>
  <si>
    <t>1351.43</t>
  </si>
  <si>
    <t>30.09.2018</t>
  </si>
  <si>
    <t>30.09.2017</t>
  </si>
  <si>
    <t>(начисление)/восстановление убытка от обесценения ОС</t>
  </si>
  <si>
    <t>2082.00</t>
  </si>
  <si>
    <t>1480.00</t>
  </si>
  <si>
    <t>Резервы по пересчету иностранной валюты</t>
  </si>
  <si>
    <t>Остаток на  30.09. 2017 г.</t>
  </si>
  <si>
    <t>Остаток на 30.09.2018 г.</t>
  </si>
  <si>
    <t>Промежуточный сокращенный отчет о финансовом положении(неаудированный)</t>
  </si>
  <si>
    <t>5794.29</t>
  </si>
  <si>
    <t>1301.89</t>
  </si>
  <si>
    <t>Промежуточный сокращенный отчет о движении денежных средств (неаудированный)</t>
  </si>
  <si>
    <t>Промежуточный сокращенный отчет о прибылях и убытках и прочем совокупном доходе(неаудированный)</t>
  </si>
  <si>
    <t>Промежуточный сокращенный отчет об изменении в капитале (неаудированный)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</si>
</sst>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#,##0;\(#,##0\);&quot;-&quot;"/>
    <numFmt numFmtId="182" formatCode="#,##0.0"/>
    <numFmt numFmtId="183" formatCode="#,##0.000"/>
    <numFmt numFmtId="184" formatCode="0.000"/>
    <numFmt numFmtId="185" formatCode="0.000000"/>
    <numFmt numFmtId="186" formatCode="#,##0.000000"/>
    <numFmt numFmtId="187" formatCode="#,##0.0000"/>
    <numFmt numFmtId="188" formatCode="#,##0.00000"/>
    <numFmt numFmtId="189" formatCode="0.0000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0.0"/>
    <numFmt numFmtId="194" formatCode="#,##0_ ;\-#,##0\ "/>
    <numFmt numFmtId="195" formatCode="_-* #,##0.000_р_._-;\-* #,##0.000_р_._-;_-* &quot;-&quot;???_р_._-;_-@_-"/>
    <numFmt numFmtId="196" formatCode="[$-FC19]d\ mmmm\ yyyy\ &quot;г.&quot;"/>
  </numFmts>
  <fonts count="71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Arial Cyr"/>
      <family val="0"/>
    </font>
    <font>
      <b/>
      <sz val="9"/>
      <name val="Tahoma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i/>
      <sz val="14"/>
      <name val="Times New Roman CYR"/>
      <family val="1"/>
    </font>
    <font>
      <i/>
      <sz val="14"/>
      <name val="Arial Cyr"/>
      <family val="2"/>
    </font>
    <font>
      <i/>
      <sz val="14"/>
      <name val="Arial"/>
      <family val="2"/>
    </font>
    <font>
      <i/>
      <sz val="14"/>
      <name val="Times New Roman Cyr"/>
      <family val="0"/>
    </font>
    <font>
      <b/>
      <sz val="12"/>
      <name val="Arial Cyr"/>
      <family val="0"/>
    </font>
    <font>
      <i/>
      <sz val="12"/>
      <name val="Times New Roman"/>
      <family val="1"/>
    </font>
    <font>
      <b/>
      <i/>
      <sz val="9"/>
      <name val="Arial"/>
      <family val="2"/>
    </font>
    <font>
      <sz val="9"/>
      <name val="Tahoma"/>
      <family val="2"/>
    </font>
    <font>
      <i/>
      <sz val="9"/>
      <name val="Arial"/>
      <family val="2"/>
    </font>
    <font>
      <sz val="11"/>
      <name val="Arial"/>
      <family val="2"/>
    </font>
    <font>
      <i/>
      <sz val="11"/>
      <name val="Arial Cyr"/>
      <family val="2"/>
    </font>
    <font>
      <sz val="12"/>
      <name val="Arial Cyr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4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 style="medium"/>
      <right style="medium"/>
      <top/>
      <bottom style="medium"/>
    </border>
    <border>
      <left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0">
      <alignment horizontal="left"/>
      <protection/>
    </xf>
    <xf numFmtId="181" fontId="4" fillId="21" borderId="1">
      <alignment/>
      <protection/>
    </xf>
    <xf numFmtId="181" fontId="4" fillId="6" borderId="2">
      <alignment/>
      <protection locked="0"/>
    </xf>
    <xf numFmtId="181" fontId="4" fillId="22" borderId="2">
      <alignment/>
      <protection locked="0"/>
    </xf>
    <xf numFmtId="181" fontId="9" fillId="21" borderId="3">
      <alignment horizontal="right"/>
      <protection/>
    </xf>
    <xf numFmtId="181" fontId="9" fillId="21" borderId="4">
      <alignment horizontal="right"/>
      <protection/>
    </xf>
    <xf numFmtId="181" fontId="9" fillId="21" borderId="5">
      <alignment horizontal="right" wrapText="1"/>
      <protection/>
    </xf>
    <xf numFmtId="0" fontId="3" fillId="23" borderId="0">
      <alignment/>
      <protection/>
    </xf>
    <xf numFmtId="180" fontId="0" fillId="0" borderId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4" fillId="30" borderId="6" applyNumberFormat="0" applyAlignment="0" applyProtection="0"/>
    <xf numFmtId="0" fontId="55" fillId="31" borderId="7" applyNumberFormat="0" applyAlignment="0" applyProtection="0"/>
    <xf numFmtId="0" fontId="56" fillId="31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32" borderId="12" applyNumberFormat="0" applyAlignment="0" applyProtection="0"/>
    <xf numFmtId="0" fontId="62" fillId="0" borderId="0" applyNumberFormat="0" applyFill="0" applyBorder="0" applyAlignment="0" applyProtection="0"/>
    <xf numFmtId="0" fontId="63" fillId="33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4" fillId="34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66" fillId="0" borderId="14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8" fillId="36" borderId="0" applyNumberFormat="0" applyBorder="0" applyAlignment="0" applyProtection="0"/>
  </cellStyleXfs>
  <cellXfs count="379">
    <xf numFmtId="0" fontId="0" fillId="0" borderId="0" xfId="0" applyAlignment="1">
      <alignment/>
    </xf>
    <xf numFmtId="49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6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11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49" fontId="10" fillId="0" borderId="0" xfId="0" applyNumberFormat="1" applyFont="1" applyAlignment="1">
      <alignment wrapText="1"/>
    </xf>
    <xf numFmtId="0" fontId="14" fillId="0" borderId="0" xfId="46" applyFont="1">
      <alignment/>
      <protection/>
    </xf>
    <xf numFmtId="0" fontId="15" fillId="0" borderId="0" xfId="46" applyFont="1">
      <alignment/>
      <protection/>
    </xf>
    <xf numFmtId="0" fontId="7" fillId="38" borderId="0" xfId="0" applyFont="1" applyFill="1" applyAlignment="1">
      <alignment/>
    </xf>
    <xf numFmtId="4" fontId="7" fillId="39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8" fillId="10" borderId="15" xfId="0" applyFont="1" applyFill="1" applyBorder="1" applyAlignment="1">
      <alignment/>
    </xf>
    <xf numFmtId="0" fontId="18" fillId="10" borderId="16" xfId="0" applyFont="1" applyFill="1" applyBorder="1" applyAlignment="1">
      <alignment/>
    </xf>
    <xf numFmtId="4" fontId="18" fillId="0" borderId="16" xfId="0" applyNumberFormat="1" applyFont="1" applyFill="1" applyBorder="1" applyAlignment="1">
      <alignment/>
    </xf>
    <xf numFmtId="4" fontId="18" fillId="40" borderId="16" xfId="0" applyNumberFormat="1" applyFont="1" applyFill="1" applyBorder="1" applyAlignment="1">
      <alignment/>
    </xf>
    <xf numFmtId="0" fontId="18" fillId="0" borderId="16" xfId="0" applyFont="1" applyFill="1" applyBorder="1" applyAlignment="1">
      <alignment/>
    </xf>
    <xf numFmtId="4" fontId="19" fillId="10" borderId="16" xfId="0" applyNumberFormat="1" applyFont="1" applyFill="1" applyBorder="1" applyAlignment="1">
      <alignment/>
    </xf>
    <xf numFmtId="4" fontId="19" fillId="0" borderId="16" xfId="0" applyNumberFormat="1" applyFont="1" applyFill="1" applyBorder="1" applyAlignment="1">
      <alignment/>
    </xf>
    <xf numFmtId="49" fontId="18" fillId="0" borderId="17" xfId="0" applyNumberFormat="1" applyFont="1" applyFill="1" applyBorder="1" applyAlignment="1">
      <alignment/>
    </xf>
    <xf numFmtId="49" fontId="18" fillId="0" borderId="17" xfId="0" applyNumberFormat="1" applyFont="1" applyFill="1" applyBorder="1" applyAlignment="1">
      <alignment wrapText="1"/>
    </xf>
    <xf numFmtId="3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49" fontId="4" fillId="0" borderId="0" xfId="0" applyNumberFormat="1" applyFont="1" applyAlignment="1">
      <alignment horizontal="center" wrapText="1"/>
    </xf>
    <xf numFmtId="49" fontId="20" fillId="0" borderId="0" xfId="0" applyNumberFormat="1" applyFont="1" applyAlignment="1">
      <alignment horizontal="center" wrapText="1"/>
    </xf>
    <xf numFmtId="0" fontId="0" fillId="0" borderId="18" xfId="0" applyFont="1" applyFill="1" applyBorder="1" applyAlignment="1">
      <alignment horizontal="left" wrapText="1"/>
    </xf>
    <xf numFmtId="0" fontId="22" fillId="0" borderId="0" xfId="0" applyFont="1" applyFill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8" fillId="0" borderId="21" xfId="0" applyFont="1" applyFill="1" applyBorder="1" applyAlignment="1">
      <alignment wrapText="1"/>
    </xf>
    <xf numFmtId="49" fontId="8" fillId="0" borderId="2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vertical="top" wrapText="1"/>
    </xf>
    <xf numFmtId="0" fontId="5" fillId="0" borderId="22" xfId="0" applyFont="1" applyFill="1" applyBorder="1" applyAlignment="1">
      <alignment wrapText="1"/>
    </xf>
    <xf numFmtId="49" fontId="4" fillId="0" borderId="0" xfId="0" applyNumberFormat="1" applyFont="1" applyAlignment="1">
      <alignment/>
    </xf>
    <xf numFmtId="49" fontId="18" fillId="0" borderId="16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 wrapText="1"/>
    </xf>
    <xf numFmtId="49" fontId="18" fillId="0" borderId="23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right"/>
    </xf>
    <xf numFmtId="49" fontId="7" fillId="0" borderId="20" xfId="0" applyNumberFormat="1" applyFont="1" applyFill="1" applyBorder="1" applyAlignment="1">
      <alignment horizontal="right"/>
    </xf>
    <xf numFmtId="0" fontId="5" fillId="37" borderId="0" xfId="0" applyFont="1" applyFill="1" applyAlignment="1">
      <alignment/>
    </xf>
    <xf numFmtId="0" fontId="27" fillId="0" borderId="0" xfId="0" applyFont="1" applyFill="1" applyAlignment="1">
      <alignment/>
    </xf>
    <xf numFmtId="0" fontId="3" fillId="0" borderId="0" xfId="46" applyFont="1">
      <alignment/>
      <protection/>
    </xf>
    <xf numFmtId="0" fontId="3" fillId="0" borderId="0" xfId="0" applyFont="1" applyAlignment="1">
      <alignment/>
    </xf>
    <xf numFmtId="0" fontId="27" fillId="37" borderId="0" xfId="0" applyFont="1" applyFill="1" applyAlignment="1">
      <alignment/>
    </xf>
    <xf numFmtId="0" fontId="3" fillId="37" borderId="0" xfId="0" applyFont="1" applyFill="1" applyAlignment="1">
      <alignment/>
    </xf>
    <xf numFmtId="2" fontId="18" fillId="0" borderId="24" xfId="0" applyNumberFormat="1" applyFont="1" applyFill="1" applyBorder="1" applyAlignment="1">
      <alignment horizontal="right"/>
    </xf>
    <xf numFmtId="2" fontId="18" fillId="0" borderId="24" xfId="0" applyNumberFormat="1" applyFont="1" applyFill="1" applyBorder="1" applyAlignment="1">
      <alignment/>
    </xf>
    <xf numFmtId="2" fontId="18" fillId="0" borderId="25" xfId="0" applyNumberFormat="1" applyFont="1" applyFill="1" applyBorder="1" applyAlignment="1">
      <alignment horizontal="right"/>
    </xf>
    <xf numFmtId="2" fontId="18" fillId="0" borderId="26" xfId="0" applyNumberFormat="1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16" fillId="0" borderId="21" xfId="0" applyFont="1" applyFill="1" applyBorder="1" applyAlignment="1">
      <alignment wrapText="1"/>
    </xf>
    <xf numFmtId="49" fontId="25" fillId="0" borderId="20" xfId="0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/>
    </xf>
    <xf numFmtId="0" fontId="6" fillId="0" borderId="21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wrapText="1"/>
    </xf>
    <xf numFmtId="3" fontId="8" fillId="0" borderId="28" xfId="0" applyNumberFormat="1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92" fontId="18" fillId="0" borderId="24" xfId="84" applyNumberFormat="1" applyFont="1" applyFill="1" applyBorder="1" applyAlignment="1">
      <alignment horizontal="right"/>
    </xf>
    <xf numFmtId="192" fontId="18" fillId="0" borderId="25" xfId="84" applyNumberFormat="1" applyFont="1" applyFill="1" applyBorder="1" applyAlignment="1">
      <alignment horizontal="right"/>
    </xf>
    <xf numFmtId="192" fontId="18" fillId="0" borderId="26" xfId="84" applyNumberFormat="1" applyFont="1" applyFill="1" applyBorder="1" applyAlignment="1">
      <alignment horizontal="right"/>
    </xf>
    <xf numFmtId="192" fontId="18" fillId="0" borderId="30" xfId="84" applyNumberFormat="1" applyFont="1" applyFill="1" applyBorder="1" applyAlignment="1">
      <alignment horizontal="right"/>
    </xf>
    <xf numFmtId="192" fontId="4" fillId="0" borderId="0" xfId="0" applyNumberFormat="1" applyFont="1" applyAlignment="1">
      <alignment/>
    </xf>
    <xf numFmtId="179" fontId="4" fillId="0" borderId="0" xfId="84" applyFont="1" applyAlignment="1">
      <alignment/>
    </xf>
    <xf numFmtId="3" fontId="9" fillId="0" borderId="29" xfId="0" applyNumberFormat="1" applyFont="1" applyFill="1" applyBorder="1" applyAlignment="1">
      <alignment horizontal="right" wrapText="1"/>
    </xf>
    <xf numFmtId="3" fontId="8" fillId="0" borderId="19" xfId="0" applyNumberFormat="1" applyFont="1" applyFill="1" applyBorder="1" applyAlignment="1">
      <alignment horizontal="right"/>
    </xf>
    <xf numFmtId="3" fontId="16" fillId="0" borderId="19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 horizontal="right"/>
    </xf>
    <xf numFmtId="3" fontId="16" fillId="0" borderId="20" xfId="0" applyNumberFormat="1" applyFont="1" applyFill="1" applyBorder="1" applyAlignment="1">
      <alignment/>
    </xf>
    <xf numFmtId="0" fontId="23" fillId="0" borderId="31" xfId="0" applyFont="1" applyFill="1" applyBorder="1" applyAlignment="1">
      <alignment/>
    </xf>
    <xf numFmtId="49" fontId="19" fillId="0" borderId="32" xfId="0" applyNumberFormat="1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49" fontId="19" fillId="0" borderId="17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49" fontId="19" fillId="0" borderId="16" xfId="0" applyNumberFormat="1" applyFont="1" applyFill="1" applyBorder="1" applyAlignment="1">
      <alignment horizontal="center"/>
    </xf>
    <xf numFmtId="192" fontId="19" fillId="0" borderId="24" xfId="84" applyNumberFormat="1" applyFont="1" applyFill="1" applyBorder="1" applyAlignment="1">
      <alignment horizontal="right"/>
    </xf>
    <xf numFmtId="2" fontId="19" fillId="0" borderId="24" xfId="0" applyNumberFormat="1" applyFont="1" applyFill="1" applyBorder="1" applyAlignment="1">
      <alignment/>
    </xf>
    <xf numFmtId="192" fontId="19" fillId="0" borderId="25" xfId="84" applyNumberFormat="1" applyFont="1" applyFill="1" applyBorder="1" applyAlignment="1">
      <alignment horizontal="right"/>
    </xf>
    <xf numFmtId="49" fontId="19" fillId="0" borderId="35" xfId="0" applyNumberFormat="1" applyFont="1" applyFill="1" applyBorder="1" applyAlignment="1">
      <alignment/>
    </xf>
    <xf numFmtId="49" fontId="19" fillId="0" borderId="36" xfId="0" applyNumberFormat="1" applyFont="1" applyFill="1" applyBorder="1" applyAlignment="1">
      <alignment horizontal="center"/>
    </xf>
    <xf numFmtId="192" fontId="19" fillId="0" borderId="37" xfId="84" applyNumberFormat="1" applyFont="1" applyFill="1" applyBorder="1" applyAlignment="1">
      <alignment horizontal="right"/>
    </xf>
    <xf numFmtId="2" fontId="19" fillId="0" borderId="37" xfId="0" applyNumberFormat="1" applyFont="1" applyFill="1" applyBorder="1" applyAlignment="1">
      <alignment/>
    </xf>
    <xf numFmtId="192" fontId="19" fillId="0" borderId="38" xfId="84" applyNumberFormat="1" applyFont="1" applyFill="1" applyBorder="1" applyAlignment="1">
      <alignment horizontal="right"/>
    </xf>
    <xf numFmtId="49" fontId="19" fillId="0" borderId="39" xfId="0" applyNumberFormat="1" applyFont="1" applyFill="1" applyBorder="1" applyAlignment="1">
      <alignment/>
    </xf>
    <xf numFmtId="49" fontId="19" fillId="0" borderId="40" xfId="0" applyNumberFormat="1" applyFont="1" applyFill="1" applyBorder="1" applyAlignment="1">
      <alignment horizontal="center"/>
    </xf>
    <xf numFmtId="179" fontId="18" fillId="0" borderId="24" xfId="84" applyFont="1" applyFill="1" applyBorder="1" applyAlignment="1">
      <alignment horizontal="right"/>
    </xf>
    <xf numFmtId="49" fontId="19" fillId="0" borderId="41" xfId="0" applyNumberFormat="1" applyFont="1" applyFill="1" applyBorder="1" applyAlignment="1">
      <alignment horizontal="center"/>
    </xf>
    <xf numFmtId="192" fontId="19" fillId="0" borderId="42" xfId="84" applyNumberFormat="1" applyFont="1" applyFill="1" applyBorder="1" applyAlignment="1">
      <alignment horizontal="right"/>
    </xf>
    <xf numFmtId="3" fontId="11" fillId="0" borderId="0" xfId="46" applyNumberFormat="1" applyFont="1">
      <alignment/>
      <protection/>
    </xf>
    <xf numFmtId="0" fontId="9" fillId="0" borderId="43" xfId="46" applyFont="1" applyFill="1" applyBorder="1">
      <alignment/>
      <protection/>
    </xf>
    <xf numFmtId="3" fontId="4" fillId="0" borderId="20" xfId="0" applyNumberFormat="1" applyFont="1" applyFill="1" applyBorder="1" applyAlignment="1">
      <alignment wrapText="1"/>
    </xf>
    <xf numFmtId="0" fontId="4" fillId="0" borderId="44" xfId="46" applyFont="1" applyFill="1" applyBorder="1">
      <alignment/>
      <protection/>
    </xf>
    <xf numFmtId="3" fontId="4" fillId="0" borderId="45" xfId="46" applyNumberFormat="1" applyFont="1" applyFill="1" applyBorder="1" applyAlignment="1">
      <alignment horizontal="right"/>
      <protection/>
    </xf>
    <xf numFmtId="3" fontId="4" fillId="0" borderId="46" xfId="46" applyNumberFormat="1" applyFont="1" applyFill="1" applyBorder="1" applyAlignment="1">
      <alignment horizontal="right"/>
      <protection/>
    </xf>
    <xf numFmtId="0" fontId="4" fillId="0" borderId="32" xfId="46" applyFont="1" applyFill="1" applyBorder="1">
      <alignment/>
      <protection/>
    </xf>
    <xf numFmtId="3" fontId="4" fillId="0" borderId="47" xfId="46" applyNumberFormat="1" applyFont="1" applyFill="1" applyBorder="1" applyAlignment="1">
      <alignment horizontal="right"/>
      <protection/>
    </xf>
    <xf numFmtId="0" fontId="4" fillId="0" borderId="48" xfId="46" applyFont="1" applyFill="1" applyBorder="1">
      <alignment/>
      <protection/>
    </xf>
    <xf numFmtId="0" fontId="4" fillId="0" borderId="17" xfId="46" applyFont="1" applyFill="1" applyBorder="1">
      <alignment/>
      <protection/>
    </xf>
    <xf numFmtId="3" fontId="4" fillId="0" borderId="49" xfId="46" applyNumberFormat="1" applyFont="1" applyFill="1" applyBorder="1" applyAlignment="1">
      <alignment horizontal="right"/>
      <protection/>
    </xf>
    <xf numFmtId="0" fontId="9" fillId="0" borderId="50" xfId="46" applyFont="1" applyFill="1" applyBorder="1">
      <alignment/>
      <protection/>
    </xf>
    <xf numFmtId="3" fontId="9" fillId="0" borderId="51" xfId="0" applyNumberFormat="1" applyFont="1" applyFill="1" applyBorder="1" applyAlignment="1">
      <alignment horizontal="right" wrapText="1"/>
    </xf>
    <xf numFmtId="3" fontId="9" fillId="0" borderId="51" xfId="0" applyNumberFormat="1" applyFont="1" applyFill="1" applyBorder="1" applyAlignment="1">
      <alignment wrapText="1"/>
    </xf>
    <xf numFmtId="3" fontId="9" fillId="0" borderId="52" xfId="46" applyNumberFormat="1" applyFont="1" applyFill="1" applyBorder="1" applyAlignment="1">
      <alignment horizontal="right"/>
      <protection/>
    </xf>
    <xf numFmtId="0" fontId="4" fillId="0" borderId="53" xfId="46" applyFont="1" applyFill="1" applyBorder="1">
      <alignment/>
      <protection/>
    </xf>
    <xf numFmtId="3" fontId="4" fillId="0" borderId="20" xfId="46" applyNumberFormat="1" applyFont="1" applyFill="1" applyBorder="1" applyAlignment="1">
      <alignment horizontal="right"/>
      <protection/>
    </xf>
    <xf numFmtId="194" fontId="18" fillId="0" borderId="25" xfId="84" applyNumberFormat="1" applyFont="1" applyFill="1" applyBorder="1" applyAlignment="1">
      <alignment horizontal="right"/>
    </xf>
    <xf numFmtId="49" fontId="18" fillId="0" borderId="17" xfId="0" applyNumberFormat="1" applyFont="1" applyFill="1" applyBorder="1" applyAlignment="1">
      <alignment horizontal="left" wrapText="1"/>
    </xf>
    <xf numFmtId="49" fontId="18" fillId="0" borderId="54" xfId="0" applyNumberFormat="1" applyFont="1" applyFill="1" applyBorder="1" applyAlignment="1">
      <alignment horizontal="left" wrapText="1"/>
    </xf>
    <xf numFmtId="0" fontId="24" fillId="0" borderId="22" xfId="0" applyFont="1" applyFill="1" applyBorder="1" applyAlignment="1">
      <alignment vertical="top"/>
    </xf>
    <xf numFmtId="0" fontId="4" fillId="0" borderId="55" xfId="46" applyFont="1" applyFill="1" applyBorder="1">
      <alignment/>
      <protection/>
    </xf>
    <xf numFmtId="0" fontId="4" fillId="0" borderId="56" xfId="46" applyFont="1" applyFill="1" applyBorder="1">
      <alignment/>
      <protection/>
    </xf>
    <xf numFmtId="0" fontId="4" fillId="0" borderId="57" xfId="46" applyFont="1" applyFill="1" applyBorder="1">
      <alignment/>
      <protection/>
    </xf>
    <xf numFmtId="0" fontId="9" fillId="0" borderId="58" xfId="46" applyFont="1" applyFill="1" applyBorder="1">
      <alignment/>
      <protection/>
    </xf>
    <xf numFmtId="0" fontId="4" fillId="0" borderId="0" xfId="46" applyFont="1" applyFill="1" applyBorder="1">
      <alignment/>
      <protection/>
    </xf>
    <xf numFmtId="0" fontId="12" fillId="0" borderId="20" xfId="46" applyFont="1" applyFill="1" applyBorder="1">
      <alignment/>
      <protection/>
    </xf>
    <xf numFmtId="0" fontId="4" fillId="0" borderId="20" xfId="46" applyFont="1" applyFill="1" applyBorder="1" applyAlignment="1">
      <alignment horizontal="right"/>
      <protection/>
    </xf>
    <xf numFmtId="0" fontId="4" fillId="0" borderId="49" xfId="46" applyFont="1" applyFill="1" applyBorder="1" applyAlignment="1">
      <alignment horizontal="right"/>
      <protection/>
    </xf>
    <xf numFmtId="0" fontId="4" fillId="0" borderId="57" xfId="46" applyFont="1" applyFill="1" applyBorder="1" applyAlignment="1">
      <alignment horizontal="right"/>
      <protection/>
    </xf>
    <xf numFmtId="3" fontId="9" fillId="0" borderId="58" xfId="0" applyNumberFormat="1" applyFont="1" applyFill="1" applyBorder="1" applyAlignment="1">
      <alignment wrapText="1"/>
    </xf>
    <xf numFmtId="0" fontId="4" fillId="0" borderId="0" xfId="46" applyFont="1" applyFill="1" applyBorder="1" applyAlignment="1">
      <alignment horizontal="right"/>
      <protection/>
    </xf>
    <xf numFmtId="3" fontId="9" fillId="0" borderId="58" xfId="0" applyNumberFormat="1" applyFont="1" applyFill="1" applyBorder="1" applyAlignment="1">
      <alignment horizontal="right" wrapText="1"/>
    </xf>
    <xf numFmtId="3" fontId="4" fillId="0" borderId="0" xfId="46" applyNumberFormat="1" applyFont="1" applyFill="1" applyBorder="1" applyAlignment="1">
      <alignment horizontal="right"/>
      <protection/>
    </xf>
    <xf numFmtId="3" fontId="4" fillId="0" borderId="57" xfId="46" applyNumberFormat="1" applyFont="1" applyFill="1" applyBorder="1" applyAlignment="1">
      <alignment horizontal="right"/>
      <protection/>
    </xf>
    <xf numFmtId="0" fontId="13" fillId="0" borderId="20" xfId="46" applyFont="1" applyFill="1" applyBorder="1">
      <alignment/>
      <protection/>
    </xf>
    <xf numFmtId="0" fontId="4" fillId="0" borderId="48" xfId="46" applyFont="1" applyFill="1" applyBorder="1" applyAlignment="1">
      <alignment horizontal="left" wrapText="1"/>
      <protection/>
    </xf>
    <xf numFmtId="0" fontId="11" fillId="0" borderId="21" xfId="46" applyFont="1" applyFill="1" applyBorder="1">
      <alignment/>
      <protection/>
    </xf>
    <xf numFmtId="0" fontId="12" fillId="0" borderId="0" xfId="46" applyFont="1" applyFill="1" applyBorder="1">
      <alignment/>
      <protection/>
    </xf>
    <xf numFmtId="0" fontId="13" fillId="0" borderId="0" xfId="46" applyFont="1" applyFill="1" applyBorder="1">
      <alignment/>
      <protection/>
    </xf>
    <xf numFmtId="0" fontId="12" fillId="0" borderId="19" xfId="46" applyFont="1" applyFill="1" applyBorder="1">
      <alignment/>
      <protection/>
    </xf>
    <xf numFmtId="0" fontId="5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right"/>
    </xf>
    <xf numFmtId="0" fontId="4" fillId="0" borderId="56" xfId="46" applyFont="1" applyFill="1" applyBorder="1" applyAlignment="1">
      <alignment horizontal="right"/>
      <protection/>
    </xf>
    <xf numFmtId="0" fontId="9" fillId="0" borderId="39" xfId="46" applyFont="1" applyFill="1" applyBorder="1">
      <alignment/>
      <protection/>
    </xf>
    <xf numFmtId="3" fontId="9" fillId="0" borderId="52" xfId="0" applyNumberFormat="1" applyFont="1" applyFill="1" applyBorder="1" applyAlignment="1">
      <alignment wrapText="1"/>
    </xf>
    <xf numFmtId="3" fontId="4" fillId="0" borderId="56" xfId="46" applyNumberFormat="1" applyFont="1" applyFill="1" applyBorder="1" applyAlignment="1">
      <alignment horizontal="right"/>
      <protection/>
    </xf>
    <xf numFmtId="0" fontId="12" fillId="0" borderId="0" xfId="46" applyFont="1" applyAlignment="1">
      <alignment/>
      <protection/>
    </xf>
    <xf numFmtId="0" fontId="0" fillId="0" borderId="44" xfId="0" applyFont="1" applyFill="1" applyBorder="1" applyAlignment="1">
      <alignment horizontal="left" wrapText="1"/>
    </xf>
    <xf numFmtId="49" fontId="18" fillId="0" borderId="36" xfId="0" applyNumberFormat="1" applyFont="1" applyFill="1" applyBorder="1" applyAlignment="1">
      <alignment horizontal="center"/>
    </xf>
    <xf numFmtId="192" fontId="8" fillId="0" borderId="0" xfId="0" applyNumberFormat="1" applyFont="1" applyFill="1" applyAlignment="1">
      <alignment/>
    </xf>
    <xf numFmtId="3" fontId="4" fillId="0" borderId="46" xfId="0" applyNumberFormat="1" applyFont="1" applyFill="1" applyBorder="1" applyAlignment="1">
      <alignment wrapText="1"/>
    </xf>
    <xf numFmtId="192" fontId="4" fillId="0" borderId="46" xfId="84" applyNumberFormat="1" applyFont="1" applyFill="1" applyBorder="1" applyAlignment="1">
      <alignment horizontal="right"/>
    </xf>
    <xf numFmtId="192" fontId="4" fillId="0" borderId="47" xfId="84" applyNumberFormat="1" applyFont="1" applyFill="1" applyBorder="1" applyAlignment="1">
      <alignment horizontal="right"/>
    </xf>
    <xf numFmtId="192" fontId="4" fillId="0" borderId="59" xfId="84" applyNumberFormat="1" applyFont="1" applyFill="1" applyBorder="1" applyAlignment="1">
      <alignment horizontal="right"/>
    </xf>
    <xf numFmtId="0" fontId="4" fillId="0" borderId="3" xfId="46" applyFont="1" applyFill="1" applyBorder="1">
      <alignment/>
      <protection/>
    </xf>
    <xf numFmtId="0" fontId="4" fillId="0" borderId="60" xfId="46" applyFont="1" applyFill="1" applyBorder="1">
      <alignment/>
      <protection/>
    </xf>
    <xf numFmtId="3" fontId="4" fillId="0" borderId="59" xfId="46" applyNumberFormat="1" applyFont="1" applyFill="1" applyBorder="1" applyAlignment="1">
      <alignment horizontal="right"/>
      <protection/>
    </xf>
    <xf numFmtId="0" fontId="4" fillId="0" borderId="61" xfId="46" applyFont="1" applyFill="1" applyBorder="1">
      <alignment/>
      <protection/>
    </xf>
    <xf numFmtId="0" fontId="4" fillId="0" borderId="62" xfId="46" applyFont="1" applyFill="1" applyBorder="1">
      <alignment/>
      <protection/>
    </xf>
    <xf numFmtId="3" fontId="4" fillId="0" borderId="63" xfId="0" applyNumberFormat="1" applyFont="1" applyFill="1" applyBorder="1" applyAlignment="1">
      <alignment wrapText="1"/>
    </xf>
    <xf numFmtId="3" fontId="4" fillId="0" borderId="63" xfId="46" applyNumberFormat="1" applyFont="1" applyFill="1" applyBorder="1" applyAlignment="1">
      <alignment horizontal="right"/>
      <protection/>
    </xf>
    <xf numFmtId="3" fontId="9" fillId="0" borderId="31" xfId="0" applyNumberFormat="1" applyFont="1" applyFill="1" applyBorder="1" applyAlignment="1">
      <alignment wrapText="1"/>
    </xf>
    <xf numFmtId="0" fontId="4" fillId="0" borderId="64" xfId="46" applyFont="1" applyFill="1" applyBorder="1">
      <alignment/>
      <protection/>
    </xf>
    <xf numFmtId="0" fontId="4" fillId="0" borderId="65" xfId="46" applyFont="1" applyFill="1" applyBorder="1">
      <alignment/>
      <protection/>
    </xf>
    <xf numFmtId="0" fontId="4" fillId="0" borderId="66" xfId="46" applyFont="1" applyFill="1" applyBorder="1">
      <alignment/>
      <protection/>
    </xf>
    <xf numFmtId="0" fontId="4" fillId="0" borderId="67" xfId="46" applyFont="1" applyFill="1" applyBorder="1">
      <alignment/>
      <protection/>
    </xf>
    <xf numFmtId="0" fontId="12" fillId="0" borderId="21" xfId="46" applyFont="1" applyFill="1" applyBorder="1">
      <alignment/>
      <protection/>
    </xf>
    <xf numFmtId="3" fontId="9" fillId="0" borderId="31" xfId="0" applyNumberFormat="1" applyFont="1" applyFill="1" applyBorder="1" applyAlignment="1">
      <alignment horizontal="right" wrapText="1"/>
    </xf>
    <xf numFmtId="0" fontId="4" fillId="0" borderId="21" xfId="46" applyFont="1" applyFill="1" applyBorder="1" applyAlignment="1">
      <alignment horizontal="right"/>
      <protection/>
    </xf>
    <xf numFmtId="0" fontId="4" fillId="0" borderId="68" xfId="46" applyFont="1" applyFill="1" applyBorder="1" applyAlignment="1">
      <alignment horizontal="right"/>
      <protection/>
    </xf>
    <xf numFmtId="3" fontId="4" fillId="0" borderId="69" xfId="46" applyNumberFormat="1" applyFont="1" applyFill="1" applyBorder="1" applyAlignment="1">
      <alignment horizontal="right"/>
      <protection/>
    </xf>
    <xf numFmtId="0" fontId="4" fillId="0" borderId="47" xfId="46" applyFont="1" applyFill="1" applyBorder="1" applyAlignment="1">
      <alignment horizontal="right"/>
      <protection/>
    </xf>
    <xf numFmtId="0" fontId="4" fillId="0" borderId="46" xfId="46" applyFont="1" applyFill="1" applyBorder="1" applyAlignment="1">
      <alignment horizontal="right"/>
      <protection/>
    </xf>
    <xf numFmtId="0" fontId="4" fillId="0" borderId="45" xfId="46" applyFont="1" applyFill="1" applyBorder="1" applyAlignment="1">
      <alignment horizontal="right"/>
      <protection/>
    </xf>
    <xf numFmtId="0" fontId="26" fillId="0" borderId="20" xfId="0" applyFont="1" applyFill="1" applyBorder="1" applyAlignment="1">
      <alignment/>
    </xf>
    <xf numFmtId="0" fontId="4" fillId="0" borderId="70" xfId="46" applyFont="1" applyFill="1" applyBorder="1">
      <alignment/>
      <protection/>
    </xf>
    <xf numFmtId="0" fontId="13" fillId="0" borderId="21" xfId="46" applyFont="1" applyFill="1" applyBorder="1">
      <alignment/>
      <protection/>
    </xf>
    <xf numFmtId="3" fontId="4" fillId="0" borderId="21" xfId="46" applyNumberFormat="1" applyFont="1" applyFill="1" applyBorder="1" applyAlignment="1">
      <alignment horizontal="right"/>
      <protection/>
    </xf>
    <xf numFmtId="3" fontId="4" fillId="0" borderId="68" xfId="46" applyNumberFormat="1" applyFont="1" applyFill="1" applyBorder="1" applyAlignment="1">
      <alignment horizontal="right"/>
      <protection/>
    </xf>
    <xf numFmtId="3" fontId="4" fillId="0" borderId="71" xfId="46" applyNumberFormat="1" applyFont="1" applyFill="1" applyBorder="1" applyAlignment="1">
      <alignment horizontal="right"/>
      <protection/>
    </xf>
    <xf numFmtId="3" fontId="4" fillId="0" borderId="71" xfId="0" applyNumberFormat="1" applyFont="1" applyFill="1" applyBorder="1" applyAlignment="1">
      <alignment horizontal="right" wrapText="1"/>
    </xf>
    <xf numFmtId="3" fontId="4" fillId="0" borderId="60" xfId="46" applyNumberFormat="1" applyFont="1" applyFill="1" applyBorder="1" applyAlignment="1">
      <alignment horizontal="right"/>
      <protection/>
    </xf>
    <xf numFmtId="3" fontId="9" fillId="0" borderId="58" xfId="46" applyNumberFormat="1" applyFont="1" applyFill="1" applyBorder="1" applyAlignment="1">
      <alignment horizontal="right"/>
      <protection/>
    </xf>
    <xf numFmtId="0" fontId="9" fillId="0" borderId="72" xfId="46" applyFont="1" applyFill="1" applyBorder="1">
      <alignment/>
      <protection/>
    </xf>
    <xf numFmtId="3" fontId="9" fillId="0" borderId="73" xfId="0" applyNumberFormat="1" applyFont="1" applyFill="1" applyBorder="1" applyAlignment="1">
      <alignment wrapText="1"/>
    </xf>
    <xf numFmtId="3" fontId="9" fillId="0" borderId="74" xfId="0" applyNumberFormat="1" applyFont="1" applyFill="1" applyBorder="1" applyAlignment="1">
      <alignment horizontal="right" wrapText="1"/>
    </xf>
    <xf numFmtId="0" fontId="9" fillId="0" borderId="75" xfId="46" applyFont="1" applyFill="1" applyBorder="1">
      <alignment/>
      <protection/>
    </xf>
    <xf numFmtId="3" fontId="9" fillId="0" borderId="27" xfId="0" applyNumberFormat="1" applyFont="1" applyFill="1" applyBorder="1" applyAlignment="1">
      <alignment horizontal="right" wrapText="1"/>
    </xf>
    <xf numFmtId="3" fontId="9" fillId="0" borderId="29" xfId="0" applyNumberFormat="1" applyFont="1" applyFill="1" applyBorder="1" applyAlignment="1">
      <alignment wrapText="1"/>
    </xf>
    <xf numFmtId="3" fontId="9" fillId="0" borderId="43" xfId="0" applyNumberFormat="1" applyFont="1" applyFill="1" applyBorder="1" applyAlignment="1">
      <alignment wrapText="1"/>
    </xf>
    <xf numFmtId="3" fontId="9" fillId="0" borderId="27" xfId="0" applyNumberFormat="1" applyFont="1" applyFill="1" applyBorder="1" applyAlignment="1">
      <alignment wrapText="1"/>
    </xf>
    <xf numFmtId="3" fontId="9" fillId="0" borderId="43" xfId="0" applyNumberFormat="1" applyFont="1" applyFill="1" applyBorder="1" applyAlignment="1">
      <alignment horizontal="right" wrapText="1"/>
    </xf>
    <xf numFmtId="3" fontId="9" fillId="0" borderId="28" xfId="46" applyNumberFormat="1" applyFont="1" applyFill="1" applyBorder="1" applyAlignment="1">
      <alignment horizontal="right"/>
      <protection/>
    </xf>
    <xf numFmtId="0" fontId="9" fillId="0" borderId="66" xfId="46" applyFont="1" applyFill="1" applyBorder="1">
      <alignment/>
      <protection/>
    </xf>
    <xf numFmtId="3" fontId="9" fillId="0" borderId="76" xfId="0" applyNumberFormat="1" applyFont="1" applyFill="1" applyBorder="1" applyAlignment="1">
      <alignment wrapText="1"/>
    </xf>
    <xf numFmtId="3" fontId="9" fillId="0" borderId="77" xfId="46" applyNumberFormat="1" applyFont="1" applyFill="1" applyBorder="1" applyAlignment="1">
      <alignment horizontal="right"/>
      <protection/>
    </xf>
    <xf numFmtId="0" fontId="9" fillId="0" borderId="73" xfId="46" applyFont="1" applyFill="1" applyBorder="1">
      <alignment/>
      <protection/>
    </xf>
    <xf numFmtId="192" fontId="5" fillId="0" borderId="24" xfId="84" applyNumberFormat="1" applyFont="1" applyFill="1" applyBorder="1" applyAlignment="1">
      <alignment horizontal="right"/>
    </xf>
    <xf numFmtId="0" fontId="4" fillId="0" borderId="44" xfId="46" applyFont="1" applyFill="1" applyBorder="1" applyAlignment="1">
      <alignment horizontal="left" vertical="top" wrapText="1"/>
      <protection/>
    </xf>
    <xf numFmtId="49" fontId="19" fillId="0" borderId="48" xfId="0" applyNumberFormat="1" applyFont="1" applyFill="1" applyBorder="1" applyAlignment="1">
      <alignment horizontal="left" wrapText="1"/>
    </xf>
    <xf numFmtId="0" fontId="8" fillId="0" borderId="21" xfId="0" applyFont="1" applyFill="1" applyBorder="1" applyAlignment="1">
      <alignment wrapText="1"/>
    </xf>
    <xf numFmtId="3" fontId="8" fillId="0" borderId="20" xfId="0" applyNumberFormat="1" applyFont="1" applyFill="1" applyBorder="1" applyAlignment="1">
      <alignment/>
    </xf>
    <xf numFmtId="3" fontId="69" fillId="0" borderId="0" xfId="0" applyNumberFormat="1" applyFont="1" applyAlignment="1">
      <alignment/>
    </xf>
    <xf numFmtId="3" fontId="69" fillId="0" borderId="0" xfId="0" applyNumberFormat="1" applyFont="1" applyAlignment="1">
      <alignment horizontal="center" wrapText="1"/>
    </xf>
    <xf numFmtId="194" fontId="18" fillId="0" borderId="24" xfId="84" applyNumberFormat="1" applyFont="1" applyFill="1" applyBorder="1" applyAlignment="1">
      <alignment horizontal="center"/>
    </xf>
    <xf numFmtId="192" fontId="19" fillId="0" borderId="24" xfId="84" applyNumberFormat="1" applyFont="1" applyFill="1" applyBorder="1" applyAlignment="1">
      <alignment horizontal="center"/>
    </xf>
    <xf numFmtId="194" fontId="19" fillId="0" borderId="78" xfId="84" applyNumberFormat="1" applyFont="1" applyFill="1" applyBorder="1" applyAlignment="1">
      <alignment horizontal="center"/>
    </xf>
    <xf numFmtId="192" fontId="53" fillId="0" borderId="19" xfId="84" applyNumberFormat="1" applyFont="1" applyBorder="1" applyAlignment="1">
      <alignment wrapText="1"/>
    </xf>
    <xf numFmtId="192" fontId="4" fillId="0" borderId="20" xfId="84" applyNumberFormat="1" applyFont="1" applyFill="1" applyBorder="1" applyAlignment="1">
      <alignment horizontal="right"/>
    </xf>
    <xf numFmtId="3" fontId="9" fillId="0" borderId="72" xfId="0" applyNumberFormat="1" applyFont="1" applyFill="1" applyBorder="1" applyAlignment="1">
      <alignment horizontal="right" wrapText="1"/>
    </xf>
    <xf numFmtId="0" fontId="29" fillId="37" borderId="0" xfId="0" applyFont="1" applyFill="1" applyAlignment="1">
      <alignment/>
    </xf>
    <xf numFmtId="0" fontId="4" fillId="0" borderId="20" xfId="0" applyFont="1" applyBorder="1" applyAlignment="1">
      <alignment wrapText="1"/>
    </xf>
    <xf numFmtId="183" fontId="4" fillId="0" borderId="21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center" wrapText="1"/>
    </xf>
    <xf numFmtId="192" fontId="4" fillId="0" borderId="19" xfId="84" applyNumberFormat="1" applyFont="1" applyBorder="1" applyAlignment="1">
      <alignment wrapText="1"/>
    </xf>
    <xf numFmtId="192" fontId="4" fillId="0" borderId="0" xfId="84" applyNumberFormat="1" applyFont="1" applyBorder="1" applyAlignment="1">
      <alignment wrapText="1"/>
    </xf>
    <xf numFmtId="0" fontId="4" fillId="0" borderId="21" xfId="0" applyNumberFormat="1" applyFont="1" applyBorder="1" applyAlignment="1">
      <alignment horizontal="right" wrapText="1"/>
    </xf>
    <xf numFmtId="192" fontId="4" fillId="0" borderId="19" xfId="84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192" fontId="4" fillId="0" borderId="19" xfId="84" applyNumberFormat="1" applyFont="1" applyBorder="1" applyAlignment="1">
      <alignment horizontal="left" wrapText="1"/>
    </xf>
    <xf numFmtId="0" fontId="4" fillId="0" borderId="70" xfId="0" applyFont="1" applyBorder="1" applyAlignment="1">
      <alignment wrapText="1"/>
    </xf>
    <xf numFmtId="183" fontId="4" fillId="0" borderId="22" xfId="0" applyNumberFormat="1" applyFont="1" applyBorder="1" applyAlignment="1">
      <alignment horizontal="right" wrapText="1"/>
    </xf>
    <xf numFmtId="49" fontId="4" fillId="0" borderId="70" xfId="0" applyNumberFormat="1" applyFont="1" applyBorder="1" applyAlignment="1">
      <alignment horizontal="center" wrapText="1"/>
    </xf>
    <xf numFmtId="1" fontId="4" fillId="0" borderId="79" xfId="0" applyNumberFormat="1" applyFont="1" applyBorder="1" applyAlignment="1">
      <alignment wrapText="1"/>
    </xf>
    <xf numFmtId="3" fontId="4" fillId="0" borderId="79" xfId="0" applyNumberFormat="1" applyFont="1" applyBorder="1" applyAlignment="1">
      <alignment wrapText="1"/>
    </xf>
    <xf numFmtId="1" fontId="4" fillId="0" borderId="19" xfId="0" applyNumberFormat="1" applyFont="1" applyBorder="1" applyAlignment="1">
      <alignment wrapText="1"/>
    </xf>
    <xf numFmtId="192" fontId="4" fillId="0" borderId="19" xfId="84" applyNumberFormat="1" applyFont="1" applyBorder="1" applyAlignment="1">
      <alignment horizontal="right" wrapText="1"/>
    </xf>
    <xf numFmtId="192" fontId="4" fillId="0" borderId="19" xfId="84" applyNumberFormat="1" applyFont="1" applyBorder="1" applyAlignment="1">
      <alignment horizontal="right" vertical="center" wrapText="1"/>
    </xf>
    <xf numFmtId="192" fontId="4" fillId="0" borderId="29" xfId="84" applyNumberFormat="1" applyFont="1" applyBorder="1" applyAlignment="1">
      <alignment wrapText="1"/>
    </xf>
    <xf numFmtId="0" fontId="4" fillId="0" borderId="27" xfId="0" applyFont="1" applyBorder="1" applyAlignment="1">
      <alignment wrapText="1"/>
    </xf>
    <xf numFmtId="183" fontId="4" fillId="0" borderId="27" xfId="0" applyNumberFormat="1" applyFont="1" applyBorder="1" applyAlignment="1">
      <alignment horizontal="right" wrapText="1"/>
    </xf>
    <xf numFmtId="49" fontId="4" fillId="0" borderId="29" xfId="0" applyNumberFormat="1" applyFont="1" applyBorder="1" applyAlignment="1">
      <alignment horizontal="center" wrapText="1"/>
    </xf>
    <xf numFmtId="192" fontId="4" fillId="0" borderId="28" xfId="84" applyNumberFormat="1" applyFont="1" applyBorder="1" applyAlignment="1">
      <alignment wrapText="1"/>
    </xf>
    <xf numFmtId="3" fontId="4" fillId="0" borderId="28" xfId="0" applyNumberFormat="1" applyFont="1" applyBorder="1" applyAlignment="1">
      <alignment wrapText="1"/>
    </xf>
    <xf numFmtId="3" fontId="4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3" fontId="4" fillId="0" borderId="0" xfId="0" applyNumberFormat="1" applyFont="1" applyAlignment="1">
      <alignment horizontal="center" wrapText="1"/>
    </xf>
    <xf numFmtId="49" fontId="23" fillId="0" borderId="0" xfId="0" applyNumberFormat="1" applyFont="1" applyBorder="1" applyAlignment="1">
      <alignment vertical="top"/>
    </xf>
    <xf numFmtId="0" fontId="23" fillId="0" borderId="0" xfId="0" applyFont="1" applyFill="1" applyAlignment="1">
      <alignment/>
    </xf>
    <xf numFmtId="2" fontId="19" fillId="0" borderId="80" xfId="0" applyNumberFormat="1" applyFont="1" applyFill="1" applyBorder="1" applyAlignment="1">
      <alignment horizontal="right"/>
    </xf>
    <xf numFmtId="2" fontId="19" fillId="0" borderId="80" xfId="0" applyNumberFormat="1" applyFont="1" applyFill="1" applyBorder="1" applyAlignment="1">
      <alignment/>
    </xf>
    <xf numFmtId="2" fontId="19" fillId="0" borderId="81" xfId="0" applyNumberFormat="1" applyFont="1" applyFill="1" applyBorder="1" applyAlignment="1">
      <alignment horizontal="right"/>
    </xf>
    <xf numFmtId="2" fontId="19" fillId="0" borderId="24" xfId="0" applyNumberFormat="1" applyFont="1" applyFill="1" applyBorder="1" applyAlignment="1">
      <alignment horizontal="right"/>
    </xf>
    <xf numFmtId="2" fontId="19" fillId="0" borderId="25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18" fillId="0" borderId="40" xfId="0" applyFont="1" applyFill="1" applyBorder="1" applyAlignment="1">
      <alignment horizontal="center"/>
    </xf>
    <xf numFmtId="14" fontId="18" fillId="0" borderId="80" xfId="0" applyNumberFormat="1" applyFont="1" applyFill="1" applyBorder="1" applyAlignment="1">
      <alignment/>
    </xf>
    <xf numFmtId="0" fontId="18" fillId="0" borderId="80" xfId="0" applyFont="1" applyFill="1" applyBorder="1" applyAlignment="1">
      <alignment/>
    </xf>
    <xf numFmtId="14" fontId="18" fillId="0" borderId="81" xfId="0" applyNumberFormat="1" applyFont="1" applyFill="1" applyBorder="1" applyAlignment="1">
      <alignment/>
    </xf>
    <xf numFmtId="49" fontId="18" fillId="0" borderId="15" xfId="0" applyNumberFormat="1" applyFont="1" applyFill="1" applyBorder="1" applyAlignment="1">
      <alignment/>
    </xf>
    <xf numFmtId="49" fontId="18" fillId="0" borderId="16" xfId="0" applyNumberFormat="1" applyFont="1" applyFill="1" applyBorder="1" applyAlignment="1">
      <alignment/>
    </xf>
    <xf numFmtId="192" fontId="18" fillId="0" borderId="24" xfId="84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2" fontId="8" fillId="0" borderId="82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/>
    </xf>
    <xf numFmtId="2" fontId="8" fillId="0" borderId="83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37" borderId="0" xfId="0" applyFont="1" applyFill="1" applyAlignment="1">
      <alignment/>
    </xf>
    <xf numFmtId="0" fontId="22" fillId="0" borderId="27" xfId="0" applyFont="1" applyFill="1" applyBorder="1" applyAlignment="1">
      <alignment vertical="top"/>
    </xf>
    <xf numFmtId="0" fontId="31" fillId="0" borderId="22" xfId="0" applyFont="1" applyFill="1" applyBorder="1" applyAlignment="1">
      <alignment horizontal="center"/>
    </xf>
    <xf numFmtId="49" fontId="30" fillId="0" borderId="51" xfId="0" applyNumberFormat="1" applyFont="1" applyFill="1" applyBorder="1" applyAlignment="1">
      <alignment horizontal="center" vertical="center" wrapText="1"/>
    </xf>
    <xf numFmtId="49" fontId="32" fillId="0" borderId="29" xfId="0" applyNumberFormat="1" applyFont="1" applyFill="1" applyBorder="1" applyAlignment="1">
      <alignment horizontal="center"/>
    </xf>
    <xf numFmtId="49" fontId="32" fillId="0" borderId="20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vertical="center" wrapText="1"/>
    </xf>
    <xf numFmtId="49" fontId="7" fillId="0" borderId="79" xfId="0" applyNumberFormat="1" applyFont="1" applyFill="1" applyBorder="1" applyAlignment="1">
      <alignment horizontal="center" vertical="center"/>
    </xf>
    <xf numFmtId="4" fontId="8" fillId="0" borderId="7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/>
    </xf>
    <xf numFmtId="183" fontId="8" fillId="0" borderId="0" xfId="0" applyNumberFormat="1" applyFont="1" applyFill="1" applyBorder="1" applyAlignment="1">
      <alignment/>
    </xf>
    <xf numFmtId="49" fontId="32" fillId="39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33" fillId="0" borderId="51" xfId="0" applyFont="1" applyBorder="1" applyAlignment="1">
      <alignment wrapText="1"/>
    </xf>
    <xf numFmtId="0" fontId="4" fillId="0" borderId="84" xfId="0" applyFont="1" applyBorder="1" applyAlignment="1">
      <alignment horizontal="right" wrapText="1"/>
    </xf>
    <xf numFmtId="0" fontId="4" fillId="0" borderId="51" xfId="0" applyFont="1" applyBorder="1" applyAlignment="1">
      <alignment horizontal="center" wrapText="1"/>
    </xf>
    <xf numFmtId="14" fontId="4" fillId="0" borderId="52" xfId="0" applyNumberFormat="1" applyFont="1" applyBorder="1" applyAlignment="1">
      <alignment horizontal="center" vertical="top" wrapText="1"/>
    </xf>
    <xf numFmtId="0" fontId="4" fillId="0" borderId="52" xfId="0" applyFont="1" applyBorder="1" applyAlignment="1">
      <alignment horizontal="right" wrapText="1"/>
    </xf>
    <xf numFmtId="0" fontId="4" fillId="0" borderId="5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wrapText="1"/>
    </xf>
    <xf numFmtId="49" fontId="4" fillId="0" borderId="51" xfId="0" applyNumberFormat="1" applyFont="1" applyFill="1" applyBorder="1" applyAlignment="1">
      <alignment horizontal="center" wrapText="1"/>
    </xf>
    <xf numFmtId="4" fontId="4" fillId="0" borderId="52" xfId="0" applyNumberFormat="1" applyFont="1" applyFill="1" applyBorder="1" applyAlignment="1">
      <alignment horizontal="right" wrapText="1"/>
    </xf>
    <xf numFmtId="4" fontId="4" fillId="0" borderId="58" xfId="0" applyNumberFormat="1" applyFont="1" applyFill="1" applyBorder="1" applyAlignment="1">
      <alignment horizontal="right" wrapText="1"/>
    </xf>
    <xf numFmtId="1" fontId="4" fillId="0" borderId="52" xfId="0" applyNumberFormat="1" applyFont="1" applyFill="1" applyBorder="1" applyAlignment="1">
      <alignment horizontal="right" wrapText="1"/>
    </xf>
    <xf numFmtId="183" fontId="4" fillId="0" borderId="31" xfId="0" applyNumberFormat="1" applyFont="1" applyFill="1" applyBorder="1" applyAlignment="1">
      <alignment horizontal="right" wrapText="1"/>
    </xf>
    <xf numFmtId="192" fontId="4" fillId="0" borderId="52" xfId="84" applyNumberFormat="1" applyFont="1" applyFill="1" applyBorder="1" applyAlignment="1">
      <alignment wrapText="1"/>
    </xf>
    <xf numFmtId="3" fontId="4" fillId="0" borderId="52" xfId="0" applyNumberFormat="1" applyFont="1" applyFill="1" applyBorder="1" applyAlignment="1">
      <alignment horizontal="right" wrapText="1"/>
    </xf>
    <xf numFmtId="192" fontId="4" fillId="0" borderId="51" xfId="84" applyNumberFormat="1" applyFont="1" applyBorder="1" applyAlignment="1">
      <alignment wrapText="1"/>
    </xf>
    <xf numFmtId="0" fontId="4" fillId="0" borderId="51" xfId="0" applyFont="1" applyBorder="1" applyAlignment="1">
      <alignment wrapText="1"/>
    </xf>
    <xf numFmtId="183" fontId="4" fillId="0" borderId="31" xfId="0" applyNumberFormat="1" applyFont="1" applyBorder="1" applyAlignment="1">
      <alignment horizontal="right" wrapText="1"/>
    </xf>
    <xf numFmtId="49" fontId="4" fillId="0" borderId="51" xfId="0" applyNumberFormat="1" applyFont="1" applyBorder="1" applyAlignment="1">
      <alignment horizontal="center" wrapText="1"/>
    </xf>
    <xf numFmtId="3" fontId="4" fillId="0" borderId="52" xfId="0" applyNumberFormat="1" applyFont="1" applyBorder="1" applyAlignment="1">
      <alignment horizontal="right" wrapText="1"/>
    </xf>
    <xf numFmtId="192" fontId="4" fillId="0" borderId="52" xfId="84" applyNumberFormat="1" applyFont="1" applyFill="1" applyBorder="1" applyAlignment="1">
      <alignment horizontal="right" wrapText="1"/>
    </xf>
    <xf numFmtId="0" fontId="4" fillId="0" borderId="29" xfId="0" applyFont="1" applyFill="1" applyBorder="1" applyAlignment="1">
      <alignment wrapText="1"/>
    </xf>
    <xf numFmtId="183" fontId="4" fillId="0" borderId="27" xfId="0" applyNumberFormat="1" applyFont="1" applyFill="1" applyBorder="1" applyAlignment="1">
      <alignment horizontal="right" wrapText="1"/>
    </xf>
    <xf numFmtId="49" fontId="4" fillId="0" borderId="27" xfId="0" applyNumberFormat="1" applyFont="1" applyFill="1" applyBorder="1" applyAlignment="1">
      <alignment horizontal="center" wrapText="1"/>
    </xf>
    <xf numFmtId="192" fontId="4" fillId="0" borderId="29" xfId="84" applyNumberFormat="1" applyFont="1" applyFill="1" applyBorder="1" applyAlignment="1">
      <alignment horizontal="right" wrapText="1"/>
    </xf>
    <xf numFmtId="3" fontId="4" fillId="0" borderId="28" xfId="0" applyNumberFormat="1" applyFont="1" applyFill="1" applyBorder="1" applyAlignment="1">
      <alignment horizontal="right" wrapText="1"/>
    </xf>
    <xf numFmtId="0" fontId="4" fillId="0" borderId="70" xfId="0" applyFont="1" applyFill="1" applyBorder="1" applyAlignment="1">
      <alignment wrapText="1"/>
    </xf>
    <xf numFmtId="183" fontId="4" fillId="0" borderId="22" xfId="0" applyNumberFormat="1" applyFont="1" applyFill="1" applyBorder="1" applyAlignment="1">
      <alignment horizontal="right" wrapText="1"/>
    </xf>
    <xf numFmtId="49" fontId="4" fillId="0" borderId="22" xfId="0" applyNumberFormat="1" applyFont="1" applyFill="1" applyBorder="1" applyAlignment="1">
      <alignment horizontal="center" wrapText="1"/>
    </xf>
    <xf numFmtId="192" fontId="4" fillId="0" borderId="70" xfId="84" applyNumberFormat="1" applyFont="1" applyFill="1" applyBorder="1" applyAlignment="1">
      <alignment horizontal="right" wrapText="1"/>
    </xf>
    <xf numFmtId="3" fontId="4" fillId="0" borderId="79" xfId="0" applyNumberFormat="1" applyFont="1" applyFill="1" applyBorder="1" applyAlignment="1">
      <alignment wrapText="1"/>
    </xf>
    <xf numFmtId="192" fontId="4" fillId="0" borderId="70" xfId="84" applyNumberFormat="1" applyFont="1" applyBorder="1" applyAlignment="1">
      <alignment wrapText="1"/>
    </xf>
    <xf numFmtId="0" fontId="4" fillId="0" borderId="31" xfId="0" applyFont="1" applyBorder="1" applyAlignment="1">
      <alignment wrapText="1"/>
    </xf>
    <xf numFmtId="192" fontId="4" fillId="0" borderId="52" xfId="84" applyNumberFormat="1" applyFont="1" applyBorder="1" applyAlignment="1">
      <alignment horizontal="right" wrapText="1"/>
    </xf>
    <xf numFmtId="3" fontId="4" fillId="0" borderId="52" xfId="0" applyNumberFormat="1" applyFont="1" applyBorder="1" applyAlignment="1">
      <alignment wrapText="1"/>
    </xf>
    <xf numFmtId="0" fontId="4" fillId="0" borderId="22" xfId="0" applyFont="1" applyBorder="1" applyAlignment="1">
      <alignment wrapText="1"/>
    </xf>
    <xf numFmtId="192" fontId="4" fillId="0" borderId="79" xfId="84" applyNumberFormat="1" applyFont="1" applyBorder="1" applyAlignment="1">
      <alignment horizontal="right" wrapText="1"/>
    </xf>
    <xf numFmtId="3" fontId="4" fillId="0" borderId="79" xfId="0" applyNumberFormat="1" applyFont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37" borderId="0" xfId="0" applyFont="1" applyFill="1" applyAlignment="1">
      <alignment/>
    </xf>
    <xf numFmtId="0" fontId="23" fillId="0" borderId="84" xfId="46" applyFont="1" applyBorder="1" applyAlignment="1">
      <alignment/>
      <protection/>
    </xf>
    <xf numFmtId="0" fontId="23" fillId="0" borderId="0" xfId="46" applyFont="1" applyBorder="1" applyAlignment="1">
      <alignment/>
      <protection/>
    </xf>
    <xf numFmtId="0" fontId="4" fillId="0" borderId="29" xfId="46" applyFont="1" applyFill="1" applyBorder="1">
      <alignment/>
      <protection/>
    </xf>
    <xf numFmtId="0" fontId="4" fillId="0" borderId="43" xfId="46" applyFont="1" applyFill="1" applyBorder="1">
      <alignment/>
      <protection/>
    </xf>
    <xf numFmtId="49" fontId="4" fillId="0" borderId="29" xfId="0" applyNumberFormat="1" applyFont="1" applyFill="1" applyBorder="1" applyAlignment="1">
      <alignment wrapText="1"/>
    </xf>
    <xf numFmtId="49" fontId="4" fillId="0" borderId="27" xfId="0" applyNumberFormat="1" applyFont="1" applyFill="1" applyBorder="1" applyAlignment="1">
      <alignment wrapText="1"/>
    </xf>
    <xf numFmtId="0" fontId="4" fillId="0" borderId="29" xfId="46" applyFont="1" applyFill="1" applyBorder="1" applyAlignment="1">
      <alignment horizontal="center" wrapText="1"/>
      <protection/>
    </xf>
    <xf numFmtId="0" fontId="4" fillId="0" borderId="28" xfId="46" applyFont="1" applyFill="1" applyBorder="1" applyAlignment="1">
      <alignment horizontal="center" wrapText="1"/>
      <protection/>
    </xf>
    <xf numFmtId="0" fontId="4" fillId="0" borderId="27" xfId="46" applyFont="1" applyFill="1" applyBorder="1" applyAlignment="1">
      <alignment horizontal="center" wrapText="1"/>
      <protection/>
    </xf>
    <xf numFmtId="0" fontId="4" fillId="0" borderId="29" xfId="46" applyFont="1" applyFill="1" applyBorder="1" applyAlignment="1">
      <alignment horizontal="center"/>
      <protection/>
    </xf>
    <xf numFmtId="0" fontId="4" fillId="0" borderId="20" xfId="46" applyFont="1" applyFill="1" applyBorder="1">
      <alignment/>
      <protection/>
    </xf>
    <xf numFmtId="49" fontId="4" fillId="0" borderId="20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20" xfId="46" applyFont="1" applyFill="1" applyBorder="1" applyAlignment="1">
      <alignment horizontal="center" wrapText="1"/>
      <protection/>
    </xf>
    <xf numFmtId="0" fontId="4" fillId="0" borderId="19" xfId="46" applyFont="1" applyFill="1" applyBorder="1" applyAlignment="1">
      <alignment horizontal="center" wrapText="1"/>
      <protection/>
    </xf>
    <xf numFmtId="0" fontId="4" fillId="0" borderId="21" xfId="46" applyFont="1" applyFill="1" applyBorder="1" applyAlignment="1">
      <alignment horizontal="center" wrapText="1"/>
      <protection/>
    </xf>
    <xf numFmtId="0" fontId="4" fillId="0" borderId="20" xfId="46" applyFont="1" applyFill="1" applyBorder="1" applyAlignment="1">
      <alignment horizontal="center"/>
      <protection/>
    </xf>
    <xf numFmtId="49" fontId="4" fillId="0" borderId="70" xfId="0" applyNumberFormat="1" applyFont="1" applyFill="1" applyBorder="1" applyAlignment="1">
      <alignment wrapText="1"/>
    </xf>
    <xf numFmtId="0" fontId="4" fillId="0" borderId="70" xfId="46" applyFont="1" applyFill="1" applyBorder="1" applyAlignment="1">
      <alignment horizontal="center" wrapText="1"/>
      <protection/>
    </xf>
    <xf numFmtId="3" fontId="4" fillId="0" borderId="85" xfId="46" applyNumberFormat="1" applyFont="1" applyFill="1" applyBorder="1" applyAlignment="1">
      <alignment horizontal="right"/>
      <protection/>
    </xf>
    <xf numFmtId="3" fontId="4" fillId="0" borderId="86" xfId="46" applyNumberFormat="1" applyFont="1" applyFill="1" applyBorder="1" applyAlignment="1">
      <alignment horizontal="right"/>
      <protection/>
    </xf>
    <xf numFmtId="3" fontId="4" fillId="0" borderId="69" xfId="46" applyNumberFormat="1" applyFont="1" applyFill="1" applyBorder="1">
      <alignment/>
      <protection/>
    </xf>
    <xf numFmtId="0" fontId="4" fillId="0" borderId="69" xfId="46" applyFont="1" applyFill="1" applyBorder="1">
      <alignment/>
      <protection/>
    </xf>
    <xf numFmtId="192" fontId="4" fillId="0" borderId="45" xfId="84" applyNumberFormat="1" applyFont="1" applyFill="1" applyBorder="1" applyAlignment="1">
      <alignment horizontal="right"/>
    </xf>
    <xf numFmtId="3" fontId="4" fillId="0" borderId="87" xfId="46" applyNumberFormat="1" applyFont="1" applyFill="1" applyBorder="1" applyAlignment="1">
      <alignment horizontal="right"/>
      <protection/>
    </xf>
    <xf numFmtId="3" fontId="4" fillId="0" borderId="66" xfId="0" applyNumberFormat="1" applyFont="1" applyFill="1" applyBorder="1" applyAlignment="1">
      <alignment wrapText="1"/>
    </xf>
    <xf numFmtId="3" fontId="4" fillId="0" borderId="88" xfId="46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/>
    </xf>
    <xf numFmtId="3" fontId="4" fillId="0" borderId="89" xfId="46" applyNumberFormat="1" applyFont="1" applyFill="1" applyBorder="1" applyAlignment="1">
      <alignment horizontal="right"/>
      <protection/>
    </xf>
    <xf numFmtId="3" fontId="4" fillId="0" borderId="90" xfId="46" applyNumberFormat="1" applyFont="1" applyFill="1" applyBorder="1" applyAlignment="1">
      <alignment horizontal="right"/>
      <protection/>
    </xf>
    <xf numFmtId="3" fontId="4" fillId="0" borderId="91" xfId="46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wrapText="1"/>
    </xf>
    <xf numFmtId="0" fontId="13" fillId="0" borderId="0" xfId="46" applyFont="1" applyBorder="1">
      <alignment/>
      <protection/>
    </xf>
    <xf numFmtId="3" fontId="13" fillId="0" borderId="0" xfId="46" applyNumberFormat="1" applyFont="1" applyBorder="1" applyAlignment="1">
      <alignment horizontal="center"/>
      <protection/>
    </xf>
    <xf numFmtId="49" fontId="12" fillId="0" borderId="0" xfId="0" applyNumberFormat="1" applyFont="1" applyAlignment="1">
      <alignment wrapText="1"/>
    </xf>
    <xf numFmtId="4" fontId="19" fillId="40" borderId="16" xfId="0" applyNumberFormat="1" applyFont="1" applyFill="1" applyBorder="1" applyAlignment="1">
      <alignment/>
    </xf>
    <xf numFmtId="0" fontId="16" fillId="0" borderId="0" xfId="0" applyFont="1" applyAlignment="1">
      <alignment/>
    </xf>
    <xf numFmtId="4" fontId="19" fillId="10" borderId="41" xfId="0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0" fontId="19" fillId="10" borderId="16" xfId="0" applyFont="1" applyFill="1" applyBorder="1" applyAlignment="1">
      <alignment/>
    </xf>
    <xf numFmtId="192" fontId="16" fillId="0" borderId="0" xfId="0" applyNumberFormat="1" applyFont="1" applyAlignment="1">
      <alignment/>
    </xf>
    <xf numFmtId="49" fontId="16" fillId="0" borderId="20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0" fontId="4" fillId="0" borderId="65" xfId="46" applyFont="1" applyFill="1" applyBorder="1" applyAlignment="1">
      <alignment horizontal="right"/>
      <protection/>
    </xf>
    <xf numFmtId="3" fontId="4" fillId="0" borderId="55" xfId="46" applyNumberFormat="1" applyFont="1" applyFill="1" applyBorder="1" applyAlignment="1">
      <alignment horizontal="right"/>
      <protection/>
    </xf>
    <xf numFmtId="0" fontId="4" fillId="0" borderId="64" xfId="46" applyFont="1" applyFill="1" applyBorder="1" applyAlignment="1">
      <alignment horizontal="right"/>
      <protection/>
    </xf>
    <xf numFmtId="0" fontId="4" fillId="0" borderId="69" xfId="46" applyFont="1" applyFill="1" applyBorder="1" applyAlignment="1">
      <alignment horizontal="right"/>
      <protection/>
    </xf>
    <xf numFmtId="0" fontId="4" fillId="0" borderId="92" xfId="46" applyFont="1" applyFill="1" applyBorder="1" applyAlignment="1">
      <alignment horizontal="right"/>
      <protection/>
    </xf>
    <xf numFmtId="0" fontId="4" fillId="0" borderId="67" xfId="46" applyFont="1" applyFill="1" applyBorder="1" applyAlignment="1">
      <alignment horizontal="right"/>
      <protection/>
    </xf>
    <xf numFmtId="3" fontId="4" fillId="0" borderId="62" xfId="46" applyNumberFormat="1" applyFont="1" applyFill="1" applyBorder="1" applyAlignment="1">
      <alignment horizontal="right"/>
      <protection/>
    </xf>
    <xf numFmtId="3" fontId="4" fillId="0" borderId="71" xfId="0" applyNumberFormat="1" applyFont="1" applyFill="1" applyBorder="1" applyAlignment="1">
      <alignment wrapText="1"/>
    </xf>
    <xf numFmtId="0" fontId="4" fillId="0" borderId="93" xfId="46" applyFont="1" applyFill="1" applyBorder="1" applyAlignment="1">
      <alignment horizontal="right"/>
      <protection/>
    </xf>
    <xf numFmtId="3" fontId="4" fillId="0" borderId="70" xfId="0" applyNumberFormat="1" applyFont="1" applyFill="1" applyBorder="1" applyAlignment="1">
      <alignment horizontal="right" wrapText="1"/>
    </xf>
    <xf numFmtId="49" fontId="32" fillId="0" borderId="70" xfId="0" applyNumberFormat="1" applyFont="1" applyFill="1" applyBorder="1" applyAlignment="1">
      <alignment horizontal="center" vertical="center"/>
    </xf>
    <xf numFmtId="14" fontId="30" fillId="0" borderId="31" xfId="0" applyNumberFormat="1" applyFont="1" applyFill="1" applyBorder="1" applyAlignment="1">
      <alignment horizontal="center" vertical="top" wrapText="1"/>
    </xf>
    <xf numFmtId="14" fontId="30" fillId="0" borderId="52" xfId="0" applyNumberFormat="1" applyFont="1" applyFill="1" applyBorder="1" applyAlignment="1">
      <alignment horizontal="center" vertical="top" wrapText="1"/>
    </xf>
    <xf numFmtId="0" fontId="23" fillId="37" borderId="84" xfId="0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70" xfId="0" applyNumberFormat="1" applyFont="1" applyFill="1" applyBorder="1" applyAlignment="1">
      <alignment horizontal="center" vertical="top" wrapText="1"/>
    </xf>
    <xf numFmtId="49" fontId="4" fillId="0" borderId="43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4" fillId="0" borderId="29" xfId="46" applyFont="1" applyFill="1" applyBorder="1" applyAlignment="1">
      <alignment horizontal="center" vertical="top" wrapText="1"/>
      <protection/>
    </xf>
    <xf numFmtId="0" fontId="4" fillId="0" borderId="20" xfId="46" applyFont="1" applyFill="1" applyBorder="1" applyAlignment="1">
      <alignment horizontal="center" vertical="top" wrapText="1"/>
      <protection/>
    </xf>
    <xf numFmtId="0" fontId="4" fillId="0" borderId="70" xfId="46" applyFont="1" applyFill="1" applyBorder="1" applyAlignment="1">
      <alignment horizontal="center" vertical="top" wrapText="1"/>
      <protection/>
    </xf>
    <xf numFmtId="0" fontId="4" fillId="0" borderId="21" xfId="46" applyFont="1" applyFill="1" applyBorder="1" applyAlignment="1">
      <alignment horizontal="center" wrapText="1"/>
      <protection/>
    </xf>
  </cellXfs>
  <cellStyles count="75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3 2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aBorderCell" xfId="35"/>
    <cellStyle name="aCalculatedCell" xfId="36"/>
    <cellStyle name="aInputCash" xfId="37"/>
    <cellStyle name="aInputCell 2" xfId="38"/>
    <cellStyle name="aSubtotal" xfId="39"/>
    <cellStyle name="aSubtotalCell" xfId="40"/>
    <cellStyle name="aTotalCell" xfId="41"/>
    <cellStyle name="backgr" xfId="42"/>
    <cellStyle name="Comma_~2987945" xfId="43"/>
    <cellStyle name="Normal 3" xfId="44"/>
    <cellStyle name="Normal_Cash Flow Statement" xfId="45"/>
    <cellStyle name="Normal_Собственный капитал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2 2" xfId="69"/>
    <cellStyle name="Обычный 2 3" xfId="70"/>
    <cellStyle name="Обычный 3" xfId="71"/>
    <cellStyle name="Обычный 4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72;&#1087;&#1088;&#1077;&#1083;&#1100;\GRF%20&#1079;&#1072;%20&#1072;&#1087;&#1088;&#1077;&#1083;&#1100;\KZ103_Zhairemskiy%20Gok%20HFM_0414_SU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2\&#1103;&#1085;&#1074;&#1072;&#1088;&#1100;%2014.02\&#1086;&#1090;&#1095;&#1077;&#1090;&#1099;\&#1050;&#1086;&#1087;&#1080;&#1103;%20&#1044;&#1044;&#1057;_01%202012%20(&#1082;&#1086;&#1089;&#1074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48;&#1102;&#1083;&#1100;\&#1086;&#1090;&#1095;&#1077;&#1090;%20&#1085;&#1072;&#1088;&#1072;&#1089;&#1090;&#1072;&#1102;&#1097;&#1080;&#1084;%20%20&#1085;&#1072;%2031.07.2014%20&#1082;&#1086;&#1085;&#108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Zhamanova\Desktop\&#1073;&#1072;&#1085;&#1082;&#1056;&#1041;&#1050;\2018\&#1088;&#1072;&#1073;&#1060;&#1054;&#1056;&#1052;&#1040;2018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uidance (H)"/>
      <sheetName val="Admin (H)"/>
      <sheetName val="Dic (H)"/>
      <sheetName val="HFM DATA TAB (H)"/>
      <sheetName val="Selections"/>
      <sheetName val="Cover"/>
      <sheetName val="Index"/>
      <sheetName val="List of Companies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3.11 Imp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 (H)"/>
      <sheetName val="5.8 OTAX"/>
      <sheetName val="5.10 TaxBal"/>
      <sheetName val="6.0 EQ"/>
      <sheetName val="7.1 Emp"/>
      <sheetName val="7.2 CAPEX"/>
      <sheetName val="7.2.1 Comited_CAPEX"/>
      <sheetName val="7.3 CAPEX Add"/>
      <sheetName val="7.4 CAPEX Spend"/>
      <sheetName val="7.5 CapInt"/>
      <sheetName val="7.7 Planned Repairs"/>
      <sheetName val="8. RP"/>
      <sheetName val="Validations"/>
    </sheetNames>
    <sheetDataSet>
      <sheetData sheetId="1">
        <row r="6">
          <cell r="B6" t="str">
            <v>Select</v>
          </cell>
          <cell r="AA6" t="str">
            <v>Выберите компанию</v>
          </cell>
        </row>
        <row r="7">
          <cell r="B7" t="str">
            <v>AF101</v>
          </cell>
          <cell r="AA7" t="str">
            <v>RP_A100</v>
          </cell>
        </row>
        <row r="8">
          <cell r="B8" t="str">
            <v>AF102</v>
          </cell>
          <cell r="AA8" t="str">
            <v>RP_A101</v>
          </cell>
        </row>
        <row r="9">
          <cell r="B9" t="str">
            <v>AF103</v>
          </cell>
          <cell r="AA9" t="str">
            <v>RP_A102</v>
          </cell>
        </row>
        <row r="10">
          <cell r="B10" t="str">
            <v>AF104</v>
          </cell>
          <cell r="AA10" t="str">
            <v>RP_A103</v>
          </cell>
        </row>
        <row r="11">
          <cell r="B11" t="str">
            <v>AF105</v>
          </cell>
          <cell r="AA11" t="str">
            <v>RP_A104</v>
          </cell>
        </row>
        <row r="12">
          <cell r="B12" t="str">
            <v>AF106</v>
          </cell>
          <cell r="AA12" t="str">
            <v>RP_A105</v>
          </cell>
        </row>
        <row r="13">
          <cell r="B13" t="str">
            <v>AF107</v>
          </cell>
          <cell r="AA13" t="str">
            <v>RP_A106</v>
          </cell>
        </row>
        <row r="14">
          <cell r="B14" t="str">
            <v>AF123</v>
          </cell>
          <cell r="AA14" t="str">
            <v>RP_A107</v>
          </cell>
        </row>
        <row r="15">
          <cell r="B15" t="str">
            <v>AF124</v>
          </cell>
          <cell r="AA15" t="str">
            <v>RP_A108</v>
          </cell>
        </row>
        <row r="16">
          <cell r="B16" t="str">
            <v>AF127</v>
          </cell>
          <cell r="AA16" t="str">
            <v>RP_A109</v>
          </cell>
        </row>
        <row r="17">
          <cell r="B17" t="str">
            <v>AF128</v>
          </cell>
          <cell r="AA17" t="str">
            <v>RP_A110</v>
          </cell>
        </row>
        <row r="18">
          <cell r="B18" t="str">
            <v>AF129</v>
          </cell>
          <cell r="AA18" t="str">
            <v>RP_A111</v>
          </cell>
        </row>
        <row r="19">
          <cell r="B19" t="str">
            <v>AF130</v>
          </cell>
          <cell r="AA19" t="str">
            <v>RP_A112</v>
          </cell>
        </row>
        <row r="20">
          <cell r="B20" t="str">
            <v>AF131</v>
          </cell>
          <cell r="AA20" t="str">
            <v>RP_A113</v>
          </cell>
        </row>
        <row r="21">
          <cell r="B21" t="str">
            <v>AF132</v>
          </cell>
          <cell r="AA21" t="str">
            <v>RP_A114</v>
          </cell>
        </row>
        <row r="22">
          <cell r="B22" t="str">
            <v>AF140</v>
          </cell>
          <cell r="AA22" t="str">
            <v>RP_A115</v>
          </cell>
        </row>
        <row r="23">
          <cell r="B23" t="str">
            <v>AF141</v>
          </cell>
          <cell r="AA23" t="str">
            <v>RP_A116</v>
          </cell>
        </row>
        <row r="24">
          <cell r="B24" t="str">
            <v>AF142</v>
          </cell>
          <cell r="AA24" t="str">
            <v>RP_A117</v>
          </cell>
        </row>
        <row r="25">
          <cell r="B25" t="str">
            <v>AF143</v>
          </cell>
          <cell r="AA25" t="str">
            <v>RP_AF118</v>
          </cell>
        </row>
        <row r="26">
          <cell r="B26" t="str">
            <v>AF144</v>
          </cell>
          <cell r="AA26" t="str">
            <v>RP_AF119</v>
          </cell>
        </row>
        <row r="27">
          <cell r="B27" t="str">
            <v>BR100</v>
          </cell>
          <cell r="AA27" t="str">
            <v>RP_AF121</v>
          </cell>
        </row>
        <row r="28">
          <cell r="B28" t="str">
            <v>BR101</v>
          </cell>
          <cell r="AA28" t="str">
            <v>RP_AF122</v>
          </cell>
        </row>
        <row r="29">
          <cell r="B29" t="str">
            <v>BR102</v>
          </cell>
          <cell r="AA29" t="str">
            <v>RP_AF125</v>
          </cell>
        </row>
        <row r="30">
          <cell r="B30" t="str">
            <v>BR103</v>
          </cell>
          <cell r="AA30" t="str">
            <v>RP_AF126</v>
          </cell>
        </row>
        <row r="31">
          <cell r="B31" t="str">
            <v>BR104</v>
          </cell>
          <cell r="AA31" t="str">
            <v>RP_AF127</v>
          </cell>
        </row>
        <row r="32">
          <cell r="B32" t="str">
            <v>CA100</v>
          </cell>
          <cell r="AA32" t="str">
            <v>RP_AF128</v>
          </cell>
        </row>
        <row r="33">
          <cell r="B33" t="str">
            <v>CD100</v>
          </cell>
          <cell r="AA33" t="str">
            <v>RP_AF129</v>
          </cell>
        </row>
        <row r="34">
          <cell r="B34" t="str">
            <v>CD101</v>
          </cell>
          <cell r="AA34" t="str">
            <v>RP_AF130</v>
          </cell>
        </row>
        <row r="35">
          <cell r="B35" t="str">
            <v>CD102</v>
          </cell>
          <cell r="AA35" t="str">
            <v>RP_AF131</v>
          </cell>
        </row>
        <row r="36">
          <cell r="B36" t="str">
            <v>CD103</v>
          </cell>
          <cell r="AA36" t="str">
            <v>RP_AF133</v>
          </cell>
        </row>
        <row r="37">
          <cell r="B37" t="str">
            <v>CD108</v>
          </cell>
          <cell r="AA37" t="str">
            <v>RP_AF134</v>
          </cell>
        </row>
        <row r="38">
          <cell r="B38" t="str">
            <v>CD112</v>
          </cell>
          <cell r="AA38" t="str">
            <v>RP_AF135</v>
          </cell>
        </row>
        <row r="39">
          <cell r="B39" t="str">
            <v>CH104U</v>
          </cell>
          <cell r="AA39" t="str">
            <v>RP_AF136</v>
          </cell>
        </row>
        <row r="40">
          <cell r="B40" t="str">
            <v>CH105U</v>
          </cell>
          <cell r="AA40" t="str">
            <v>RP_BF100</v>
          </cell>
        </row>
        <row r="41">
          <cell r="B41" t="str">
            <v>CH106U</v>
          </cell>
          <cell r="AA41" t="str">
            <v>RP_BR102</v>
          </cell>
        </row>
        <row r="42">
          <cell r="B42" t="str">
            <v>CH107U</v>
          </cell>
          <cell r="AA42" t="str">
            <v>RP_BR103</v>
          </cell>
        </row>
        <row r="43">
          <cell r="B43" t="str">
            <v>CH123</v>
          </cell>
          <cell r="AA43" t="str">
            <v>RP_BR104</v>
          </cell>
        </row>
        <row r="44">
          <cell r="B44" t="str">
            <v>CH123U</v>
          </cell>
          <cell r="AA44" t="str">
            <v>RP_BR105</v>
          </cell>
        </row>
        <row r="45">
          <cell r="B45" t="str">
            <v>CH142</v>
          </cell>
          <cell r="AA45" t="str">
            <v>RP_BS10</v>
          </cell>
        </row>
        <row r="46">
          <cell r="B46" t="str">
            <v>CH143</v>
          </cell>
          <cell r="AA46" t="str">
            <v>RP_CH100</v>
          </cell>
        </row>
        <row r="47">
          <cell r="B47" t="str">
            <v>CH145</v>
          </cell>
          <cell r="AA47" t="str">
            <v>RP_CH103</v>
          </cell>
        </row>
        <row r="48">
          <cell r="B48" t="str">
            <v>CN101</v>
          </cell>
          <cell r="AA48" t="str">
            <v>RP_CH111</v>
          </cell>
        </row>
        <row r="49">
          <cell r="B49" t="str">
            <v>GB104</v>
          </cell>
          <cell r="AA49" t="str">
            <v>RP_CH126</v>
          </cell>
        </row>
        <row r="50">
          <cell r="B50" t="str">
            <v>GB105</v>
          </cell>
          <cell r="AA50" t="str">
            <v>RP_CH143</v>
          </cell>
        </row>
        <row r="51">
          <cell r="B51" t="str">
            <v>GB106</v>
          </cell>
          <cell r="AA51" t="str">
            <v>RP_CH150</v>
          </cell>
        </row>
        <row r="52">
          <cell r="B52" t="str">
            <v>GB108</v>
          </cell>
          <cell r="AA52" t="str">
            <v>RP_CH151</v>
          </cell>
        </row>
        <row r="53">
          <cell r="B53" t="str">
            <v>GB109</v>
          </cell>
          <cell r="AA53" t="str">
            <v>RP_CH152</v>
          </cell>
        </row>
        <row r="54">
          <cell r="B54" t="str">
            <v>GB110</v>
          </cell>
          <cell r="AA54" t="str">
            <v>RP_CN101</v>
          </cell>
        </row>
        <row r="55">
          <cell r="B55" t="str">
            <v>GB111</v>
          </cell>
          <cell r="AA55" t="str">
            <v>RP_CN102</v>
          </cell>
        </row>
        <row r="56">
          <cell r="B56" t="str">
            <v>GB112</v>
          </cell>
          <cell r="AA56" t="str">
            <v>RP_CN103</v>
          </cell>
        </row>
        <row r="57">
          <cell r="B57" t="str">
            <v>GB113</v>
          </cell>
          <cell r="AA57" t="str">
            <v>RP_DE100</v>
          </cell>
        </row>
        <row r="58">
          <cell r="B58" t="str">
            <v>GB115</v>
          </cell>
          <cell r="AA58" t="str">
            <v>RP_DE101</v>
          </cell>
        </row>
        <row r="59">
          <cell r="B59" t="str">
            <v>GB198</v>
          </cell>
          <cell r="AA59" t="str">
            <v>RP_DE102</v>
          </cell>
        </row>
        <row r="60">
          <cell r="B60" t="str">
            <v>GB199</v>
          </cell>
          <cell r="AA60" t="str">
            <v>RP_FS003</v>
          </cell>
        </row>
        <row r="61">
          <cell r="B61" t="str">
            <v>GB201</v>
          </cell>
          <cell r="AA61" t="str">
            <v>RP_FS004</v>
          </cell>
        </row>
        <row r="62">
          <cell r="B62" t="str">
            <v>GB207</v>
          </cell>
          <cell r="AA62" t="str">
            <v>RP_FS005</v>
          </cell>
        </row>
        <row r="63">
          <cell r="B63" t="str">
            <v>GN100</v>
          </cell>
          <cell r="AA63" t="str">
            <v>RP_FS006</v>
          </cell>
        </row>
        <row r="64">
          <cell r="B64" t="str">
            <v>IE100</v>
          </cell>
          <cell r="AA64" t="str">
            <v>RP_FS007</v>
          </cell>
        </row>
        <row r="65">
          <cell r="B65" t="str">
            <v>KE100</v>
          </cell>
          <cell r="AA65" t="str">
            <v>RP_FS008</v>
          </cell>
        </row>
        <row r="66">
          <cell r="B66" t="str">
            <v>KZ101</v>
          </cell>
          <cell r="AA66" t="str">
            <v>RP_FS009</v>
          </cell>
        </row>
        <row r="67">
          <cell r="B67" t="str">
            <v>KZ102</v>
          </cell>
          <cell r="AA67" t="str">
            <v>RP_FS010</v>
          </cell>
        </row>
        <row r="68">
          <cell r="B68" t="str">
            <v>KZ103</v>
          </cell>
          <cell r="AA68" t="str">
            <v>RP_FS011</v>
          </cell>
        </row>
        <row r="69">
          <cell r="B69" t="str">
            <v>KZ104</v>
          </cell>
          <cell r="AA69" t="str">
            <v>RP_FS012</v>
          </cell>
        </row>
        <row r="70">
          <cell r="B70" t="str">
            <v>KZ105</v>
          </cell>
          <cell r="AA70" t="str">
            <v>RP_FS013</v>
          </cell>
        </row>
        <row r="71">
          <cell r="B71" t="str">
            <v>KZ107</v>
          </cell>
          <cell r="AA71" t="str">
            <v>RP_FS014</v>
          </cell>
        </row>
        <row r="72">
          <cell r="B72" t="str">
            <v>KZ108</v>
          </cell>
          <cell r="AA72" t="str">
            <v>RP_FS015</v>
          </cell>
        </row>
        <row r="73">
          <cell r="B73" t="str">
            <v>KZ108_Assoc</v>
          </cell>
          <cell r="AA73" t="str">
            <v>RP_FS016</v>
          </cell>
        </row>
        <row r="74">
          <cell r="B74" t="str">
            <v>KZ115</v>
          </cell>
          <cell r="AA74" t="str">
            <v>RP_G100</v>
          </cell>
        </row>
        <row r="75">
          <cell r="B75" t="str">
            <v>KZ116</v>
          </cell>
          <cell r="AA75" t="str">
            <v>RP_G101</v>
          </cell>
        </row>
        <row r="76">
          <cell r="B76" t="str">
            <v>KZ117</v>
          </cell>
          <cell r="AA76" t="str">
            <v>RP_G102</v>
          </cell>
        </row>
        <row r="77">
          <cell r="B77" t="str">
            <v>KZ121</v>
          </cell>
          <cell r="AA77" t="str">
            <v>RP_I100</v>
          </cell>
        </row>
        <row r="78">
          <cell r="B78" t="str">
            <v>KZ122</v>
          </cell>
          <cell r="AA78" t="str">
            <v>RP_K63</v>
          </cell>
        </row>
        <row r="79">
          <cell r="B79" t="str">
            <v>KZ128</v>
          </cell>
          <cell r="AA79" t="str">
            <v>RP_KG183</v>
          </cell>
        </row>
        <row r="80">
          <cell r="B80" t="str">
            <v>KZ130</v>
          </cell>
          <cell r="AA80" t="str">
            <v>RP_KG184</v>
          </cell>
        </row>
        <row r="81">
          <cell r="B81" t="str">
            <v>KZ134</v>
          </cell>
          <cell r="AA81" t="str">
            <v>RP_KG185</v>
          </cell>
        </row>
        <row r="82">
          <cell r="B82" t="str">
            <v>KZ136</v>
          </cell>
          <cell r="AA82" t="str">
            <v>RP_KG186</v>
          </cell>
        </row>
        <row r="83">
          <cell r="B83" t="str">
            <v>KZ137</v>
          </cell>
          <cell r="AA83" t="str">
            <v>RP_KG187</v>
          </cell>
        </row>
        <row r="84">
          <cell r="B84" t="str">
            <v>KZ138</v>
          </cell>
          <cell r="AA84" t="str">
            <v>RP_KZ011</v>
          </cell>
        </row>
        <row r="85">
          <cell r="B85" t="str">
            <v>KZ149</v>
          </cell>
          <cell r="AA85" t="str">
            <v>RP_KZ026</v>
          </cell>
        </row>
        <row r="86">
          <cell r="B86" t="str">
            <v>KZ199</v>
          </cell>
          <cell r="AA86" t="str">
            <v>RP_KZ028</v>
          </cell>
        </row>
        <row r="87">
          <cell r="B87" t="str">
            <v>KZ200</v>
          </cell>
          <cell r="AA87" t="str">
            <v>RP_KZ029</v>
          </cell>
        </row>
        <row r="88">
          <cell r="B88" t="str">
            <v>KZ202</v>
          </cell>
          <cell r="AA88" t="str">
            <v>RP_KZ067</v>
          </cell>
        </row>
        <row r="89">
          <cell r="B89" t="str">
            <v>KZ203</v>
          </cell>
          <cell r="AA89" t="str">
            <v>RP_KZ070</v>
          </cell>
        </row>
        <row r="90">
          <cell r="B90" t="str">
            <v>KZ204</v>
          </cell>
          <cell r="AA90" t="str">
            <v>RP_KZ100</v>
          </cell>
        </row>
        <row r="91">
          <cell r="B91" t="str">
            <v>KZ210</v>
          </cell>
          <cell r="AA91" t="str">
            <v>RP_KZ106</v>
          </cell>
        </row>
        <row r="92">
          <cell r="B92" t="str">
            <v>KZ273</v>
          </cell>
          <cell r="AA92" t="str">
            <v>RP_KZ109</v>
          </cell>
        </row>
        <row r="93">
          <cell r="B93" t="str">
            <v>KZ286</v>
          </cell>
          <cell r="AA93" t="str">
            <v>RP_KZ110</v>
          </cell>
        </row>
        <row r="94">
          <cell r="B94" t="str">
            <v>KZ289</v>
          </cell>
          <cell r="AA94" t="str">
            <v>RP_KZ111</v>
          </cell>
        </row>
        <row r="95">
          <cell r="B95" t="str">
            <v>KZ313</v>
          </cell>
          <cell r="AA95" t="str">
            <v>RP_KZ113</v>
          </cell>
        </row>
        <row r="96">
          <cell r="B96" t="str">
            <v>KZ314</v>
          </cell>
          <cell r="AA96" t="str">
            <v>RP_KZ114</v>
          </cell>
        </row>
        <row r="97">
          <cell r="B97" t="str">
            <v>KZ316</v>
          </cell>
          <cell r="AA97" t="str">
            <v>RP_KZ123</v>
          </cell>
        </row>
        <row r="98">
          <cell r="B98" t="str">
            <v>LU300</v>
          </cell>
          <cell r="AA98" t="str">
            <v>RP_KZ129</v>
          </cell>
        </row>
        <row r="99">
          <cell r="B99" t="str">
            <v>ML101</v>
          </cell>
          <cell r="AA99" t="str">
            <v>RP_KZ139</v>
          </cell>
        </row>
        <row r="100">
          <cell r="B100" t="str">
            <v>ML102</v>
          </cell>
          <cell r="AA100" t="str">
            <v>RP_KZ140</v>
          </cell>
        </row>
        <row r="101">
          <cell r="B101" t="str">
            <v>MN100</v>
          </cell>
          <cell r="AA101" t="str">
            <v>RP_KZ142</v>
          </cell>
        </row>
        <row r="102">
          <cell r="B102" t="str">
            <v>MU100</v>
          </cell>
          <cell r="AA102" t="str">
            <v>RP_KZ143</v>
          </cell>
        </row>
        <row r="103">
          <cell r="B103" t="str">
            <v>MU101</v>
          </cell>
          <cell r="AA103" t="str">
            <v>RP_KZ150</v>
          </cell>
        </row>
        <row r="104">
          <cell r="B104" t="str">
            <v>MU103</v>
          </cell>
          <cell r="AA104" t="str">
            <v>RP_KZ151</v>
          </cell>
        </row>
        <row r="105">
          <cell r="B105" t="str">
            <v>MU104</v>
          </cell>
          <cell r="AA105" t="str">
            <v>RP_KZ159</v>
          </cell>
        </row>
        <row r="106">
          <cell r="B106" t="str">
            <v>MZ101</v>
          </cell>
          <cell r="AA106" t="str">
            <v>RP_KZ162</v>
          </cell>
        </row>
        <row r="107">
          <cell r="B107" t="str">
            <v>MZ103</v>
          </cell>
          <cell r="AA107" t="str">
            <v>RP_KZ163</v>
          </cell>
        </row>
        <row r="108">
          <cell r="B108" t="str">
            <v>MZ104</v>
          </cell>
          <cell r="AA108" t="str">
            <v>RP_KZ164</v>
          </cell>
        </row>
        <row r="109">
          <cell r="B109" t="str">
            <v>MZ105</v>
          </cell>
          <cell r="AA109" t="str">
            <v>RP_KZ165</v>
          </cell>
        </row>
        <row r="110">
          <cell r="B110" t="str">
            <v>MZ106</v>
          </cell>
          <cell r="AA110" t="str">
            <v>RP_KZ173</v>
          </cell>
        </row>
        <row r="111">
          <cell r="B111" t="str">
            <v>MZ107</v>
          </cell>
          <cell r="AA111" t="str">
            <v>RP_KZ174</v>
          </cell>
        </row>
        <row r="112">
          <cell r="B112" t="str">
            <v>MZ108</v>
          </cell>
          <cell r="AA112" t="str">
            <v>RP_KZ175</v>
          </cell>
        </row>
        <row r="113">
          <cell r="B113" t="str">
            <v>MW100</v>
          </cell>
          <cell r="AA113" t="str">
            <v>RP_KZ178</v>
          </cell>
        </row>
        <row r="114">
          <cell r="B114" t="str">
            <v>MW101</v>
          </cell>
          <cell r="AA114" t="str">
            <v>RP_KZ179</v>
          </cell>
        </row>
        <row r="115">
          <cell r="B115" t="str">
            <v>MW102</v>
          </cell>
          <cell r="AA115" t="str">
            <v>RP_KZ181</v>
          </cell>
        </row>
        <row r="116">
          <cell r="B116" t="str">
            <v>NA100</v>
          </cell>
          <cell r="AA116" t="str">
            <v>RP_KZ182</v>
          </cell>
        </row>
        <row r="117">
          <cell r="B117" t="str">
            <v>NA101</v>
          </cell>
          <cell r="AA117" t="str">
            <v>RP_KZ250</v>
          </cell>
        </row>
        <row r="118">
          <cell r="B118" t="str">
            <v>NA102</v>
          </cell>
          <cell r="AA118" t="str">
            <v>RP_KZ251</v>
          </cell>
        </row>
        <row r="119">
          <cell r="B119" t="str">
            <v>NL105A</v>
          </cell>
          <cell r="AA119" t="str">
            <v>RP_KZ252</v>
          </cell>
        </row>
        <row r="120">
          <cell r="B120" t="str">
            <v>NL105U</v>
          </cell>
          <cell r="AA120" t="str">
            <v>RP_KZ253</v>
          </cell>
        </row>
        <row r="121">
          <cell r="B121" t="str">
            <v>NL110</v>
          </cell>
          <cell r="AA121" t="str">
            <v>RP_KZ254</v>
          </cell>
        </row>
        <row r="122">
          <cell r="B122" t="str">
            <v>NL115</v>
          </cell>
          <cell r="AA122" t="str">
            <v>RP_KZ255</v>
          </cell>
        </row>
        <row r="123">
          <cell r="B123" t="str">
            <v>NL116</v>
          </cell>
          <cell r="AA123" t="str">
            <v>RP_KZ256</v>
          </cell>
        </row>
        <row r="124">
          <cell r="B124" t="str">
            <v>NL117</v>
          </cell>
          <cell r="AA124" t="str">
            <v>RP_KZ257</v>
          </cell>
        </row>
        <row r="125">
          <cell r="B125" t="str">
            <v>NL118</v>
          </cell>
          <cell r="AA125" t="str">
            <v>RP_KZ258</v>
          </cell>
        </row>
        <row r="126">
          <cell r="B126" t="str">
            <v>NL199U</v>
          </cell>
          <cell r="AA126" t="str">
            <v>RP_KZ259</v>
          </cell>
        </row>
        <row r="127">
          <cell r="B127" t="str">
            <v>NL200</v>
          </cell>
          <cell r="AA127" t="str">
            <v>RP_KZ260</v>
          </cell>
        </row>
        <row r="128">
          <cell r="B128" t="str">
            <v>NL201</v>
          </cell>
          <cell r="AA128" t="str">
            <v>RP_KZ261</v>
          </cell>
        </row>
        <row r="129">
          <cell r="B129" t="str">
            <v>NL300</v>
          </cell>
          <cell r="AA129" t="str">
            <v>RP_KZ262</v>
          </cell>
        </row>
        <row r="130">
          <cell r="B130" t="str">
            <v>RU106</v>
          </cell>
          <cell r="AA130" t="str">
            <v>RP_KZ264</v>
          </cell>
        </row>
        <row r="131">
          <cell r="B131" t="str">
            <v>RU107A</v>
          </cell>
          <cell r="AA131" t="str">
            <v>RP_KZ271</v>
          </cell>
        </row>
        <row r="132">
          <cell r="B132" t="str">
            <v>RU107B</v>
          </cell>
          <cell r="AA132" t="str">
            <v>RP_KZ272</v>
          </cell>
        </row>
        <row r="133">
          <cell r="B133" t="str">
            <v>RU107C</v>
          </cell>
          <cell r="AA133" t="str">
            <v>RP_KZ274</v>
          </cell>
        </row>
        <row r="134">
          <cell r="B134" t="str">
            <v>RU107D</v>
          </cell>
          <cell r="AA134" t="str">
            <v>RP_KZ275</v>
          </cell>
        </row>
        <row r="135">
          <cell r="B135" t="str">
            <v>RU108</v>
          </cell>
          <cell r="AA135" t="str">
            <v>RP_KZ276</v>
          </cell>
        </row>
        <row r="136">
          <cell r="B136" t="str">
            <v>RU109</v>
          </cell>
          <cell r="AA136" t="str">
            <v>RP_KZ278</v>
          </cell>
        </row>
        <row r="137">
          <cell r="B137" t="str">
            <v>RU110</v>
          </cell>
          <cell r="AA137" t="str">
            <v>RP_KZ279</v>
          </cell>
        </row>
        <row r="138">
          <cell r="B138" t="str">
            <v>RU110A</v>
          </cell>
          <cell r="AA138" t="str">
            <v>RP_KZ280</v>
          </cell>
        </row>
        <row r="139">
          <cell r="B139" t="str">
            <v>RU110B</v>
          </cell>
          <cell r="AA139" t="str">
            <v>RP_KZ281</v>
          </cell>
        </row>
        <row r="140">
          <cell r="B140" t="str">
            <v>RU110C</v>
          </cell>
          <cell r="AA140" t="str">
            <v>RP_KZ282</v>
          </cell>
        </row>
        <row r="141">
          <cell r="B141" t="str">
            <v>RU110D</v>
          </cell>
          <cell r="AA141" t="str">
            <v>RP_KZ283</v>
          </cell>
        </row>
        <row r="142">
          <cell r="B142" t="str">
            <v>SA100</v>
          </cell>
          <cell r="AA142" t="str">
            <v>RP_KZ284</v>
          </cell>
        </row>
        <row r="143">
          <cell r="B143" t="str">
            <v>SC100</v>
          </cell>
          <cell r="AA143" t="str">
            <v>RP_KZ285</v>
          </cell>
        </row>
        <row r="144">
          <cell r="B144" t="str">
            <v>VG101</v>
          </cell>
          <cell r="AA144" t="str">
            <v>RP_KZ286</v>
          </cell>
        </row>
        <row r="145">
          <cell r="B145" t="str">
            <v>VG104</v>
          </cell>
          <cell r="AA145" t="str">
            <v>RP_KZ287</v>
          </cell>
        </row>
        <row r="146">
          <cell r="B146" t="str">
            <v>VG105</v>
          </cell>
          <cell r="AA146" t="str">
            <v>RP_KZ288</v>
          </cell>
        </row>
        <row r="147">
          <cell r="B147" t="str">
            <v>VG100</v>
          </cell>
          <cell r="AA147" t="str">
            <v>RP_KZ289</v>
          </cell>
        </row>
        <row r="148">
          <cell r="B148" t="str">
            <v>VG106</v>
          </cell>
          <cell r="AA148" t="str">
            <v>RP_KZ290</v>
          </cell>
        </row>
        <row r="149">
          <cell r="B149" t="str">
            <v>VG120</v>
          </cell>
          <cell r="AA149" t="str">
            <v>RP_KZ291</v>
          </cell>
        </row>
        <row r="150">
          <cell r="B150" t="str">
            <v>VG121</v>
          </cell>
          <cell r="AA150" t="str">
            <v>RP_KZ294</v>
          </cell>
        </row>
        <row r="151">
          <cell r="B151" t="str">
            <v>ZA101</v>
          </cell>
          <cell r="AA151" t="str">
            <v>RP_L106</v>
          </cell>
        </row>
        <row r="152">
          <cell r="B152" t="str">
            <v>ZA102</v>
          </cell>
          <cell r="AA152" t="str">
            <v>RP_LU100</v>
          </cell>
        </row>
        <row r="153">
          <cell r="B153" t="str">
            <v>ZA103</v>
          </cell>
          <cell r="AA153" t="str">
            <v>RP_LU108</v>
          </cell>
        </row>
        <row r="154">
          <cell r="B154" t="str">
            <v>ZA104</v>
          </cell>
          <cell r="AA154" t="str">
            <v>RP_LU109</v>
          </cell>
        </row>
        <row r="155">
          <cell r="B155" t="str">
            <v>ZA106</v>
          </cell>
          <cell r="AA155" t="str">
            <v>RP_MAC</v>
          </cell>
        </row>
        <row r="156">
          <cell r="B156" t="str">
            <v>ZA107</v>
          </cell>
          <cell r="AA156" t="str">
            <v>RP_M100</v>
          </cell>
        </row>
        <row r="157">
          <cell r="B157" t="str">
            <v>ZA108</v>
          </cell>
          <cell r="AA157" t="str">
            <v>RP_NA102</v>
          </cell>
        </row>
        <row r="158">
          <cell r="B158" t="str">
            <v>ZA109</v>
          </cell>
          <cell r="AA158" t="str">
            <v>RP_NL109</v>
          </cell>
        </row>
        <row r="159">
          <cell r="B159" t="str">
            <v>ZA110</v>
          </cell>
          <cell r="AA159" t="str">
            <v>RP_NL112</v>
          </cell>
        </row>
        <row r="160">
          <cell r="B160" t="str">
            <v>ZA111</v>
          </cell>
          <cell r="AA160" t="str">
            <v>RP_NL118</v>
          </cell>
        </row>
        <row r="161">
          <cell r="B161" t="str">
            <v>ZA116</v>
          </cell>
          <cell r="AA161" t="str">
            <v>RP_NL120</v>
          </cell>
        </row>
        <row r="162">
          <cell r="B162" t="str">
            <v>ZA114</v>
          </cell>
          <cell r="AA162" t="str">
            <v>RP_NL130</v>
          </cell>
        </row>
        <row r="163">
          <cell r="B163" t="str">
            <v>ZA117</v>
          </cell>
          <cell r="AA163" t="str">
            <v>RP_NL250</v>
          </cell>
        </row>
        <row r="164">
          <cell r="B164" t="str">
            <v>ZA119</v>
          </cell>
          <cell r="AA164" t="str">
            <v>RP_NL251</v>
          </cell>
        </row>
        <row r="165">
          <cell r="B165" t="str">
            <v>ZM100</v>
          </cell>
          <cell r="AA165" t="str">
            <v>RP_NL253</v>
          </cell>
        </row>
        <row r="166">
          <cell r="B166" t="str">
            <v>ZM101</v>
          </cell>
          <cell r="AA166" t="str">
            <v>RP_NL254</v>
          </cell>
        </row>
        <row r="167">
          <cell r="B167" t="str">
            <v>ZM102</v>
          </cell>
          <cell r="AA167" t="str">
            <v>RP_NL255</v>
          </cell>
        </row>
        <row r="168">
          <cell r="B168" t="str">
            <v>ZM103</v>
          </cell>
          <cell r="AA168" t="str">
            <v>RP_NL257</v>
          </cell>
        </row>
        <row r="169">
          <cell r="B169" t="str">
            <v>ZM104</v>
          </cell>
          <cell r="AA169" t="str">
            <v>RP_NL258</v>
          </cell>
        </row>
        <row r="170">
          <cell r="B170" t="str">
            <v>ZM200</v>
          </cell>
          <cell r="AA170" t="str">
            <v>RP_NL259</v>
          </cell>
        </row>
        <row r="171">
          <cell r="B171" t="str">
            <v>ZM201</v>
          </cell>
          <cell r="AA171" t="str">
            <v>RP_NL260</v>
          </cell>
        </row>
        <row r="172">
          <cell r="B172" t="str">
            <v>ZW100</v>
          </cell>
          <cell r="AA172" t="str">
            <v>RP_NL261</v>
          </cell>
        </row>
        <row r="173">
          <cell r="B173" t="str">
            <v>ZW101</v>
          </cell>
          <cell r="AA173" t="str">
            <v>RP_NL262</v>
          </cell>
        </row>
        <row r="174">
          <cell r="B174" t="str">
            <v>ZW102</v>
          </cell>
          <cell r="AA174" t="str">
            <v>RP_OT001</v>
          </cell>
        </row>
        <row r="175">
          <cell r="B175" t="str">
            <v>ZW103</v>
          </cell>
          <cell r="AA175" t="str">
            <v>RP_OT002</v>
          </cell>
        </row>
        <row r="176">
          <cell r="B176" t="str">
            <v>ZW104</v>
          </cell>
          <cell r="AA176" t="str">
            <v>RP_OT003</v>
          </cell>
        </row>
        <row r="177">
          <cell r="B177" t="str">
            <v>ZW105</v>
          </cell>
          <cell r="AA177" t="str">
            <v>RP_RU025</v>
          </cell>
        </row>
        <row r="178">
          <cell r="B178" t="str">
            <v>ZW106</v>
          </cell>
          <cell r="AA178" t="str">
            <v>RP_RU100</v>
          </cell>
        </row>
        <row r="179">
          <cell r="AA179" t="str">
            <v>RP_RU101</v>
          </cell>
        </row>
        <row r="180">
          <cell r="AA180" t="str">
            <v>RP_RU102</v>
          </cell>
        </row>
        <row r="181">
          <cell r="AA181" t="str">
            <v>RP_RU104</v>
          </cell>
        </row>
        <row r="182">
          <cell r="AA182" t="str">
            <v>RP_RU111</v>
          </cell>
        </row>
        <row r="183">
          <cell r="AA183" t="str">
            <v>RP_RU251</v>
          </cell>
        </row>
        <row r="184">
          <cell r="AA184" t="str">
            <v>RP_RU252</v>
          </cell>
        </row>
        <row r="185">
          <cell r="AA185" t="str">
            <v>RP_RU253</v>
          </cell>
        </row>
        <row r="186">
          <cell r="AA186" t="str">
            <v>RP_S100</v>
          </cell>
        </row>
        <row r="187">
          <cell r="B187" t="str">
            <v>AF121</v>
          </cell>
          <cell r="AA187" t="str">
            <v>RP_S101</v>
          </cell>
        </row>
        <row r="188">
          <cell r="B188" t="str">
            <v>BF100</v>
          </cell>
          <cell r="AA188" t="str">
            <v>RP_S102</v>
          </cell>
        </row>
        <row r="189">
          <cell r="B189" t="str">
            <v>CN102_JV</v>
          </cell>
          <cell r="AA189" t="str">
            <v>RP_S201</v>
          </cell>
        </row>
        <row r="190">
          <cell r="AA190" t="str">
            <v>RP_S203</v>
          </cell>
        </row>
        <row r="191">
          <cell r="AA191" t="str">
            <v>RP_S204</v>
          </cell>
        </row>
        <row r="192">
          <cell r="AA192" t="str">
            <v>RP_S205</v>
          </cell>
        </row>
        <row r="193">
          <cell r="AA193" t="str">
            <v>RP_SA201 </v>
          </cell>
        </row>
        <row r="194">
          <cell r="AA194" t="str">
            <v>RP_ZM101</v>
          </cell>
        </row>
        <row r="195">
          <cell r="AA195" t="str">
            <v>RP_WL001</v>
          </cell>
        </row>
        <row r="196">
          <cell r="AA196" t="str">
            <v>RP_WL002</v>
          </cell>
        </row>
        <row r="197">
          <cell r="AA197" t="str">
            <v>RP_GC001</v>
          </cell>
        </row>
        <row r="198">
          <cell r="AA198" t="str">
            <v>RP_MS001</v>
          </cell>
        </row>
        <row r="199">
          <cell r="AA199" t="str">
            <v>RP_GR001</v>
          </cell>
        </row>
        <row r="200">
          <cell r="AA200" t="str">
            <v>RP_LX001</v>
          </cell>
        </row>
        <row r="201">
          <cell r="AA201" t="str">
            <v>RP_UK001</v>
          </cell>
        </row>
        <row r="202">
          <cell r="AA202" t="str">
            <v>RP_BV001</v>
          </cell>
        </row>
        <row r="208">
          <cell r="AA208" t="str">
            <v>&lt;END&gt;</v>
          </cell>
        </row>
      </sheetData>
      <sheetData sheetId="2">
        <row r="1080">
          <cell r="B1080" t="str">
            <v>Select</v>
          </cell>
          <cell r="C1080" t="str">
            <v>Выберите компанию</v>
          </cell>
        </row>
        <row r="1145">
          <cell r="A1145" t="str">
            <v>Ошибка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биржи"/>
      <sheetName val="деньги косвенный метод)"/>
      <sheetName val="деньги косвенный 2011"/>
      <sheetName val="приб и убыт"/>
      <sheetName val="дох и рах"/>
      <sheetName val="дир2011"/>
      <sheetName val="Лист1"/>
      <sheetName val="Лист2"/>
      <sheetName val="главная 03"/>
      <sheetName val="главная01"/>
      <sheetName val="конс баланс"/>
      <sheetName val="курсовая"/>
      <sheetName val="прямой метод"/>
    </sheetNames>
    <sheetDataSet>
      <sheetData sheetId="1">
        <row r="11">
          <cell r="D11">
            <v>-312590</v>
          </cell>
        </row>
        <row r="13">
          <cell r="D13">
            <v>172069</v>
          </cell>
        </row>
        <row r="16">
          <cell r="D16">
            <v>580.7684</v>
          </cell>
        </row>
        <row r="18">
          <cell r="D18">
            <v>-1638.37369</v>
          </cell>
        </row>
        <row r="23">
          <cell r="D23">
            <v>2942.41405</v>
          </cell>
        </row>
        <row r="30">
          <cell r="D30">
            <v>571.83483</v>
          </cell>
        </row>
        <row r="33">
          <cell r="D33">
            <v>330945.2316</v>
          </cell>
        </row>
        <row r="34">
          <cell r="D34">
            <v>-71463.44815</v>
          </cell>
        </row>
        <row r="35">
          <cell r="D35">
            <v>-96659</v>
          </cell>
        </row>
        <row r="36">
          <cell r="D36">
            <v>79188</v>
          </cell>
        </row>
        <row r="37">
          <cell r="D37">
            <v>20080</v>
          </cell>
        </row>
        <row r="38">
          <cell r="D38">
            <v>252331.37369</v>
          </cell>
        </row>
        <row r="39">
          <cell r="D39">
            <v>-325051.0942592857</v>
          </cell>
        </row>
        <row r="40">
          <cell r="D40">
            <v>57279</v>
          </cell>
        </row>
        <row r="41">
          <cell r="D41">
            <v>-1895.4334900000003</v>
          </cell>
        </row>
        <row r="42">
          <cell r="D42">
            <v>-3177.49692</v>
          </cell>
        </row>
        <row r="45">
          <cell r="D45">
            <v>-11534</v>
          </cell>
        </row>
        <row r="65">
          <cell r="D65">
            <v>-417.8394</v>
          </cell>
        </row>
        <row r="72">
          <cell r="D72">
            <v>-7874.50451</v>
          </cell>
        </row>
        <row r="81">
          <cell r="D81">
            <v>-1868.3046000000002</v>
          </cell>
        </row>
      </sheetData>
      <sheetData sheetId="4">
        <row r="24">
          <cell r="C24">
            <v>-1613551.85</v>
          </cell>
        </row>
        <row r="70">
          <cell r="F70">
            <v>5580356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ПУ"/>
      <sheetName val="капитал"/>
      <sheetName val="Лист1"/>
      <sheetName val="баланс по статьям из системы"/>
      <sheetName val="прибыль на акцию"/>
      <sheetName val="Лист3"/>
      <sheetName val="приб и у бытки за мес"/>
      <sheetName val="Лист2"/>
      <sheetName val="доходы и расходы из SAP нараст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Баланс2017"/>
      <sheetName val="ДР3МЕС2017"/>
      <sheetName val="акция"/>
      <sheetName val="акция доллар"/>
      <sheetName val="акципри"/>
      <sheetName val="баланс1кв2018"/>
      <sheetName val="др2018"/>
      <sheetName val="баланс2кв2018"/>
      <sheetName val="ОПУ2КВ2018"/>
      <sheetName val="ДДС2кв2018"/>
      <sheetName val="капитал2кв2018"/>
      <sheetName val="баланс2к2018"/>
      <sheetName val="ДР2кв2018"/>
      <sheetName val="Баланс3кв2018"/>
      <sheetName val="ОПУ3кв2018"/>
      <sheetName val="СК3КВ2018"/>
      <sheetName val="баланс300918"/>
      <sheetName val="др3кв2018"/>
      <sheetName val="ос"/>
    </sheetNames>
    <sheetDataSet>
      <sheetData sheetId="9">
        <row r="214">
          <cell r="C214">
            <v>-142335798.35</v>
          </cell>
        </row>
      </sheetData>
      <sheetData sheetId="15">
        <row r="208">
          <cell r="C208">
            <v>-453176291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74" zoomScaleNormal="74" zoomScalePageLayoutView="0" workbookViewId="0" topLeftCell="A1">
      <selection activeCell="I23" sqref="I23"/>
    </sheetView>
  </sheetViews>
  <sheetFormatPr defaultColWidth="11.375" defaultRowHeight="12.75"/>
  <cols>
    <col min="1" max="1" width="57.375" style="15" customWidth="1"/>
    <col min="2" max="2" width="9.375" style="15" customWidth="1"/>
    <col min="3" max="3" width="21.625" style="15" customWidth="1"/>
    <col min="4" max="4" width="23.75390625" style="15" hidden="1" customWidth="1"/>
    <col min="5" max="5" width="20.125" style="15" customWidth="1"/>
    <col min="6" max="6" width="23.75390625" style="15" hidden="1" customWidth="1"/>
    <col min="7" max="7" width="19.625" style="14" bestFit="1" customWidth="1"/>
    <col min="8" max="8" width="13.875" style="14" bestFit="1" customWidth="1"/>
    <col min="9" max="9" width="12.25390625" style="14" bestFit="1" customWidth="1"/>
    <col min="10" max="16384" width="11.375" style="14" customWidth="1"/>
  </cols>
  <sheetData>
    <row r="1" spans="1:5" ht="18.75">
      <c r="A1" s="236" t="s">
        <v>53</v>
      </c>
      <c r="B1" s="242"/>
      <c r="C1" s="32"/>
      <c r="D1" s="32"/>
      <c r="E1" s="32"/>
    </row>
    <row r="2" spans="1:5" ht="21.75" customHeight="1" thickBot="1">
      <c r="A2" s="235" t="s">
        <v>167</v>
      </c>
      <c r="B2" s="235"/>
      <c r="C2" s="235"/>
      <c r="D2" s="235"/>
      <c r="E2" s="235"/>
    </row>
    <row r="3" spans="1:6" ht="19.5" thickBot="1">
      <c r="A3" s="76" t="s">
        <v>0</v>
      </c>
      <c r="B3" s="243" t="s">
        <v>1</v>
      </c>
      <c r="C3" s="244">
        <v>43373</v>
      </c>
      <c r="D3" s="245" t="s">
        <v>25</v>
      </c>
      <c r="E3" s="246">
        <v>43100</v>
      </c>
      <c r="F3" s="20" t="s">
        <v>26</v>
      </c>
    </row>
    <row r="4" spans="1:6" ht="18">
      <c r="A4" s="77" t="s">
        <v>2</v>
      </c>
      <c r="B4" s="247"/>
      <c r="C4" s="78"/>
      <c r="D4" s="78"/>
      <c r="E4" s="79"/>
      <c r="F4" s="16"/>
    </row>
    <row r="5" spans="1:6" ht="18">
      <c r="A5" s="23" t="s">
        <v>87</v>
      </c>
      <c r="B5" s="248"/>
      <c r="C5" s="81"/>
      <c r="D5" s="81"/>
      <c r="E5" s="82"/>
      <c r="F5" s="17"/>
    </row>
    <row r="6" spans="1:6" ht="18">
      <c r="A6" s="23" t="s">
        <v>3</v>
      </c>
      <c r="B6" s="40" t="s">
        <v>80</v>
      </c>
      <c r="C6" s="65">
        <v>41728416</v>
      </c>
      <c r="D6" s="52">
        <v>4778415273.33</v>
      </c>
      <c r="E6" s="66">
        <v>20788571</v>
      </c>
      <c r="F6" s="18">
        <v>4680429890</v>
      </c>
    </row>
    <row r="7" spans="1:6" ht="18">
      <c r="A7" s="23" t="s">
        <v>154</v>
      </c>
      <c r="B7" s="40"/>
      <c r="C7" s="65">
        <v>26895277</v>
      </c>
      <c r="D7" s="52"/>
      <c r="E7" s="66">
        <v>30788048</v>
      </c>
      <c r="F7" s="18"/>
    </row>
    <row r="8" spans="1:6" ht="18">
      <c r="A8" s="23" t="s">
        <v>124</v>
      </c>
      <c r="B8" s="40"/>
      <c r="C8" s="65" t="s">
        <v>155</v>
      </c>
      <c r="D8" s="52"/>
      <c r="E8" s="66">
        <v>869708</v>
      </c>
      <c r="F8" s="18"/>
    </row>
    <row r="9" spans="1:6" ht="18">
      <c r="A9" s="23" t="s">
        <v>88</v>
      </c>
      <c r="B9" s="40" t="s">
        <v>79</v>
      </c>
      <c r="C9" s="195">
        <v>411545</v>
      </c>
      <c r="D9" s="52">
        <v>440179643.06</v>
      </c>
      <c r="E9" s="66">
        <v>342964</v>
      </c>
      <c r="F9" s="18">
        <v>482692245.97</v>
      </c>
    </row>
    <row r="10" spans="1:6" ht="18">
      <c r="A10" s="23" t="s">
        <v>138</v>
      </c>
      <c r="B10" s="40"/>
      <c r="C10" s="195"/>
      <c r="D10" s="52"/>
      <c r="E10" s="66">
        <v>6566841</v>
      </c>
      <c r="F10" s="18"/>
    </row>
    <row r="11" spans="1:9" s="349" customFormat="1" ht="18">
      <c r="A11" s="80" t="s">
        <v>89</v>
      </c>
      <c r="B11" s="83"/>
      <c r="C11" s="84">
        <f>SUM(C6:C9)</f>
        <v>69035238</v>
      </c>
      <c r="D11" s="85">
        <v>5250143972.39</v>
      </c>
      <c r="E11" s="86">
        <f>SUM(E6:E10)</f>
        <v>59356132</v>
      </c>
      <c r="F11" s="348">
        <v>5226595850.67</v>
      </c>
      <c r="I11" s="349" t="s">
        <v>156</v>
      </c>
    </row>
    <row r="12" spans="1:6" ht="18">
      <c r="A12" s="23" t="s">
        <v>90</v>
      </c>
      <c r="B12" s="40"/>
      <c r="C12" s="65"/>
      <c r="D12" s="52"/>
      <c r="E12" s="66"/>
      <c r="F12" s="17"/>
    </row>
    <row r="13" spans="1:6" ht="18">
      <c r="A13" s="23" t="s">
        <v>125</v>
      </c>
      <c r="B13" s="40" t="s">
        <v>78</v>
      </c>
      <c r="C13" s="65">
        <v>7758817</v>
      </c>
      <c r="D13" s="52">
        <v>2648474915.24</v>
      </c>
      <c r="E13" s="66">
        <v>5507040</v>
      </c>
      <c r="F13" s="18">
        <v>3006315051.02</v>
      </c>
    </row>
    <row r="14" spans="1:6" ht="32.25" customHeight="1">
      <c r="A14" s="24" t="s">
        <v>126</v>
      </c>
      <c r="B14" s="41" t="s">
        <v>77</v>
      </c>
      <c r="C14" s="65">
        <v>24781943</v>
      </c>
      <c r="D14" s="52">
        <v>3804453253.45</v>
      </c>
      <c r="E14" s="66">
        <v>13071205</v>
      </c>
      <c r="F14" s="18">
        <v>2425326687.71</v>
      </c>
    </row>
    <row r="15" spans="1:6" ht="24.75" customHeight="1">
      <c r="A15" s="24" t="s">
        <v>81</v>
      </c>
      <c r="B15" s="41"/>
      <c r="C15" s="65">
        <v>0</v>
      </c>
      <c r="D15" s="52"/>
      <c r="E15" s="66"/>
      <c r="F15" s="18"/>
    </row>
    <row r="16" spans="1:6" ht="18">
      <c r="A16" s="23" t="s">
        <v>127</v>
      </c>
      <c r="B16" s="40"/>
      <c r="C16" s="65">
        <v>0</v>
      </c>
      <c r="D16" s="52">
        <v>104824092.28</v>
      </c>
      <c r="E16" s="66">
        <v>527740</v>
      </c>
      <c r="F16" s="18">
        <v>112990030.28</v>
      </c>
    </row>
    <row r="17" spans="1:6" ht="18">
      <c r="A17" s="23" t="s">
        <v>128</v>
      </c>
      <c r="B17" s="40"/>
      <c r="C17" s="65">
        <v>370607</v>
      </c>
      <c r="D17" s="52">
        <v>74480805.99</v>
      </c>
      <c r="E17" s="66">
        <v>117977</v>
      </c>
      <c r="F17" s="18">
        <v>15872207.14</v>
      </c>
    </row>
    <row r="18" spans="1:6" ht="18">
      <c r="A18" s="23" t="s">
        <v>129</v>
      </c>
      <c r="B18" s="40" t="s">
        <v>58</v>
      </c>
      <c r="C18" s="65">
        <v>363398</v>
      </c>
      <c r="D18" s="52">
        <v>93193835.01</v>
      </c>
      <c r="E18" s="66">
        <v>671972</v>
      </c>
      <c r="F18" s="18">
        <v>390807876.91</v>
      </c>
    </row>
    <row r="19" spans="1:6" s="349" customFormat="1" ht="18">
      <c r="A19" s="80" t="s">
        <v>91</v>
      </c>
      <c r="B19" s="83"/>
      <c r="C19" s="84">
        <f>SUM(C13:C18)</f>
        <v>33274765</v>
      </c>
      <c r="D19" s="85">
        <v>6725426901.97</v>
      </c>
      <c r="E19" s="86">
        <f>SUM(E13:E18)</f>
        <v>19895934</v>
      </c>
      <c r="F19" s="348">
        <v>5951311853.06</v>
      </c>
    </row>
    <row r="20" spans="1:8" s="349" customFormat="1" ht="18.75" thickBot="1">
      <c r="A20" s="87" t="s">
        <v>4</v>
      </c>
      <c r="B20" s="88"/>
      <c r="C20" s="89">
        <f>C11+C19</f>
        <v>102310003</v>
      </c>
      <c r="D20" s="90">
        <f>D11+D19</f>
        <v>11975570874.36</v>
      </c>
      <c r="E20" s="91">
        <f>E11+E19</f>
        <v>79252066</v>
      </c>
      <c r="F20" s="350">
        <f>F11+F19</f>
        <v>11177907703.73</v>
      </c>
      <c r="H20" s="351"/>
    </row>
    <row r="21" spans="1:6" s="349" customFormat="1" ht="18.75" thickBot="1">
      <c r="A21" s="92" t="s">
        <v>131</v>
      </c>
      <c r="B21" s="93"/>
      <c r="C21" s="237"/>
      <c r="D21" s="238"/>
      <c r="E21" s="239"/>
      <c r="F21" s="352"/>
    </row>
    <row r="22" spans="1:6" ht="33.75" customHeight="1">
      <c r="A22" s="116" t="s">
        <v>76</v>
      </c>
      <c r="B22" s="42" t="s">
        <v>59</v>
      </c>
      <c r="C22" s="67">
        <v>10175757</v>
      </c>
      <c r="D22" s="54">
        <v>-4634243548</v>
      </c>
      <c r="E22" s="68">
        <v>10175757</v>
      </c>
      <c r="F22" s="18">
        <v>-4634243548</v>
      </c>
    </row>
    <row r="23" spans="1:6" ht="36">
      <c r="A23" s="115" t="s">
        <v>30</v>
      </c>
      <c r="B23" s="40" t="s">
        <v>59</v>
      </c>
      <c r="C23" s="65">
        <v>3906278</v>
      </c>
      <c r="D23" s="52"/>
      <c r="E23" s="66">
        <v>3906278</v>
      </c>
      <c r="F23" s="18"/>
    </row>
    <row r="24" spans="1:6" ht="18">
      <c r="A24" s="115" t="s">
        <v>139</v>
      </c>
      <c r="B24" s="40"/>
      <c r="C24" s="65"/>
      <c r="D24" s="52"/>
      <c r="E24" s="66">
        <v>494569</v>
      </c>
      <c r="F24" s="18"/>
    </row>
    <row r="25" spans="1:6" ht="18">
      <c r="A25" s="23" t="s">
        <v>7</v>
      </c>
      <c r="B25" s="40"/>
      <c r="C25" s="65">
        <v>-24453</v>
      </c>
      <c r="D25" s="52">
        <v>8566783</v>
      </c>
      <c r="E25" s="66">
        <v>155741</v>
      </c>
      <c r="F25" s="18">
        <v>8566783</v>
      </c>
    </row>
    <row r="26" spans="1:9" ht="36">
      <c r="A26" s="115" t="s">
        <v>130</v>
      </c>
      <c r="B26" s="40"/>
      <c r="C26" s="65">
        <v>37244176</v>
      </c>
      <c r="D26" s="52">
        <v>6045865830.89</v>
      </c>
      <c r="E26" s="66">
        <v>23445693</v>
      </c>
      <c r="F26" s="18">
        <v>6457170518.51</v>
      </c>
      <c r="H26" s="25" t="s">
        <v>56</v>
      </c>
      <c r="I26" s="14" t="s">
        <v>56</v>
      </c>
    </row>
    <row r="27" spans="1:7" s="349" customFormat="1" ht="18">
      <c r="A27" s="80" t="s">
        <v>132</v>
      </c>
      <c r="B27" s="83"/>
      <c r="C27" s="84">
        <f>SUM(C22:C26)</f>
        <v>51301758</v>
      </c>
      <c r="D27" s="85">
        <v>1420189065.89</v>
      </c>
      <c r="E27" s="86">
        <f>SUM(E22:E26)</f>
        <v>38178038</v>
      </c>
      <c r="F27" s="348">
        <v>1831493753.51</v>
      </c>
      <c r="G27" s="353"/>
    </row>
    <row r="28" spans="1:6" s="349" customFormat="1" ht="18">
      <c r="A28" s="80" t="s">
        <v>68</v>
      </c>
      <c r="B28" s="83"/>
      <c r="C28" s="240"/>
      <c r="D28" s="85"/>
      <c r="E28" s="241"/>
      <c r="F28" s="348"/>
    </row>
    <row r="29" spans="1:6" ht="18">
      <c r="A29" s="23" t="s">
        <v>8</v>
      </c>
      <c r="B29" s="40"/>
      <c r="C29" s="94"/>
      <c r="D29" s="52"/>
      <c r="E29" s="53"/>
      <c r="F29" s="17"/>
    </row>
    <row r="30" spans="1:6" ht="18">
      <c r="A30" s="23" t="s">
        <v>140</v>
      </c>
      <c r="B30" s="40"/>
      <c r="C30" s="65">
        <v>35244779</v>
      </c>
      <c r="D30" s="52"/>
      <c r="E30" s="114">
        <f>33000000+289529</f>
        <v>33289529</v>
      </c>
      <c r="F30" s="17"/>
    </row>
    <row r="31" spans="1:6" ht="36">
      <c r="A31" s="24" t="s">
        <v>24</v>
      </c>
      <c r="B31" s="41" t="s">
        <v>60</v>
      </c>
      <c r="C31" s="65">
        <v>1246481</v>
      </c>
      <c r="D31" s="52">
        <v>-1500451961.65</v>
      </c>
      <c r="E31" s="114">
        <v>1175119</v>
      </c>
      <c r="F31" s="18">
        <v>-1298281480.09</v>
      </c>
    </row>
    <row r="32" spans="1:6" ht="36">
      <c r="A32" s="24" t="s">
        <v>9</v>
      </c>
      <c r="B32" s="41" t="s">
        <v>61</v>
      </c>
      <c r="C32" s="65">
        <v>386549</v>
      </c>
      <c r="D32" s="52">
        <v>-16980931.37</v>
      </c>
      <c r="E32" s="114">
        <v>455293</v>
      </c>
      <c r="F32" s="18">
        <v>-42650669.43</v>
      </c>
    </row>
    <row r="33" spans="1:6" ht="36">
      <c r="A33" s="115" t="s">
        <v>28</v>
      </c>
      <c r="B33" s="40" t="s">
        <v>62</v>
      </c>
      <c r="C33" s="65">
        <f>-'[4]баланс2к2018'!C208/1000</f>
        <v>453176.291</v>
      </c>
      <c r="D33" s="52">
        <v>-586352986.57</v>
      </c>
      <c r="E33" s="114">
        <v>484537</v>
      </c>
      <c r="F33" s="18">
        <v>-580192915.41</v>
      </c>
    </row>
    <row r="34" spans="1:6" ht="18">
      <c r="A34" s="115" t="s">
        <v>110</v>
      </c>
      <c r="B34" s="40"/>
      <c r="C34" s="65">
        <v>96346</v>
      </c>
      <c r="D34" s="52"/>
      <c r="E34" s="114">
        <v>0</v>
      </c>
      <c r="F34" s="18"/>
    </row>
    <row r="35" spans="1:8" ht="18">
      <c r="A35" s="23" t="s">
        <v>10</v>
      </c>
      <c r="B35" s="40"/>
      <c r="C35" s="65">
        <f>SUM(C30:C34)</f>
        <v>37427331.291</v>
      </c>
      <c r="D35" s="52">
        <v>-9223052494.75</v>
      </c>
      <c r="E35" s="66">
        <f>SUM(E30:E34)</f>
        <v>35404478</v>
      </c>
      <c r="F35" s="19">
        <v>-9477494784.59</v>
      </c>
      <c r="H35" s="25"/>
    </row>
    <row r="36" spans="1:6" ht="18">
      <c r="A36" s="23" t="s">
        <v>11</v>
      </c>
      <c r="B36" s="40"/>
      <c r="C36" s="51"/>
      <c r="D36" s="52"/>
      <c r="E36" s="53"/>
      <c r="F36" s="17"/>
    </row>
    <row r="37" spans="1:6" ht="18">
      <c r="A37" s="23" t="s">
        <v>133</v>
      </c>
      <c r="B37" s="40"/>
      <c r="C37" s="65">
        <v>0</v>
      </c>
      <c r="D37" s="52">
        <v>-1813812209.92</v>
      </c>
      <c r="E37" s="114">
        <v>0</v>
      </c>
      <c r="F37" s="18">
        <v>-34513657.41</v>
      </c>
    </row>
    <row r="38" spans="1:6" ht="54">
      <c r="A38" s="24" t="s">
        <v>57</v>
      </c>
      <c r="B38" s="41" t="s">
        <v>63</v>
      </c>
      <c r="C38" s="202">
        <v>11280143</v>
      </c>
      <c r="D38" s="52">
        <v>-1948746118.51</v>
      </c>
      <c r="E38" s="114">
        <v>4272767</v>
      </c>
      <c r="F38" s="18">
        <v>-2894213802.87</v>
      </c>
    </row>
    <row r="39" spans="1:6" ht="36">
      <c r="A39" s="115" t="s">
        <v>9</v>
      </c>
      <c r="B39" s="40" t="s">
        <v>61</v>
      </c>
      <c r="C39" s="202">
        <f>-'[4]баланс1кв2018'!C214/1000</f>
        <v>142335.79835</v>
      </c>
      <c r="D39" s="52">
        <v>-59018412</v>
      </c>
      <c r="E39" s="114">
        <v>142237</v>
      </c>
      <c r="F39" s="18"/>
    </row>
    <row r="40" spans="1:6" ht="36">
      <c r="A40" s="115" t="s">
        <v>28</v>
      </c>
      <c r="B40" s="40" t="s">
        <v>62</v>
      </c>
      <c r="C40" s="202"/>
      <c r="D40" s="52"/>
      <c r="E40" s="114">
        <v>121633</v>
      </c>
      <c r="F40" s="20"/>
    </row>
    <row r="41" spans="1:6" ht="18">
      <c r="A41" s="23" t="s">
        <v>12</v>
      </c>
      <c r="B41" s="40" t="s">
        <v>137</v>
      </c>
      <c r="C41" s="202">
        <v>2158435</v>
      </c>
      <c r="D41" s="52">
        <v>-374991775.57</v>
      </c>
      <c r="E41" s="114">
        <v>1132913</v>
      </c>
      <c r="F41" s="18">
        <v>-544160800.37</v>
      </c>
    </row>
    <row r="42" spans="1:6" ht="18">
      <c r="A42" s="23" t="s">
        <v>29</v>
      </c>
      <c r="B42" s="40"/>
      <c r="C42" s="249">
        <f>SUM(C37:C41)</f>
        <v>13580913.79835</v>
      </c>
      <c r="D42" s="52">
        <v>-4196568516</v>
      </c>
      <c r="E42" s="66">
        <f>SUM(E37:E41)</f>
        <v>5669550</v>
      </c>
      <c r="F42" s="19">
        <v>-3531906672.65</v>
      </c>
    </row>
    <row r="43" spans="1:6" s="349" customFormat="1" ht="18">
      <c r="A43" s="80" t="s">
        <v>69</v>
      </c>
      <c r="B43" s="83"/>
      <c r="C43" s="203">
        <f>C35+C42</f>
        <v>51008245.08935</v>
      </c>
      <c r="D43" s="85">
        <f>D42+D35</f>
        <v>-13419621010.75</v>
      </c>
      <c r="E43" s="86">
        <f>E35+E42</f>
        <v>41074028</v>
      </c>
      <c r="F43" s="21">
        <f>F42+F35</f>
        <v>-13009401457.24</v>
      </c>
    </row>
    <row r="44" spans="1:6" s="349" customFormat="1" ht="36.75" thickBot="1">
      <c r="A44" s="197" t="s">
        <v>134</v>
      </c>
      <c r="B44" s="95"/>
      <c r="C44" s="204">
        <f>C27+C35+C42</f>
        <v>102310003.08935001</v>
      </c>
      <c r="D44" s="90">
        <f>D43+D27</f>
        <v>-11999431944.86</v>
      </c>
      <c r="E44" s="96">
        <f>E27+E35+E42</f>
        <v>79252066</v>
      </c>
      <c r="F44" s="22">
        <f>F43+F27</f>
        <v>-11177907703.73</v>
      </c>
    </row>
    <row r="45" spans="1:5" ht="28.5" customHeight="1">
      <c r="A45" s="145" t="s">
        <v>51</v>
      </c>
      <c r="B45" s="40" t="s">
        <v>59</v>
      </c>
      <c r="C45" s="250" t="s">
        <v>157</v>
      </c>
      <c r="D45" s="251"/>
      <c r="E45" s="252" t="s">
        <v>168</v>
      </c>
    </row>
    <row r="46" spans="1:5" ht="26.25" thickBot="1">
      <c r="A46" s="31" t="s">
        <v>52</v>
      </c>
      <c r="B46" s="146" t="s">
        <v>59</v>
      </c>
      <c r="C46" s="253" t="s">
        <v>158</v>
      </c>
      <c r="D46" s="254"/>
      <c r="E46" s="255" t="s">
        <v>169</v>
      </c>
    </row>
    <row r="47" spans="3:5" ht="18">
      <c r="C47" s="147">
        <f>C44-C20</f>
        <v>0.08935001492500305</v>
      </c>
      <c r="E47" s="147">
        <f>E44-E20</f>
        <v>0</v>
      </c>
    </row>
    <row r="48" spans="1:2" ht="36" customHeight="1">
      <c r="A48" s="64" t="s">
        <v>83</v>
      </c>
      <c r="B48" s="257"/>
    </row>
    <row r="49" spans="1:2" ht="18">
      <c r="A49" s="3"/>
      <c r="B49" s="257"/>
    </row>
    <row r="50" spans="1:2" ht="37.5" customHeight="1">
      <c r="A50" s="64" t="s">
        <v>101</v>
      </c>
      <c r="B50" s="257"/>
    </row>
    <row r="106" ht="18"/>
    <row r="107" ht="18"/>
    <row r="108" ht="18"/>
    <row r="109" ht="18"/>
  </sheetData>
  <sheetProtection selectLockedCells="1" selectUnlockedCells="1"/>
  <printOptions/>
  <pageMargins left="0.984251968503937" right="0.2362204724409449" top="0.5118110236220472" bottom="0.4724409448818898" header="0.5118110236220472" footer="0.5118110236220472"/>
  <pageSetup horizontalDpi="300" verticalDpi="3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="74" zoomScaleNormal="74" zoomScalePageLayoutView="0" workbookViewId="0" topLeftCell="A1">
      <selection activeCell="B27" sqref="B27"/>
    </sheetView>
  </sheetViews>
  <sheetFormatPr defaultColWidth="92.75390625" defaultRowHeight="12.75" outlineLevelCol="1"/>
  <cols>
    <col min="1" max="1" width="61.625" style="4" customWidth="1" outlineLevel="1"/>
    <col min="2" max="2" width="8.375" style="4" bestFit="1" customWidth="1"/>
    <col min="3" max="3" width="18.625" style="4" customWidth="1"/>
    <col min="4" max="4" width="18.75390625" style="4" customWidth="1"/>
    <col min="5" max="16384" width="92.75390625" style="4" customWidth="1"/>
  </cols>
  <sheetData>
    <row r="1" spans="1:4" ht="18.75">
      <c r="A1" s="236" t="s">
        <v>53</v>
      </c>
      <c r="B1" s="45"/>
      <c r="C1" s="45"/>
      <c r="D1" s="45"/>
    </row>
    <row r="2" spans="1:4" ht="36" customHeight="1" thickBot="1">
      <c r="A2" s="369" t="s">
        <v>171</v>
      </c>
      <c r="B2" s="369"/>
      <c r="C2" s="369"/>
      <c r="D2" s="369"/>
    </row>
    <row r="3" spans="1:4" ht="19.5" thickBot="1">
      <c r="A3" s="258"/>
      <c r="B3" s="55"/>
      <c r="C3" s="367" t="s">
        <v>152</v>
      </c>
      <c r="D3" s="368"/>
    </row>
    <row r="4" spans="1:4" ht="19.5" thickBot="1">
      <c r="A4" s="117" t="s">
        <v>0</v>
      </c>
      <c r="B4" s="259" t="s">
        <v>1</v>
      </c>
      <c r="C4" s="260" t="s">
        <v>159</v>
      </c>
      <c r="D4" s="260" t="s">
        <v>160</v>
      </c>
    </row>
    <row r="5" spans="1:4" ht="18.75">
      <c r="A5" s="61" t="s">
        <v>13</v>
      </c>
      <c r="B5" s="261" t="s">
        <v>64</v>
      </c>
      <c r="C5" s="62">
        <v>36738497</v>
      </c>
      <c r="D5" s="63">
        <v>29121737</v>
      </c>
    </row>
    <row r="6" spans="1:4" ht="18.75">
      <c r="A6" s="35" t="s">
        <v>14</v>
      </c>
      <c r="B6" s="262" t="s">
        <v>65</v>
      </c>
      <c r="C6" s="72">
        <v>14695895</v>
      </c>
      <c r="D6" s="74">
        <v>12847114</v>
      </c>
    </row>
    <row r="7" spans="1:4" ht="18.75">
      <c r="A7" s="56" t="s">
        <v>100</v>
      </c>
      <c r="B7" s="57"/>
      <c r="C7" s="73">
        <f>C5-C6</f>
        <v>22042602</v>
      </c>
      <c r="D7" s="75">
        <f>D5-D6</f>
        <v>16274623</v>
      </c>
    </row>
    <row r="8" spans="1:4" ht="36.75">
      <c r="A8" s="198" t="s">
        <v>161</v>
      </c>
      <c r="B8" s="262"/>
      <c r="C8" s="263"/>
      <c r="D8" s="199"/>
    </row>
    <row r="9" spans="1:4" ht="18.75">
      <c r="A9" s="35" t="s">
        <v>15</v>
      </c>
      <c r="B9" s="262"/>
      <c r="C9" s="33">
        <v>157344</v>
      </c>
      <c r="D9" s="34">
        <v>109246</v>
      </c>
    </row>
    <row r="10" spans="1:4" ht="18.75">
      <c r="A10" s="35" t="s">
        <v>16</v>
      </c>
      <c r="B10" s="262" t="s">
        <v>66</v>
      </c>
      <c r="C10" s="33">
        <v>2543149</v>
      </c>
      <c r="D10" s="34">
        <v>2019354</v>
      </c>
    </row>
    <row r="11" spans="1:4" ht="18.75">
      <c r="A11" s="35" t="s">
        <v>17</v>
      </c>
      <c r="B11" s="262" t="s">
        <v>67</v>
      </c>
      <c r="C11" s="33">
        <v>1950710</v>
      </c>
      <c r="D11" s="34">
        <v>1680859</v>
      </c>
    </row>
    <row r="12" spans="1:4" ht="18.75">
      <c r="A12" s="35" t="s">
        <v>18</v>
      </c>
      <c r="B12" s="262"/>
      <c r="C12" s="33">
        <v>326979</v>
      </c>
      <c r="D12" s="34">
        <v>290892</v>
      </c>
    </row>
    <row r="13" spans="1:4" ht="18.75">
      <c r="A13" s="56" t="s">
        <v>92</v>
      </c>
      <c r="B13" s="57"/>
      <c r="C13" s="73">
        <f>C7+C9-C10-C11-C12</f>
        <v>17379108</v>
      </c>
      <c r="D13" s="73">
        <f>D7+D9-D10-D11-D12</f>
        <v>12392764</v>
      </c>
    </row>
    <row r="14" spans="1:4" ht="18.75">
      <c r="A14" s="35" t="s">
        <v>19</v>
      </c>
      <c r="B14" s="262"/>
      <c r="C14" s="33">
        <v>38652</v>
      </c>
      <c r="D14" s="34">
        <v>12523</v>
      </c>
    </row>
    <row r="15" spans="1:4" ht="18.75">
      <c r="A15" s="35" t="s">
        <v>20</v>
      </c>
      <c r="B15" s="262"/>
      <c r="C15" s="33">
        <v>109488</v>
      </c>
      <c r="D15" s="34">
        <v>44001</v>
      </c>
    </row>
    <row r="16" spans="1:4" ht="18.75">
      <c r="A16" s="56" t="s">
        <v>99</v>
      </c>
      <c r="B16" s="57"/>
      <c r="C16" s="73">
        <f>C13+C14-C15</f>
        <v>17308272</v>
      </c>
      <c r="D16" s="73">
        <f>D13+D14-D15</f>
        <v>12361286</v>
      </c>
    </row>
    <row r="17" spans="1:4" ht="18.75">
      <c r="A17" s="35" t="s">
        <v>135</v>
      </c>
      <c r="B17" s="262" t="s">
        <v>54</v>
      </c>
      <c r="C17" s="33">
        <v>3588574</v>
      </c>
      <c r="D17" s="34">
        <v>2580496</v>
      </c>
    </row>
    <row r="18" spans="1:4" ht="18.75">
      <c r="A18" s="58" t="s">
        <v>97</v>
      </c>
      <c r="B18" s="354"/>
      <c r="C18" s="73">
        <f>C16-C17</f>
        <v>13719698</v>
      </c>
      <c r="D18" s="73">
        <f>D16-D17</f>
        <v>9780790</v>
      </c>
    </row>
    <row r="19" spans="1:4" ht="18.75">
      <c r="A19" s="37" t="s">
        <v>93</v>
      </c>
      <c r="B19" s="36"/>
      <c r="C19" s="43"/>
      <c r="D19" s="44"/>
    </row>
    <row r="20" spans="1:4" ht="36.75">
      <c r="A20" s="60" t="s">
        <v>94</v>
      </c>
      <c r="B20" s="355"/>
      <c r="C20" s="73">
        <f>C18</f>
        <v>13719698</v>
      </c>
      <c r="D20" s="75">
        <f>D18</f>
        <v>9780790</v>
      </c>
    </row>
    <row r="21" spans="1:4" ht="18.75">
      <c r="A21" s="266" t="s">
        <v>98</v>
      </c>
      <c r="B21" s="36"/>
      <c r="C21" s="263"/>
      <c r="D21" s="199"/>
    </row>
    <row r="22" spans="1:4" ht="18.75">
      <c r="A22" s="59" t="s">
        <v>136</v>
      </c>
      <c r="B22" s="355"/>
      <c r="C22" s="73">
        <f>C18</f>
        <v>13719698</v>
      </c>
      <c r="D22" s="75">
        <f>D18</f>
        <v>9780790</v>
      </c>
    </row>
    <row r="23" spans="1:4" ht="18.75">
      <c r="A23" s="264" t="s">
        <v>97</v>
      </c>
      <c r="B23" s="36"/>
      <c r="C23" s="263"/>
      <c r="D23" s="199"/>
    </row>
    <row r="24" spans="1:4" ht="36.75">
      <c r="A24" s="265" t="s">
        <v>95</v>
      </c>
      <c r="B24" s="36"/>
      <c r="C24" s="263"/>
      <c r="D24" s="199"/>
    </row>
    <row r="25" spans="1:4" ht="18.75">
      <c r="A25" s="59" t="s">
        <v>136</v>
      </c>
      <c r="B25" s="355"/>
      <c r="C25" s="73">
        <f>C22</f>
        <v>13719698</v>
      </c>
      <c r="D25" s="75">
        <f>D22</f>
        <v>9780790</v>
      </c>
    </row>
    <row r="26" spans="1:4" ht="18.75">
      <c r="A26" s="265" t="s">
        <v>94</v>
      </c>
      <c r="B26" s="36"/>
      <c r="C26" s="263"/>
      <c r="D26" s="199"/>
    </row>
    <row r="27" spans="1:4" ht="55.5" thickBot="1">
      <c r="A27" s="38" t="s">
        <v>96</v>
      </c>
      <c r="B27" s="366" t="s">
        <v>55</v>
      </c>
      <c r="C27" s="267" t="s">
        <v>162</v>
      </c>
      <c r="D27" s="268" t="s">
        <v>163</v>
      </c>
    </row>
    <row r="28" spans="1:4" ht="18.75">
      <c r="A28" s="138"/>
      <c r="B28" s="269"/>
      <c r="C28" s="139"/>
      <c r="D28" s="270"/>
    </row>
    <row r="29" spans="1:4" ht="18.75">
      <c r="A29" s="12"/>
      <c r="B29" s="271"/>
      <c r="C29" s="271"/>
      <c r="D29" s="13"/>
    </row>
    <row r="30" spans="1:4" ht="18.75">
      <c r="A30" s="256" t="s">
        <v>82</v>
      </c>
      <c r="B30" s="5"/>
      <c r="C30" s="5"/>
      <c r="D30" s="5"/>
    </row>
    <row r="31" spans="1:4" ht="18.75">
      <c r="A31" s="256"/>
      <c r="B31" s="5"/>
      <c r="C31" s="5"/>
      <c r="D31" s="5"/>
    </row>
    <row r="32" spans="1:4" ht="18.75">
      <c r="A32" s="257"/>
      <c r="B32" s="1"/>
      <c r="C32" s="1"/>
      <c r="D32" s="2"/>
    </row>
    <row r="33" spans="1:4" ht="18.75">
      <c r="A33" s="256" t="s">
        <v>101</v>
      </c>
      <c r="B33" s="1"/>
      <c r="C33" s="1"/>
      <c r="D33" s="2"/>
    </row>
  </sheetData>
  <sheetProtection selectLockedCells="1" selectUnlockedCells="1"/>
  <mergeCells count="2">
    <mergeCell ref="C3:D3"/>
    <mergeCell ref="A2:D2"/>
  </mergeCells>
  <printOptions/>
  <pageMargins left="0.7480314960629921" right="0.7480314960629921" top="0.4330708661417323" bottom="0.551181102362204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1">
      <selection activeCell="H43" sqref="H43"/>
    </sheetView>
  </sheetViews>
  <sheetFormatPr defaultColWidth="9.00390625" defaultRowHeight="12.75"/>
  <cols>
    <col min="1" max="1" width="50.875" style="26" customWidth="1"/>
    <col min="2" max="2" width="18.25390625" style="26" hidden="1" customWidth="1"/>
    <col min="3" max="3" width="8.875" style="26" hidden="1" customWidth="1"/>
    <col min="4" max="4" width="7.375" style="26" customWidth="1"/>
    <col min="5" max="5" width="13.375" style="27" customWidth="1"/>
    <col min="6" max="6" width="16.625" style="27" hidden="1" customWidth="1"/>
    <col min="7" max="7" width="13.625" style="27" customWidth="1"/>
    <col min="8" max="8" width="11.875" style="26" bestFit="1" customWidth="1"/>
    <col min="9" max="9" width="9.125" style="26" customWidth="1"/>
    <col min="10" max="10" width="11.875" style="26" bestFit="1" customWidth="1"/>
    <col min="11" max="16384" width="9.125" style="26" customWidth="1"/>
  </cols>
  <sheetData>
    <row r="1" spans="1:9" s="48" customFormat="1" ht="12">
      <c r="A1" s="272" t="s">
        <v>53</v>
      </c>
      <c r="B1" s="47"/>
      <c r="C1" s="47"/>
      <c r="D1" s="47"/>
      <c r="E1" s="272"/>
      <c r="F1" s="47"/>
      <c r="G1" s="47"/>
      <c r="H1" s="47"/>
      <c r="I1" s="46"/>
    </row>
    <row r="2" spans="1:9" s="48" customFormat="1" ht="19.5" customHeight="1" thickBot="1">
      <c r="A2" s="208" t="s">
        <v>170</v>
      </c>
      <c r="B2" s="208"/>
      <c r="C2" s="50"/>
      <c r="D2" s="50"/>
      <c r="E2" s="208"/>
      <c r="F2" s="208"/>
      <c r="G2" s="50"/>
      <c r="H2" s="50"/>
      <c r="I2" s="49"/>
    </row>
    <row r="3" spans="1:9" ht="13.5" thickBot="1">
      <c r="A3" s="273" t="s">
        <v>31</v>
      </c>
      <c r="B3" s="274" t="s">
        <v>32</v>
      </c>
      <c r="C3" s="274" t="s">
        <v>27</v>
      </c>
      <c r="D3" s="275" t="s">
        <v>1</v>
      </c>
      <c r="E3" s="276">
        <v>43373</v>
      </c>
      <c r="F3" s="277"/>
      <c r="G3" s="276">
        <v>43008</v>
      </c>
      <c r="I3" s="26" t="s">
        <v>56</v>
      </c>
    </row>
    <row r="4" spans="1:7" ht="26.25" thickBot="1">
      <c r="A4" s="278" t="s">
        <v>33</v>
      </c>
      <c r="B4" s="279"/>
      <c r="C4" s="279"/>
      <c r="D4" s="280"/>
      <c r="E4" s="281"/>
      <c r="F4" s="282"/>
      <c r="G4" s="283"/>
    </row>
    <row r="5" spans="1:7" ht="12.75">
      <c r="A5" s="209" t="s">
        <v>99</v>
      </c>
      <c r="B5" s="210">
        <f>'[2]деньги косвенный метод)'!D11</f>
        <v>-312590</v>
      </c>
      <c r="C5" s="210"/>
      <c r="D5" s="211"/>
      <c r="E5" s="212">
        <v>17308272</v>
      </c>
      <c r="F5" s="213"/>
      <c r="G5" s="212">
        <v>12361286</v>
      </c>
    </row>
    <row r="6" spans="1:7" ht="12.75">
      <c r="A6" s="209" t="s">
        <v>144</v>
      </c>
      <c r="B6" s="210"/>
      <c r="C6" s="210"/>
      <c r="D6" s="211"/>
      <c r="E6" s="212"/>
      <c r="F6" s="213"/>
      <c r="G6" s="212"/>
    </row>
    <row r="7" spans="1:7" ht="25.5">
      <c r="A7" s="209" t="s">
        <v>145</v>
      </c>
      <c r="B7" s="210">
        <f>'[2]деньги косвенный метод)'!D13</f>
        <v>172069</v>
      </c>
      <c r="C7" s="214">
        <v>7</v>
      </c>
      <c r="D7" s="211"/>
      <c r="E7" s="215">
        <v>-1264186</v>
      </c>
      <c r="F7" s="213"/>
      <c r="G7" s="212">
        <v>1732380</v>
      </c>
    </row>
    <row r="8" spans="1:7" ht="12.75">
      <c r="A8" s="209" t="s">
        <v>146</v>
      </c>
      <c r="B8" s="210">
        <f>'[2]деньги косвенный метод)'!D18</f>
        <v>-1638.37369</v>
      </c>
      <c r="C8" s="214">
        <v>22</v>
      </c>
      <c r="D8" s="211"/>
      <c r="E8" s="212">
        <v>38178</v>
      </c>
      <c r="F8" s="213"/>
      <c r="G8" s="212">
        <v>44001</v>
      </c>
    </row>
    <row r="9" spans="1:7" ht="12.75">
      <c r="A9" s="209" t="s">
        <v>147</v>
      </c>
      <c r="B9" s="210">
        <f>'[2]деньги косвенный метод)'!D16</f>
        <v>580.7684</v>
      </c>
      <c r="C9" s="214"/>
      <c r="D9" s="211"/>
      <c r="E9" s="212">
        <v>-22839</v>
      </c>
      <c r="F9" s="213"/>
      <c r="G9" s="212">
        <v>-7659</v>
      </c>
    </row>
    <row r="10" spans="1:7" ht="12.75">
      <c r="A10" s="209" t="s">
        <v>148</v>
      </c>
      <c r="B10" s="210">
        <f>'[2]дох и рах'!C24/1000</f>
        <v>-1613.55185</v>
      </c>
      <c r="C10" s="214">
        <v>28</v>
      </c>
      <c r="D10" s="211"/>
      <c r="E10" s="212">
        <v>0</v>
      </c>
      <c r="F10" s="213"/>
      <c r="G10" s="212">
        <v>0</v>
      </c>
    </row>
    <row r="11" spans="1:7" ht="25.5">
      <c r="A11" s="209" t="s">
        <v>24</v>
      </c>
      <c r="B11" s="210"/>
      <c r="C11" s="214">
        <v>28</v>
      </c>
      <c r="D11" s="211"/>
      <c r="E11" s="212">
        <v>-68574</v>
      </c>
      <c r="F11" s="213"/>
      <c r="G11" s="212">
        <v>-62751</v>
      </c>
    </row>
    <row r="12" spans="1:7" ht="12.75">
      <c r="A12" s="209" t="s">
        <v>113</v>
      </c>
      <c r="B12" s="210">
        <f>'[2]дох и рах'!F70/1000</f>
        <v>5580.356</v>
      </c>
      <c r="C12" s="214">
        <v>17</v>
      </c>
      <c r="D12" s="211"/>
      <c r="E12" s="212">
        <v>0</v>
      </c>
      <c r="F12" s="213"/>
      <c r="G12" s="212">
        <v>0</v>
      </c>
    </row>
    <row r="13" spans="1:7" ht="24" customHeight="1">
      <c r="A13" s="209" t="s">
        <v>149</v>
      </c>
      <c r="B13" s="210">
        <f>'[2]деньги косвенный метод)'!D30</f>
        <v>571.83483</v>
      </c>
      <c r="C13" s="214"/>
      <c r="D13" s="211"/>
      <c r="E13" s="212">
        <v>-5266</v>
      </c>
      <c r="F13" s="213"/>
      <c r="G13" s="212">
        <v>36162</v>
      </c>
    </row>
    <row r="14" spans="1:7" ht="13.5" thickBot="1">
      <c r="A14" s="209" t="s">
        <v>150</v>
      </c>
      <c r="B14" s="210">
        <f>'[2]деньги косвенный метод)'!D23</f>
        <v>2942.41405</v>
      </c>
      <c r="C14" s="214"/>
      <c r="D14" s="211"/>
      <c r="E14" s="212">
        <v>-15813</v>
      </c>
      <c r="F14" s="213"/>
      <c r="G14" s="212">
        <v>-4864</v>
      </c>
    </row>
    <row r="15" spans="1:7" ht="26.25" thickBot="1">
      <c r="A15" s="278" t="s">
        <v>35</v>
      </c>
      <c r="B15" s="284">
        <f>SUM(B5:B14)</f>
        <v>-134097.55226</v>
      </c>
      <c r="C15" s="284"/>
      <c r="D15" s="280"/>
      <c r="E15" s="285">
        <f>SUM(E5:E14)</f>
        <v>15969772</v>
      </c>
      <c r="F15" s="286"/>
      <c r="G15" s="287">
        <f>SUM(G5:G14)</f>
        <v>14098555</v>
      </c>
    </row>
    <row r="16" spans="1:7" ht="12.75">
      <c r="A16" s="209" t="s">
        <v>114</v>
      </c>
      <c r="B16" s="210">
        <f>'[2]деньги косвенный метод)'!D33+'[2]деньги косвенный метод)'!D34+'[2]деньги косвенный метод)'!D36</f>
        <v>338669.78345</v>
      </c>
      <c r="C16" s="210"/>
      <c r="D16" s="211"/>
      <c r="E16" s="212">
        <v>-2921534</v>
      </c>
      <c r="F16" s="216"/>
      <c r="G16" s="212">
        <v>-591190</v>
      </c>
    </row>
    <row r="17" spans="1:7" ht="25.5">
      <c r="A17" s="209" t="s">
        <v>115</v>
      </c>
      <c r="B17" s="210">
        <f>'[2]деньги косвенный метод)'!D35</f>
        <v>-96659</v>
      </c>
      <c r="C17" s="210"/>
      <c r="D17" s="211"/>
      <c r="E17" s="217">
        <v>-6733036</v>
      </c>
      <c r="F17" s="216"/>
      <c r="G17" s="212">
        <v>-10283685</v>
      </c>
    </row>
    <row r="18" spans="1:7" ht="12.75">
      <c r="A18" s="209" t="s">
        <v>122</v>
      </c>
      <c r="B18" s="210">
        <f>'[2]деньги косвенный метод)'!D38</f>
        <v>252331.37369</v>
      </c>
      <c r="C18" s="210"/>
      <c r="D18" s="211"/>
      <c r="E18" s="212">
        <v>15161</v>
      </c>
      <c r="F18" s="216"/>
      <c r="G18" s="212">
        <v>-26848</v>
      </c>
    </row>
    <row r="19" spans="1:7" ht="26.25" customHeight="1">
      <c r="A19" s="209" t="s">
        <v>116</v>
      </c>
      <c r="B19" s="210">
        <f>'[2]деньги косвенный метод)'!D39+'[2]деньги косвенный метод)'!D37+'[2]деньги косвенный метод)'!D45</f>
        <v>-316505.0942592857</v>
      </c>
      <c r="C19" s="210"/>
      <c r="D19" s="211"/>
      <c r="E19" s="212">
        <v>-2664223</v>
      </c>
      <c r="F19" s="216"/>
      <c r="G19" s="212">
        <v>-2853160</v>
      </c>
    </row>
    <row r="20" spans="1:7" ht="12.75">
      <c r="A20" s="209" t="s">
        <v>117</v>
      </c>
      <c r="B20" s="210">
        <f>'[2]деньги косвенный метод)'!D40</f>
        <v>57279</v>
      </c>
      <c r="C20" s="210"/>
      <c r="D20" s="211"/>
      <c r="E20" s="212">
        <v>1025571</v>
      </c>
      <c r="F20" s="216"/>
      <c r="G20" s="212">
        <v>2137131</v>
      </c>
    </row>
    <row r="21" spans="1:7" ht="25.5">
      <c r="A21" s="209" t="s">
        <v>118</v>
      </c>
      <c r="B21" s="210">
        <f>'[2]деньги косвенный метод)'!D41</f>
        <v>-1895.4334900000003</v>
      </c>
      <c r="C21" s="210"/>
      <c r="D21" s="211"/>
      <c r="E21" s="212">
        <v>0</v>
      </c>
      <c r="F21" s="216"/>
      <c r="G21" s="212">
        <v>0</v>
      </c>
    </row>
    <row r="22" spans="1:7" ht="26.25" thickBot="1">
      <c r="A22" s="209" t="s">
        <v>119</v>
      </c>
      <c r="B22" s="210">
        <f>'[2]деньги косвенный метод)'!D42</f>
        <v>-3177.49692</v>
      </c>
      <c r="C22" s="210"/>
      <c r="D22" s="211"/>
      <c r="E22" s="212">
        <v>0</v>
      </c>
      <c r="F22" s="216"/>
      <c r="G22" s="212">
        <v>0</v>
      </c>
    </row>
    <row r="23" spans="1:7" ht="26.25" thickBot="1">
      <c r="A23" s="288" t="s">
        <v>36</v>
      </c>
      <c r="B23" s="289">
        <f>SUM(B15:B22)</f>
        <v>95945.58021071428</v>
      </c>
      <c r="C23" s="289"/>
      <c r="D23" s="290"/>
      <c r="E23" s="287">
        <f>SUM(E15:E22)</f>
        <v>4691711</v>
      </c>
      <c r="F23" s="291"/>
      <c r="G23" s="287">
        <f>SUM(G15:G22)</f>
        <v>2480803</v>
      </c>
    </row>
    <row r="24" spans="1:7" ht="12.75">
      <c r="A24" s="209" t="s">
        <v>123</v>
      </c>
      <c r="B24" s="210"/>
      <c r="C24" s="210"/>
      <c r="D24" s="211"/>
      <c r="E24" s="212">
        <v>-2771519</v>
      </c>
      <c r="F24" s="216"/>
      <c r="G24" s="212">
        <v>-1142681</v>
      </c>
    </row>
    <row r="25" spans="1:7" ht="13.5" thickBot="1">
      <c r="A25" s="218" t="s">
        <v>37</v>
      </c>
      <c r="B25" s="219"/>
      <c r="C25" s="219"/>
      <c r="D25" s="220"/>
      <c r="E25" s="221"/>
      <c r="F25" s="222"/>
      <c r="G25" s="212">
        <v>0</v>
      </c>
    </row>
    <row r="26" spans="1:7" ht="26.25" thickBot="1">
      <c r="A26" s="278" t="s">
        <v>38</v>
      </c>
      <c r="B26" s="284">
        <f>SUM(B23:B25)</f>
        <v>95945.58021071428</v>
      </c>
      <c r="C26" s="284"/>
      <c r="D26" s="280"/>
      <c r="E26" s="292">
        <f>SUM(E23:E25)</f>
        <v>1920192</v>
      </c>
      <c r="F26" s="286"/>
      <c r="G26" s="287">
        <f>SUM(G23:G25)</f>
        <v>1338122</v>
      </c>
    </row>
    <row r="27" spans="1:7" ht="25.5">
      <c r="A27" s="209" t="s">
        <v>39</v>
      </c>
      <c r="B27" s="210"/>
      <c r="C27" s="210"/>
      <c r="D27" s="211"/>
      <c r="E27" s="223"/>
      <c r="F27" s="216"/>
      <c r="G27" s="212"/>
    </row>
    <row r="28" spans="1:7" ht="12.75">
      <c r="A28" s="209" t="s">
        <v>37</v>
      </c>
      <c r="B28" s="210"/>
      <c r="C28" s="210"/>
      <c r="D28" s="211"/>
      <c r="E28" s="212">
        <v>0</v>
      </c>
      <c r="F28" s="216"/>
      <c r="G28" s="212">
        <v>0</v>
      </c>
    </row>
    <row r="29" spans="1:10" ht="12.75">
      <c r="A29" s="209" t="s">
        <v>120</v>
      </c>
      <c r="B29" s="210"/>
      <c r="C29" s="210"/>
      <c r="D29" s="211"/>
      <c r="E29" s="212">
        <v>-2180261</v>
      </c>
      <c r="F29" s="216"/>
      <c r="G29" s="212">
        <v>-1122429</v>
      </c>
      <c r="J29" s="69"/>
    </row>
    <row r="30" spans="1:7" ht="12.75">
      <c r="A30" s="209" t="s">
        <v>40</v>
      </c>
      <c r="B30" s="210">
        <f>'[2]деньги косвенный метод)'!D65</f>
        <v>-417.8394</v>
      </c>
      <c r="C30" s="210"/>
      <c r="D30" s="211"/>
      <c r="E30" s="212">
        <v>-27020</v>
      </c>
      <c r="F30" s="216"/>
      <c r="G30" s="212">
        <v>-14314</v>
      </c>
    </row>
    <row r="31" spans="1:7" ht="13.5" thickBot="1">
      <c r="A31" s="209" t="s">
        <v>151</v>
      </c>
      <c r="B31" s="210"/>
      <c r="C31" s="210"/>
      <c r="D31" s="211"/>
      <c r="E31" s="212">
        <v>-13881</v>
      </c>
      <c r="F31" s="216"/>
      <c r="G31" s="212"/>
    </row>
    <row r="32" spans="1:7" ht="26.25" thickBot="1">
      <c r="A32" s="278" t="s">
        <v>41</v>
      </c>
      <c r="B32" s="284">
        <f>SUM(B27:B30)</f>
        <v>-417.8394</v>
      </c>
      <c r="C32" s="284"/>
      <c r="D32" s="280"/>
      <c r="E32" s="292">
        <f>SUM(E28:E31)</f>
        <v>-2221162</v>
      </c>
      <c r="F32" s="286"/>
      <c r="G32" s="287">
        <f>SUM(G28:G31)</f>
        <v>-1136743</v>
      </c>
    </row>
    <row r="33" spans="1:7" ht="25.5">
      <c r="A33" s="209" t="s">
        <v>42</v>
      </c>
      <c r="B33" s="210"/>
      <c r="C33" s="210"/>
      <c r="D33" s="211"/>
      <c r="E33" s="223"/>
      <c r="F33" s="216"/>
      <c r="G33" s="212"/>
    </row>
    <row r="34" spans="1:8" ht="12.75">
      <c r="A34" s="209" t="s">
        <v>74</v>
      </c>
      <c r="B34" s="210"/>
      <c r="C34" s="210"/>
      <c r="D34" s="211"/>
      <c r="E34" s="224">
        <v>0</v>
      </c>
      <c r="F34" s="216"/>
      <c r="G34" s="212">
        <v>0</v>
      </c>
      <c r="H34" s="26" t="s">
        <v>56</v>
      </c>
    </row>
    <row r="35" spans="1:7" ht="12.75">
      <c r="A35" s="209" t="s">
        <v>153</v>
      </c>
      <c r="B35" s="210">
        <f>'[2]деньги косвенный метод)'!D72</f>
        <v>-7874.50451</v>
      </c>
      <c r="C35" s="210"/>
      <c r="D35" s="211"/>
      <c r="E35" s="225">
        <v>0</v>
      </c>
      <c r="F35" s="216"/>
      <c r="G35" s="212">
        <v>-31000</v>
      </c>
    </row>
    <row r="36" spans="1:8" ht="12.75">
      <c r="A36" s="209" t="s">
        <v>43</v>
      </c>
      <c r="B36" s="210"/>
      <c r="C36" s="210"/>
      <c r="D36" s="211"/>
      <c r="E36" s="224">
        <v>-12641</v>
      </c>
      <c r="F36" s="216"/>
      <c r="G36" s="212">
        <v>0</v>
      </c>
      <c r="H36" s="26" t="s">
        <v>56</v>
      </c>
    </row>
    <row r="37" spans="1:9" ht="13.5" thickBot="1">
      <c r="A37" s="209" t="s">
        <v>44</v>
      </c>
      <c r="B37" s="210">
        <f>'[2]деньги косвенный метод)'!D81</f>
        <v>-1868.3046000000002</v>
      </c>
      <c r="C37" s="210"/>
      <c r="D37" s="211"/>
      <c r="E37" s="224">
        <v>-360</v>
      </c>
      <c r="F37" s="216"/>
      <c r="G37" s="212">
        <v>-399</v>
      </c>
      <c r="H37" s="26" t="s">
        <v>56</v>
      </c>
      <c r="I37" s="70"/>
    </row>
    <row r="38" spans="1:7" ht="12.75">
      <c r="A38" s="293" t="s">
        <v>45</v>
      </c>
      <c r="B38" s="294">
        <f>SUM(B35:B37)</f>
        <v>-9742.80911</v>
      </c>
      <c r="C38" s="294"/>
      <c r="D38" s="295"/>
      <c r="E38" s="296"/>
      <c r="F38" s="297"/>
      <c r="G38" s="226"/>
    </row>
    <row r="39" spans="1:7" ht="13.5" thickBot="1">
      <c r="A39" s="298" t="s">
        <v>46</v>
      </c>
      <c r="B39" s="299"/>
      <c r="C39" s="299"/>
      <c r="D39" s="300"/>
      <c r="E39" s="301">
        <f>SUM(E34:E37)</f>
        <v>-13001</v>
      </c>
      <c r="F39" s="302"/>
      <c r="G39" s="303">
        <f>SUM(G33:G37)</f>
        <v>-31399</v>
      </c>
    </row>
    <row r="40" spans="1:8" ht="26.25" thickBot="1">
      <c r="A40" s="227" t="s">
        <v>47</v>
      </c>
      <c r="B40" s="228">
        <f>-B14</f>
        <v>-2942.41405</v>
      </c>
      <c r="C40" s="228"/>
      <c r="D40" s="229"/>
      <c r="E40" s="230">
        <v>5266</v>
      </c>
      <c r="F40" s="231"/>
      <c r="G40" s="212">
        <v>-36163</v>
      </c>
      <c r="H40" s="69"/>
    </row>
    <row r="41" spans="1:8" ht="26.25" thickBot="1">
      <c r="A41" s="304" t="s">
        <v>75</v>
      </c>
      <c r="B41" s="289">
        <f>B38+B32+B26+B40</f>
        <v>82842.51765071428</v>
      </c>
      <c r="C41" s="289"/>
      <c r="D41" s="290"/>
      <c r="E41" s="305">
        <f>E26+E32+E39+E40</f>
        <v>-308705</v>
      </c>
      <c r="F41" s="305">
        <f>F26+F32+F39+F40</f>
        <v>0</v>
      </c>
      <c r="G41" s="287">
        <f>G26+G32+G39+G40</f>
        <v>133817</v>
      </c>
      <c r="H41" s="69"/>
    </row>
    <row r="42" spans="1:7" ht="26.25" thickBot="1">
      <c r="A42" s="304" t="s">
        <v>48</v>
      </c>
      <c r="B42" s="289">
        <v>819566</v>
      </c>
      <c r="C42" s="289"/>
      <c r="D42" s="290"/>
      <c r="E42" s="305">
        <v>672103</v>
      </c>
      <c r="F42" s="306"/>
      <c r="G42" s="212">
        <v>215178</v>
      </c>
    </row>
    <row r="43" spans="1:7" ht="26.25" thickBot="1">
      <c r="A43" s="307" t="s">
        <v>49</v>
      </c>
      <c r="B43" s="219">
        <f>B41+B42</f>
        <v>902408.5176507143</v>
      </c>
      <c r="C43" s="219"/>
      <c r="D43" s="220"/>
      <c r="E43" s="308">
        <f>E42+E41</f>
        <v>363398</v>
      </c>
      <c r="F43" s="309"/>
      <c r="G43" s="287">
        <f>G41+G42</f>
        <v>348995</v>
      </c>
    </row>
    <row r="44" spans="4:7" ht="12.75">
      <c r="D44" s="39"/>
      <c r="E44" s="232"/>
      <c r="F44" s="26"/>
      <c r="G44" s="212"/>
    </row>
    <row r="45" spans="1:7" ht="38.25" customHeight="1">
      <c r="A45" s="310" t="s">
        <v>85</v>
      </c>
      <c r="D45" s="39"/>
      <c r="E45" s="232"/>
      <c r="F45" s="26"/>
      <c r="G45" s="212"/>
    </row>
    <row r="46" spans="1:7" ht="12.75">
      <c r="A46" s="310"/>
      <c r="D46" s="39"/>
      <c r="E46" s="232"/>
      <c r="F46" s="26"/>
      <c r="G46" s="212"/>
    </row>
    <row r="47" spans="1:7" ht="9.75" customHeight="1">
      <c r="A47" s="257"/>
      <c r="B47" s="29"/>
      <c r="C47" s="29"/>
      <c r="D47" s="29"/>
      <c r="E47" s="234"/>
      <c r="F47" s="29"/>
      <c r="G47" s="212"/>
    </row>
    <row r="48" spans="1:7" ht="20.25" customHeight="1">
      <c r="A48" s="310" t="s">
        <v>103</v>
      </c>
      <c r="B48" s="29"/>
      <c r="C48" s="29"/>
      <c r="D48" s="29"/>
      <c r="E48" s="234"/>
      <c r="F48" s="29"/>
      <c r="G48" s="212"/>
    </row>
    <row r="49" spans="1:7" ht="12.75">
      <c r="A49" s="311" t="s">
        <v>56</v>
      </c>
      <c r="B49" s="29"/>
      <c r="C49" s="29"/>
      <c r="D49" s="29"/>
      <c r="E49" s="201"/>
      <c r="F49" s="30"/>
      <c r="G49" s="205"/>
    </row>
    <row r="50" spans="4:7" ht="12.75">
      <c r="D50" s="39"/>
      <c r="E50" s="200"/>
      <c r="G50" s="205"/>
    </row>
    <row r="51" spans="4:7" ht="12.75">
      <c r="D51" s="39"/>
      <c r="E51" s="200"/>
      <c r="G51" s="205"/>
    </row>
    <row r="52" spans="4:7" ht="12.75">
      <c r="D52" s="39"/>
      <c r="E52" s="200"/>
      <c r="G52" s="205"/>
    </row>
    <row r="53" spans="4:7" ht="12.75">
      <c r="D53" s="39"/>
      <c r="E53" s="200"/>
      <c r="G53" s="205"/>
    </row>
    <row r="54" spans="4:7" ht="12.75">
      <c r="D54" s="39"/>
      <c r="E54" s="200"/>
      <c r="G54" s="205"/>
    </row>
    <row r="55" spans="4:7" ht="12.75">
      <c r="D55" s="39"/>
      <c r="E55" s="200"/>
      <c r="G55" s="205"/>
    </row>
    <row r="56" spans="4:7" ht="12.75">
      <c r="D56" s="39"/>
      <c r="E56" s="200"/>
      <c r="G56" s="205"/>
    </row>
    <row r="57" spans="4:7" ht="12.75">
      <c r="D57" s="39"/>
      <c r="E57" s="200"/>
      <c r="G57" s="205"/>
    </row>
    <row r="58" spans="4:7" ht="12.75">
      <c r="D58" s="39"/>
      <c r="E58" s="200"/>
      <c r="F58" s="26"/>
      <c r="G58" s="205"/>
    </row>
    <row r="59" spans="4:7" ht="12.75">
      <c r="D59" s="39"/>
      <c r="E59" s="200"/>
      <c r="F59" s="26"/>
      <c r="G59" s="205"/>
    </row>
    <row r="60" spans="4:7" ht="12.75">
      <c r="D60" s="39"/>
      <c r="E60" s="200"/>
      <c r="F60" s="26"/>
      <c r="G60" s="205"/>
    </row>
    <row r="61" spans="4:7" ht="12.75">
      <c r="D61" s="39"/>
      <c r="E61" s="200"/>
      <c r="F61" s="26"/>
      <c r="G61" s="205"/>
    </row>
    <row r="62" spans="4:7" ht="12.75">
      <c r="D62" s="39"/>
      <c r="E62" s="200"/>
      <c r="F62" s="26"/>
      <c r="G62" s="205"/>
    </row>
    <row r="63" spans="4:7" ht="12.75">
      <c r="D63" s="39"/>
      <c r="E63" s="200"/>
      <c r="F63" s="26"/>
      <c r="G63" s="205"/>
    </row>
    <row r="64" spans="4:7" ht="12.75">
      <c r="D64" s="39"/>
      <c r="E64" s="200"/>
      <c r="F64" s="26"/>
      <c r="G64" s="205"/>
    </row>
    <row r="65" spans="4:7" ht="12.75">
      <c r="D65" s="39"/>
      <c r="E65" s="200"/>
      <c r="F65" s="26"/>
      <c r="G65" s="205"/>
    </row>
    <row r="66" spans="4:7" ht="12.75">
      <c r="D66" s="39"/>
      <c r="E66" s="200"/>
      <c r="F66" s="26"/>
      <c r="G66" s="205"/>
    </row>
    <row r="67" spans="4:7" ht="12.75">
      <c r="D67" s="39"/>
      <c r="E67" s="200"/>
      <c r="F67" s="26"/>
      <c r="G67" s="205"/>
    </row>
    <row r="68" spans="4:7" ht="12.75">
      <c r="D68" s="39"/>
      <c r="E68" s="200"/>
      <c r="F68" s="26"/>
      <c r="G68" s="205"/>
    </row>
    <row r="69" spans="4:7" ht="12.75">
      <c r="D69" s="39"/>
      <c r="E69" s="200"/>
      <c r="F69" s="26"/>
      <c r="G69" s="205"/>
    </row>
    <row r="70" spans="4:7" ht="12.75">
      <c r="D70" s="39"/>
      <c r="E70" s="200"/>
      <c r="F70" s="26"/>
      <c r="G70" s="205"/>
    </row>
    <row r="71" spans="4:7" ht="12.75">
      <c r="D71" s="39"/>
      <c r="E71" s="200"/>
      <c r="F71" s="26"/>
      <c r="G71" s="205"/>
    </row>
    <row r="72" spans="4:7" ht="12.75">
      <c r="D72" s="39"/>
      <c r="E72" s="200"/>
      <c r="F72" s="26"/>
      <c r="G72" s="205"/>
    </row>
    <row r="73" spans="4:7" ht="12.75">
      <c r="D73" s="39"/>
      <c r="E73" s="200"/>
      <c r="F73" s="26"/>
      <c r="G73" s="205"/>
    </row>
    <row r="74" spans="4:7" ht="12.75">
      <c r="D74" s="39"/>
      <c r="E74" s="200"/>
      <c r="F74" s="26"/>
      <c r="G74" s="205"/>
    </row>
    <row r="75" spans="4:7" ht="12.75">
      <c r="D75" s="39"/>
      <c r="E75" s="200"/>
      <c r="F75" s="26"/>
      <c r="G75" s="205"/>
    </row>
    <row r="76" spans="4:7" ht="12.75">
      <c r="D76" s="39"/>
      <c r="E76" s="200"/>
      <c r="F76" s="26"/>
      <c r="G76" s="205"/>
    </row>
    <row r="77" spans="4:7" ht="12.75">
      <c r="D77" s="39"/>
      <c r="E77" s="200"/>
      <c r="F77" s="26"/>
      <c r="G77" s="205"/>
    </row>
    <row r="78" spans="4:7" ht="12.75">
      <c r="D78" s="39"/>
      <c r="E78" s="200"/>
      <c r="F78" s="26"/>
      <c r="G78" s="205"/>
    </row>
    <row r="79" spans="4:7" ht="12.75">
      <c r="D79" s="39"/>
      <c r="E79" s="200"/>
      <c r="F79" s="26"/>
      <c r="G79" s="205"/>
    </row>
    <row r="80" spans="4:7" ht="12.75">
      <c r="D80" s="39"/>
      <c r="E80" s="200"/>
      <c r="F80" s="26"/>
      <c r="G80" s="205"/>
    </row>
    <row r="81" spans="4:7" ht="12.75">
      <c r="D81" s="39"/>
      <c r="E81" s="200"/>
      <c r="F81" s="26"/>
      <c r="G81" s="205"/>
    </row>
    <row r="82" spans="4:7" ht="12.75">
      <c r="D82" s="39"/>
      <c r="E82" s="200"/>
      <c r="F82" s="26"/>
      <c r="G82" s="205"/>
    </row>
    <row r="83" spans="4:7" ht="12.75">
      <c r="D83" s="39"/>
      <c r="E83" s="200"/>
      <c r="F83" s="26"/>
      <c r="G83" s="205"/>
    </row>
    <row r="84" spans="4:7" ht="12.75">
      <c r="D84" s="39"/>
      <c r="E84" s="200"/>
      <c r="F84" s="26"/>
      <c r="G84" s="205"/>
    </row>
    <row r="85" spans="4:7" ht="12.75">
      <c r="D85" s="39"/>
      <c r="E85" s="200"/>
      <c r="F85" s="26"/>
      <c r="G85" s="205"/>
    </row>
    <row r="86" spans="4:7" ht="12.75">
      <c r="D86" s="39"/>
      <c r="E86" s="200"/>
      <c r="F86" s="26"/>
      <c r="G86" s="205"/>
    </row>
    <row r="87" spans="4:7" ht="12.75">
      <c r="D87" s="39"/>
      <c r="E87" s="200"/>
      <c r="F87" s="26"/>
      <c r="G87" s="205"/>
    </row>
    <row r="88" spans="4:7" ht="12.75">
      <c r="D88" s="39"/>
      <c r="E88" s="200"/>
      <c r="F88" s="26"/>
      <c r="G88" s="205"/>
    </row>
    <row r="89" spans="5:7" ht="12.75">
      <c r="E89" s="200"/>
      <c r="F89" s="26"/>
      <c r="G89" s="205"/>
    </row>
    <row r="90" spans="5:7" ht="12.75">
      <c r="E90" s="200"/>
      <c r="F90" s="26"/>
      <c r="G90" s="205"/>
    </row>
    <row r="91" spans="5:7" ht="12.75">
      <c r="E91" s="200"/>
      <c r="F91" s="26"/>
      <c r="G91" s="205"/>
    </row>
    <row r="92" spans="5:7" ht="12.75">
      <c r="E92" s="200"/>
      <c r="F92" s="26"/>
      <c r="G92" s="205"/>
    </row>
    <row r="93" spans="5:7" ht="12.75">
      <c r="E93" s="200"/>
      <c r="F93" s="26"/>
      <c r="G93" s="205"/>
    </row>
    <row r="94" spans="5:7" ht="12.75">
      <c r="E94" s="200"/>
      <c r="F94" s="26"/>
      <c r="G94" s="205"/>
    </row>
    <row r="95" spans="5:7" ht="12.75">
      <c r="E95" s="200"/>
      <c r="F95" s="26"/>
      <c r="G95" s="205"/>
    </row>
    <row r="96" spans="5:7" ht="12.75">
      <c r="E96" s="200"/>
      <c r="F96" s="26"/>
      <c r="G96" s="205"/>
    </row>
    <row r="97" spans="5:7" ht="12.75">
      <c r="E97" s="200"/>
      <c r="F97" s="26"/>
      <c r="G97" s="205"/>
    </row>
    <row r="98" spans="5:7" ht="12.75">
      <c r="E98" s="200"/>
      <c r="F98" s="26"/>
      <c r="G98" s="205"/>
    </row>
    <row r="99" spans="5:7" ht="12.75">
      <c r="E99" s="200"/>
      <c r="F99" s="26"/>
      <c r="G99" s="205"/>
    </row>
    <row r="100" spans="5:7" ht="12.75">
      <c r="E100" s="28"/>
      <c r="F100" s="26"/>
      <c r="G100" s="205"/>
    </row>
    <row r="101" spans="5:7" ht="12.75">
      <c r="E101" s="28"/>
      <c r="F101" s="26"/>
      <c r="G101" s="205"/>
    </row>
    <row r="102" spans="5:7" ht="12.75">
      <c r="E102" s="28"/>
      <c r="F102" s="26"/>
      <c r="G102" s="205"/>
    </row>
    <row r="103" spans="5:7" ht="12.75">
      <c r="E103" s="28"/>
      <c r="F103" s="26"/>
      <c r="G103" s="28"/>
    </row>
    <row r="104" spans="5:7" ht="12.75">
      <c r="E104" s="28"/>
      <c r="F104" s="26"/>
      <c r="G104" s="28"/>
    </row>
    <row r="105" spans="5:7" ht="12.75">
      <c r="E105" s="28"/>
      <c r="F105" s="26"/>
      <c r="G105" s="28"/>
    </row>
    <row r="106" spans="5:7" ht="12.75">
      <c r="E106" s="28"/>
      <c r="F106" s="26"/>
      <c r="G106" s="28"/>
    </row>
    <row r="107" spans="5:7" ht="12.75">
      <c r="E107" s="28"/>
      <c r="F107" s="26"/>
      <c r="G107" s="28"/>
    </row>
    <row r="108" spans="5:7" ht="12.75">
      <c r="E108" s="28"/>
      <c r="F108" s="26"/>
      <c r="G108" s="28"/>
    </row>
    <row r="109" spans="5:7" ht="12.75">
      <c r="E109" s="28"/>
      <c r="F109" s="26"/>
      <c r="G109" s="28"/>
    </row>
    <row r="110" spans="5:7" ht="12.75">
      <c r="E110" s="28"/>
      <c r="F110" s="26"/>
      <c r="G110" s="28"/>
    </row>
    <row r="111" spans="5:7" ht="12.75">
      <c r="E111" s="28"/>
      <c r="F111" s="26"/>
      <c r="G111" s="28"/>
    </row>
    <row r="112" spans="5:7" ht="12.75">
      <c r="E112" s="28"/>
      <c r="F112" s="26"/>
      <c r="G112" s="28"/>
    </row>
    <row r="113" spans="5:7" ht="12.75">
      <c r="E113" s="28"/>
      <c r="F113" s="26"/>
      <c r="G113" s="28"/>
    </row>
    <row r="114" spans="5:7" ht="12.75">
      <c r="E114" s="28"/>
      <c r="F114" s="26"/>
      <c r="G114" s="28"/>
    </row>
    <row r="115" spans="5:7" ht="12.75">
      <c r="E115" s="28"/>
      <c r="F115" s="26"/>
      <c r="G115" s="28"/>
    </row>
    <row r="116" spans="5:7" ht="12.75">
      <c r="E116" s="28"/>
      <c r="F116" s="26"/>
      <c r="G116" s="28"/>
    </row>
    <row r="117" spans="5:7" ht="12.75">
      <c r="E117" s="28"/>
      <c r="F117" s="26"/>
      <c r="G117" s="28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0">
      <selection activeCell="N23" sqref="N23"/>
    </sheetView>
  </sheetViews>
  <sheetFormatPr defaultColWidth="9.00390625" defaultRowHeight="12.75"/>
  <cols>
    <col min="1" max="1" width="41.75390625" style="6" customWidth="1"/>
    <col min="2" max="2" width="9.625" style="6" hidden="1" customWidth="1"/>
    <col min="3" max="3" width="12.125" style="6" customWidth="1"/>
    <col min="4" max="4" width="14.25390625" style="6" customWidth="1"/>
    <col min="5" max="5" width="8.875" style="6" customWidth="1"/>
    <col min="6" max="6" width="12.625" style="6" customWidth="1"/>
    <col min="7" max="7" width="11.625" style="6" customWidth="1"/>
    <col min="8" max="8" width="13.125" style="6" customWidth="1"/>
    <col min="9" max="9" width="11.625" style="6" customWidth="1"/>
    <col min="10" max="10" width="9.25390625" style="6" customWidth="1"/>
    <col min="11" max="11" width="12.25390625" style="6" customWidth="1"/>
    <col min="12" max="12" width="12.625" style="6" hidden="1" customWidth="1"/>
    <col min="13" max="13" width="13.125" style="6" customWidth="1"/>
    <col min="14" max="14" width="11.75390625" style="6" customWidth="1"/>
    <col min="15" max="16384" width="9.125" style="6" customWidth="1"/>
  </cols>
  <sheetData>
    <row r="1" spans="1:5" ht="18.75">
      <c r="A1" s="236" t="s">
        <v>53</v>
      </c>
      <c r="B1" s="7"/>
      <c r="C1" s="7"/>
      <c r="D1" s="7"/>
      <c r="E1" s="7"/>
    </row>
    <row r="2" spans="1:11" ht="19.5" customHeight="1" thickBot="1">
      <c r="A2" s="312" t="s">
        <v>172</v>
      </c>
      <c r="B2" s="312"/>
      <c r="C2" s="312"/>
      <c r="D2" s="312"/>
      <c r="E2" s="313"/>
      <c r="F2" s="144"/>
      <c r="G2" s="144"/>
      <c r="H2" s="144"/>
      <c r="I2" s="144"/>
      <c r="J2" s="144"/>
      <c r="K2" s="144"/>
    </row>
    <row r="3" spans="1:11" ht="12.75" customHeight="1">
      <c r="A3" s="314"/>
      <c r="B3" s="315"/>
      <c r="C3" s="370" t="s">
        <v>5</v>
      </c>
      <c r="D3" s="373" t="s">
        <v>6</v>
      </c>
      <c r="E3" s="316"/>
      <c r="F3" s="317"/>
      <c r="G3" s="318" t="s">
        <v>56</v>
      </c>
      <c r="H3" s="375" t="s">
        <v>164</v>
      </c>
      <c r="I3" s="319"/>
      <c r="J3" s="320"/>
      <c r="K3" s="321" t="s">
        <v>56</v>
      </c>
    </row>
    <row r="4" spans="1:11" ht="12.75" customHeight="1">
      <c r="A4" s="322"/>
      <c r="B4" s="122"/>
      <c r="C4" s="371"/>
      <c r="D4" s="374"/>
      <c r="E4" s="323" t="s">
        <v>104</v>
      </c>
      <c r="F4" s="324" t="s">
        <v>7</v>
      </c>
      <c r="G4" s="325" t="s">
        <v>108</v>
      </c>
      <c r="H4" s="376"/>
      <c r="I4" s="326" t="s">
        <v>71</v>
      </c>
      <c r="J4" s="378" t="s">
        <v>106</v>
      </c>
      <c r="K4" s="328" t="s">
        <v>21</v>
      </c>
    </row>
    <row r="5" spans="1:11" ht="12.75" customHeight="1">
      <c r="A5" s="172" t="s">
        <v>0</v>
      </c>
      <c r="B5" s="122"/>
      <c r="C5" s="371"/>
      <c r="D5" s="374"/>
      <c r="E5" s="323" t="s">
        <v>105</v>
      </c>
      <c r="F5" s="324" t="s">
        <v>86</v>
      </c>
      <c r="G5" s="325" t="s">
        <v>109</v>
      </c>
      <c r="H5" s="376"/>
      <c r="I5" s="326"/>
      <c r="J5" s="378"/>
      <c r="K5" s="328" t="s">
        <v>22</v>
      </c>
    </row>
    <row r="6" spans="1:11" ht="12.75" customHeight="1" thickBot="1">
      <c r="A6" s="173"/>
      <c r="B6" s="122"/>
      <c r="C6" s="372"/>
      <c r="D6" s="374"/>
      <c r="E6" s="329" t="s">
        <v>22</v>
      </c>
      <c r="F6" s="324"/>
      <c r="G6" s="330"/>
      <c r="H6" s="377"/>
      <c r="I6" s="326"/>
      <c r="J6" s="327" t="s">
        <v>107</v>
      </c>
      <c r="K6" s="173"/>
    </row>
    <row r="7" spans="1:11" ht="21" customHeight="1" thickBot="1">
      <c r="A7" s="108" t="s">
        <v>141</v>
      </c>
      <c r="B7" s="121"/>
      <c r="C7" s="159">
        <v>10175757</v>
      </c>
      <c r="D7" s="109">
        <v>3906278</v>
      </c>
      <c r="E7" s="129">
        <v>494569</v>
      </c>
      <c r="F7" s="159">
        <v>-24454</v>
      </c>
      <c r="G7" s="110">
        <v>10452122</v>
      </c>
      <c r="H7" s="110"/>
      <c r="I7" s="129">
        <f>SUM(C7:H7)</f>
        <v>25004272</v>
      </c>
      <c r="J7" s="110"/>
      <c r="K7" s="111">
        <f>I7</f>
        <v>25004272</v>
      </c>
    </row>
    <row r="8" spans="1:11" ht="18" customHeight="1" thickBot="1">
      <c r="A8" s="181" t="s">
        <v>121</v>
      </c>
      <c r="B8" s="194"/>
      <c r="C8" s="110">
        <v>10175757</v>
      </c>
      <c r="D8" s="109">
        <v>3906278</v>
      </c>
      <c r="E8" s="109"/>
      <c r="F8" s="127">
        <v>-24453</v>
      </c>
      <c r="G8" s="110">
        <v>10325613</v>
      </c>
      <c r="H8" s="110"/>
      <c r="I8" s="129">
        <f>SUM(C8:H8)</f>
        <v>24383195</v>
      </c>
      <c r="J8" s="110"/>
      <c r="K8" s="111">
        <f>I8</f>
        <v>24383195</v>
      </c>
    </row>
    <row r="9" spans="1:11" ht="12.75" customHeight="1">
      <c r="A9" s="155" t="s">
        <v>111</v>
      </c>
      <c r="B9" s="156"/>
      <c r="C9" s="160">
        <v>0</v>
      </c>
      <c r="D9" s="358">
        <v>0</v>
      </c>
      <c r="E9" s="364"/>
      <c r="F9" s="362">
        <v>0</v>
      </c>
      <c r="G9" s="157">
        <v>9780790</v>
      </c>
      <c r="H9" s="99"/>
      <c r="I9" s="130">
        <f>SUM(C9:H9)</f>
        <v>9780790</v>
      </c>
      <c r="J9" s="158">
        <v>0</v>
      </c>
      <c r="K9" s="331">
        <f>I9</f>
        <v>9780790</v>
      </c>
    </row>
    <row r="10" spans="1:11" ht="12.75" customHeight="1">
      <c r="A10" s="103" t="s">
        <v>72</v>
      </c>
      <c r="B10" s="118"/>
      <c r="C10" s="161">
        <v>0</v>
      </c>
      <c r="D10" s="356">
        <v>0</v>
      </c>
      <c r="E10" s="169"/>
      <c r="F10" s="357">
        <v>0</v>
      </c>
      <c r="G10" s="149">
        <v>0</v>
      </c>
      <c r="H10" s="206"/>
      <c r="I10" s="143">
        <f>SUM(C10:G10)</f>
        <v>0</v>
      </c>
      <c r="J10" s="104">
        <v>0</v>
      </c>
      <c r="K10" s="332">
        <f aca="true" t="shared" si="0" ref="K10:K16">I10+J10</f>
        <v>0</v>
      </c>
    </row>
    <row r="11" spans="1:11" ht="12.75" customHeight="1">
      <c r="A11" s="105" t="s">
        <v>70</v>
      </c>
      <c r="B11" s="119"/>
      <c r="C11" s="333">
        <v>0</v>
      </c>
      <c r="D11" s="359">
        <v>0</v>
      </c>
      <c r="E11" s="171"/>
      <c r="F11" s="143">
        <v>0</v>
      </c>
      <c r="G11" s="99">
        <f>G9</f>
        <v>9780790</v>
      </c>
      <c r="H11" s="99"/>
      <c r="I11" s="143">
        <f>SUM(C11:G11)</f>
        <v>9780790</v>
      </c>
      <c r="J11" s="101">
        <v>0</v>
      </c>
      <c r="K11" s="332">
        <f>I11</f>
        <v>9780790</v>
      </c>
    </row>
    <row r="12" spans="1:11" ht="24" customHeight="1">
      <c r="A12" s="133" t="s">
        <v>34</v>
      </c>
      <c r="B12" s="119"/>
      <c r="C12" s="334">
        <v>0</v>
      </c>
      <c r="D12" s="359">
        <v>0</v>
      </c>
      <c r="E12" s="171"/>
      <c r="F12" s="143"/>
      <c r="G12" s="335">
        <v>0</v>
      </c>
      <c r="H12" s="335"/>
      <c r="I12" s="143">
        <f>SUM(C12:G12)</f>
        <v>0</v>
      </c>
      <c r="J12" s="101">
        <v>0</v>
      </c>
      <c r="K12" s="336">
        <f t="shared" si="0"/>
        <v>0</v>
      </c>
    </row>
    <row r="13" spans="1:11" ht="12.75" customHeight="1">
      <c r="A13" s="100" t="s">
        <v>23</v>
      </c>
      <c r="B13" s="152"/>
      <c r="C13" s="162">
        <v>0</v>
      </c>
      <c r="D13" s="360">
        <v>0</v>
      </c>
      <c r="E13" s="170"/>
      <c r="F13" s="177" t="s">
        <v>56</v>
      </c>
      <c r="G13" s="148">
        <v>-829</v>
      </c>
      <c r="H13" s="148"/>
      <c r="I13" s="177">
        <f>SUM(C13:G13)</f>
        <v>-829</v>
      </c>
      <c r="J13" s="102">
        <v>0</v>
      </c>
      <c r="K13" s="332">
        <f>I13</f>
        <v>-829</v>
      </c>
    </row>
    <row r="14" spans="1:11" ht="12.75" customHeight="1">
      <c r="A14" s="100" t="s">
        <v>73</v>
      </c>
      <c r="B14" s="152"/>
      <c r="C14" s="337">
        <v>0</v>
      </c>
      <c r="D14" s="360">
        <v>0</v>
      </c>
      <c r="E14" s="170"/>
      <c r="F14" s="363"/>
      <c r="G14" s="148"/>
      <c r="H14" s="148"/>
      <c r="I14" s="178">
        <f>SUM(C14:G14)</f>
        <v>0</v>
      </c>
      <c r="J14" s="102"/>
      <c r="K14" s="332">
        <v>0</v>
      </c>
    </row>
    <row r="15" spans="1:11" ht="12.75" customHeight="1">
      <c r="A15" s="103" t="s">
        <v>50</v>
      </c>
      <c r="B15" s="118"/>
      <c r="C15" s="161">
        <v>0</v>
      </c>
      <c r="D15" s="356">
        <v>0</v>
      </c>
      <c r="E15" s="170"/>
      <c r="F15" s="357">
        <v>0</v>
      </c>
      <c r="G15" s="150"/>
      <c r="H15" s="206"/>
      <c r="I15" s="130"/>
      <c r="J15" s="104"/>
      <c r="K15" s="331">
        <f t="shared" si="0"/>
        <v>0</v>
      </c>
    </row>
    <row r="16" spans="1:11" ht="47.25" customHeight="1" thickBot="1">
      <c r="A16" s="196" t="s">
        <v>112</v>
      </c>
      <c r="B16" s="153"/>
      <c r="C16" s="163">
        <v>0</v>
      </c>
      <c r="D16" s="361">
        <v>0</v>
      </c>
      <c r="E16" s="365">
        <v>0</v>
      </c>
      <c r="F16" s="179"/>
      <c r="G16" s="151"/>
      <c r="H16" s="151"/>
      <c r="I16" s="179">
        <f>SUM(C16:G16)</f>
        <v>0</v>
      </c>
      <c r="J16" s="154">
        <v>0</v>
      </c>
      <c r="K16" s="338">
        <f t="shared" si="0"/>
        <v>0</v>
      </c>
    </row>
    <row r="17" spans="1:13" ht="20.25" customHeight="1" thickBot="1">
      <c r="A17" s="141" t="s">
        <v>165</v>
      </c>
      <c r="B17" s="121"/>
      <c r="C17" s="159">
        <f>C7+C14</f>
        <v>10175757</v>
      </c>
      <c r="D17" s="109">
        <f>D7</f>
        <v>3906278</v>
      </c>
      <c r="E17" s="129">
        <f>E8</f>
        <v>0</v>
      </c>
      <c r="F17" s="159">
        <f>F8</f>
        <v>-24453</v>
      </c>
      <c r="G17" s="110">
        <f>G8+G11+G13</f>
        <v>20105574</v>
      </c>
      <c r="H17" s="110"/>
      <c r="I17" s="180">
        <f>SUM(C17:G17)</f>
        <v>34163156</v>
      </c>
      <c r="J17" s="110"/>
      <c r="K17" s="142">
        <f>I17</f>
        <v>34163156</v>
      </c>
      <c r="M17" s="97"/>
    </row>
    <row r="18" spans="1:11" ht="13.5" customHeight="1" thickBot="1">
      <c r="A18" s="134"/>
      <c r="B18" s="339"/>
      <c r="C18" s="164"/>
      <c r="D18" s="123"/>
      <c r="E18" s="135"/>
      <c r="F18" s="174"/>
      <c r="G18" s="132"/>
      <c r="H18" s="132"/>
      <c r="I18" s="136"/>
      <c r="J18" s="132"/>
      <c r="K18" s="137"/>
    </row>
    <row r="19" spans="1:11" s="7" customFormat="1" ht="19.5" customHeight="1" thickBot="1">
      <c r="A19" s="184" t="s">
        <v>142</v>
      </c>
      <c r="B19" s="98"/>
      <c r="C19" s="185">
        <v>10175757</v>
      </c>
      <c r="D19" s="186">
        <v>3906278</v>
      </c>
      <c r="E19" s="187">
        <v>494569</v>
      </c>
      <c r="F19" s="188">
        <v>-24454</v>
      </c>
      <c r="G19" s="71">
        <v>23445693</v>
      </c>
      <c r="H19" s="71">
        <v>180195</v>
      </c>
      <c r="I19" s="189">
        <f>C19+F19+G19+D19+E19+H19</f>
        <v>38178038</v>
      </c>
      <c r="J19" s="186"/>
      <c r="K19" s="190">
        <f>I19</f>
        <v>38178038</v>
      </c>
    </row>
    <row r="20" spans="1:11" s="7" customFormat="1" ht="19.5" customHeight="1" thickBot="1">
      <c r="A20" s="181" t="s">
        <v>143</v>
      </c>
      <c r="B20" s="191"/>
      <c r="C20" s="207">
        <f>C19</f>
        <v>10175757</v>
      </c>
      <c r="D20" s="192">
        <f>D19</f>
        <v>3906278</v>
      </c>
      <c r="E20" s="192">
        <v>0</v>
      </c>
      <c r="F20" s="182">
        <v>-24453</v>
      </c>
      <c r="G20" s="109">
        <v>23525308</v>
      </c>
      <c r="H20" s="109"/>
      <c r="I20" s="183">
        <f>SUM(C20:H20)</f>
        <v>37582890</v>
      </c>
      <c r="J20" s="192"/>
      <c r="K20" s="193">
        <f>I20</f>
        <v>37582890</v>
      </c>
    </row>
    <row r="21" spans="1:11" s="7" customFormat="1" ht="12.75">
      <c r="A21" s="112" t="s">
        <v>111</v>
      </c>
      <c r="B21" s="122"/>
      <c r="C21" s="166">
        <v>0</v>
      </c>
      <c r="D21" s="124">
        <v>0</v>
      </c>
      <c r="E21" s="128"/>
      <c r="F21" s="175">
        <v>0</v>
      </c>
      <c r="G21" s="113">
        <v>13719698</v>
      </c>
      <c r="H21" s="113"/>
      <c r="I21" s="130">
        <f>SUM(C21:G21)</f>
        <v>13719698</v>
      </c>
      <c r="J21" s="113">
        <v>0</v>
      </c>
      <c r="K21" s="340">
        <f>I21+J21</f>
        <v>13719698</v>
      </c>
    </row>
    <row r="22" spans="1:11" s="7" customFormat="1" ht="12.75">
      <c r="A22" s="106" t="s">
        <v>72</v>
      </c>
      <c r="B22" s="120"/>
      <c r="C22" s="167">
        <v>0</v>
      </c>
      <c r="D22" s="125">
        <v>0</v>
      </c>
      <c r="E22" s="126"/>
      <c r="F22" s="176">
        <v>0</v>
      </c>
      <c r="G22" s="107">
        <v>0</v>
      </c>
      <c r="H22" s="101"/>
      <c r="I22" s="143">
        <v>0</v>
      </c>
      <c r="J22" s="107">
        <v>0</v>
      </c>
      <c r="K22" s="341">
        <f>I22+J22</f>
        <v>0</v>
      </c>
    </row>
    <row r="23" spans="1:11" s="7" customFormat="1" ht="12.75">
      <c r="A23" s="105" t="s">
        <v>70</v>
      </c>
      <c r="B23" s="119"/>
      <c r="C23" s="168">
        <v>0</v>
      </c>
      <c r="D23" s="101">
        <v>0</v>
      </c>
      <c r="E23" s="143"/>
      <c r="F23" s="168">
        <v>0</v>
      </c>
      <c r="G23" s="101">
        <f>G21</f>
        <v>13719698</v>
      </c>
      <c r="H23" s="101"/>
      <c r="I23" s="143">
        <f>SUM(C23:G23)</f>
        <v>13719698</v>
      </c>
      <c r="J23" s="101">
        <v>0</v>
      </c>
      <c r="K23" s="341">
        <f>I23+J23</f>
        <v>13719698</v>
      </c>
    </row>
    <row r="24" spans="1:11" s="7" customFormat="1" ht="12.75">
      <c r="A24" s="106" t="s">
        <v>23</v>
      </c>
      <c r="B24" s="120"/>
      <c r="C24" s="167">
        <v>0</v>
      </c>
      <c r="D24" s="125">
        <v>0</v>
      </c>
      <c r="E24" s="126"/>
      <c r="F24" s="176">
        <v>0</v>
      </c>
      <c r="G24" s="107">
        <v>-830</v>
      </c>
      <c r="H24" s="107"/>
      <c r="I24" s="131">
        <f>SUM(C24:H24)</f>
        <v>-830</v>
      </c>
      <c r="J24" s="107">
        <v>0</v>
      </c>
      <c r="K24" s="341">
        <f>I24</f>
        <v>-830</v>
      </c>
    </row>
    <row r="25" spans="1:11" s="7" customFormat="1" ht="13.5" thickBot="1">
      <c r="A25" s="105" t="s">
        <v>73</v>
      </c>
      <c r="B25" s="119"/>
      <c r="C25" s="168"/>
      <c r="D25" s="171">
        <v>0</v>
      </c>
      <c r="E25" s="140"/>
      <c r="F25" s="168">
        <v>0</v>
      </c>
      <c r="G25" s="101">
        <v>0</v>
      </c>
      <c r="H25" s="101"/>
      <c r="I25" s="143">
        <f>C25</f>
        <v>0</v>
      </c>
      <c r="J25" s="101"/>
      <c r="K25" s="342">
        <f>I25+J25</f>
        <v>0</v>
      </c>
    </row>
    <row r="26" spans="1:13" s="7" customFormat="1" ht="19.5" customHeight="1" thickBot="1">
      <c r="A26" s="141" t="s">
        <v>166</v>
      </c>
      <c r="B26" s="121"/>
      <c r="C26" s="165">
        <f>C19</f>
        <v>10175757</v>
      </c>
      <c r="D26" s="110">
        <f>D19</f>
        <v>3906278</v>
      </c>
      <c r="E26" s="127"/>
      <c r="F26" s="159">
        <f>F20</f>
        <v>-24453</v>
      </c>
      <c r="G26" s="109">
        <f>G20+G23+G24</f>
        <v>37244176</v>
      </c>
      <c r="H26" s="109"/>
      <c r="I26" s="180">
        <f>I20+I23+I24</f>
        <v>51301758</v>
      </c>
      <c r="J26" s="110"/>
      <c r="K26" s="111">
        <f>I26</f>
        <v>51301758</v>
      </c>
      <c r="L26" s="8" t="e">
        <f>K26-'[3]баланс'!#REF!</f>
        <v>#REF!</v>
      </c>
      <c r="M26" s="8"/>
    </row>
    <row r="27" spans="1:13" s="7" customFormat="1" ht="12.75">
      <c r="A27" s="122"/>
      <c r="B27" s="122"/>
      <c r="C27" s="343"/>
      <c r="D27" s="344"/>
      <c r="E27" s="344"/>
      <c r="F27" s="344"/>
      <c r="G27" s="343"/>
      <c r="H27" s="343"/>
      <c r="I27" s="130"/>
      <c r="J27" s="344"/>
      <c r="K27" s="130"/>
      <c r="L27" s="8"/>
      <c r="M27" s="8"/>
    </row>
    <row r="28" spans="1:11" ht="15">
      <c r="A28" s="345"/>
      <c r="B28" s="345"/>
      <c r="C28" s="345"/>
      <c r="D28" s="346"/>
      <c r="E28" s="346"/>
      <c r="F28" s="346"/>
      <c r="G28" s="346"/>
      <c r="H28" s="346"/>
      <c r="I28" s="346"/>
      <c r="J28" s="346"/>
      <c r="K28" s="346"/>
    </row>
    <row r="29" spans="1:11" ht="15">
      <c r="A29" s="233" t="s">
        <v>84</v>
      </c>
      <c r="B29" s="345"/>
      <c r="C29" s="345"/>
      <c r="D29" s="346"/>
      <c r="E29" s="346"/>
      <c r="F29" s="346"/>
      <c r="G29" s="346"/>
      <c r="H29" s="346"/>
      <c r="I29" s="346"/>
      <c r="J29" s="346"/>
      <c r="K29" s="346"/>
    </row>
    <row r="30" spans="1:11" ht="18">
      <c r="A30" s="256"/>
      <c r="B30" s="345"/>
      <c r="C30" s="345"/>
      <c r="D30" s="346"/>
      <c r="E30" s="346"/>
      <c r="F30" s="346"/>
      <c r="G30" s="346"/>
      <c r="H30" s="346"/>
      <c r="I30" s="346"/>
      <c r="J30" s="346"/>
      <c r="K30" s="346"/>
    </row>
    <row r="31" spans="1:2" ht="18">
      <c r="A31" s="257"/>
      <c r="B31" s="347"/>
    </row>
    <row r="32" spans="1:2" ht="15.75" customHeight="1">
      <c r="A32" s="233" t="s">
        <v>102</v>
      </c>
      <c r="B32" s="347"/>
    </row>
    <row r="33" spans="1:3" ht="15.75">
      <c r="A33" s="9" t="s">
        <v>56</v>
      </c>
      <c r="B33" s="9"/>
      <c r="C33" s="10"/>
    </row>
    <row r="36" ht="12.75">
      <c r="A36" s="6" t="s">
        <v>56</v>
      </c>
    </row>
    <row r="37" spans="1:3" ht="12.75">
      <c r="A37" s="11"/>
      <c r="B37" s="11"/>
      <c r="C37" s="11"/>
    </row>
  </sheetData>
  <sheetProtection/>
  <mergeCells count="4">
    <mergeCell ref="C3:C6"/>
    <mergeCell ref="D3:D6"/>
    <mergeCell ref="H3:H6"/>
    <mergeCell ref="J4:J5"/>
  </mergeCells>
  <printOptions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Орымбекова Зауре Мараловна</dc:creator>
  <cp:keywords/>
  <dc:description/>
  <cp:lastModifiedBy>Ainur Zhamanova</cp:lastModifiedBy>
  <cp:lastPrinted>2018-11-14T11:38:35Z</cp:lastPrinted>
  <dcterms:created xsi:type="dcterms:W3CDTF">2013-07-30T09:06:25Z</dcterms:created>
  <dcterms:modified xsi:type="dcterms:W3CDTF">2018-11-14T12:06:47Z</dcterms:modified>
  <cp:category/>
  <cp:version/>
  <cp:contentType/>
  <cp:contentStatus/>
</cp:coreProperties>
</file>