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'1'!$A$1:$E$54</definedName>
    <definedName name="_xlnm.Print_Area" localSheetId="1">'2'!$A$1:$F$48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<sst xmlns="http://schemas.openxmlformats.org/spreadsheetml/2006/main" count="214" uniqueCount="157">
  <si>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</si>
  <si>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</si>
  <si>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</si>
  <si>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</si>
  <si>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</si>
  <si>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</si>
  <si>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</si>
  <si>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</si>
  <si>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</si>
  <si>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</si>
  <si>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</si>
  <si>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</si>
  <si>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</si>
  <si>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</si>
  <si>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</si>
  <si>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</si>
  <si>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</si>
  <si>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</si>
  <si>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</si>
  <si>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</si>
  <si>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</si>
  <si>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</si>
  <si>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</si>
  <si>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</si>
  <si>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</si>
  <si>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</si>
  <si>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</si>
  <si>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</si>
  <si>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</si>
  <si>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</si>
  <si>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</si>
  <si>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</si>
  <si>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</si>
  <si>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</si>
  <si>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</si>
  <si>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</si>
  <si>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</si>
  <si>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</si>
  <si>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</si>
  <si>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</si>
  <si>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</si>
  <si>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</si>
  <si>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</si>
  <si>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</si>
  <si>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</si>
  <si>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</si>
  <si>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</si>
  <si>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</si>
  <si>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</si>
  <si>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</si>
  <si>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</si>
  <si>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</si>
  <si>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</si>
  <si>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</si>
  <si>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</si>
  <si>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</si>
  <si>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</si>
  <si>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</si>
  <si>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</si>
  <si>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</si>
  <si>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</si>
  <si>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</si>
  <si>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</si>
  <si>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</si>
  <si>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</si>
  <si>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</si>
  <si>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>Прочий совокупный доход/(убыток):</t>
  </si>
  <si>
    <t xml:space="preserve">Инвестиции в долговые ценные бумаги  </t>
  </si>
  <si>
    <t>Приобретение инвестиций в долговые ценные бумаги, отражаемые по амортизированной стоимости</t>
  </si>
  <si>
    <t>Долгосрочная аренда</t>
  </si>
  <si>
    <t>13</t>
  </si>
  <si>
    <t>Килтбаева Жанерке Алмасбековна</t>
  </si>
  <si>
    <t xml:space="preserve">Главный бухгалтер                </t>
  </si>
  <si>
    <t>Поступления от выбытия долговых ценных бумаг, оцениваемых по справедливой стоимости через прочий совокупный доход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</si>
  <si>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</si>
  <si>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</si>
  <si>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</si>
  <si>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Расходы по подоходному налогу</t>
  </si>
  <si>
    <t>Сокращенный промежуточный отчет об изменениях в собственном капитале</t>
  </si>
  <si>
    <t>Чистые потоки денежных средств от операционной деятельности до уплаты подоходного налога</t>
  </si>
  <si>
    <t>Поступления от погашения долговых ценных бумаг, отражаемых по амортизированной стоимости</t>
  </si>
  <si>
    <t>Фонд переоценки инвестиционных ценных бумаг, оцениваемых по справедливой стоимости через прочий совокупный доход</t>
  </si>
  <si>
    <t>Прибыль до налогообложения</t>
  </si>
  <si>
    <t>Чистая прибыль</t>
  </si>
  <si>
    <t>Прочий совокупный убыток</t>
  </si>
  <si>
    <t>Чистое (снижение)/прирост по:</t>
  </si>
  <si>
    <t>Чистый прирост/(снижение) по:</t>
  </si>
  <si>
    <t>Погашение займа от АО "ФНБ "Самрук-Казына"</t>
  </si>
  <si>
    <t>Получение займов от Азиатского Банка Развития</t>
  </si>
  <si>
    <t>Денежные средства и их эквиваленты на начало периода</t>
  </si>
  <si>
    <t>31 декабря 2021 г. (аудировано)</t>
  </si>
  <si>
    <t xml:space="preserve">Чистая процентная маржа и аналогичные доходы после создания резерва под кредитные убытки </t>
  </si>
  <si>
    <t>Административные расходы</t>
  </si>
  <si>
    <t>16</t>
  </si>
  <si>
    <t>Прочий совокупный (расход)/доход</t>
  </si>
  <si>
    <t>Прочий совокупный доход</t>
  </si>
  <si>
    <t>Итого совокупный доход, отраженный за период</t>
  </si>
  <si>
    <t>Остаток на 1 января 2021 г.</t>
  </si>
  <si>
    <t>6,7,8</t>
  </si>
  <si>
    <t>17</t>
  </si>
  <si>
    <t>Бейсембаев Мирас Берикович</t>
  </si>
  <si>
    <t>2022 г. (неаудировано)</t>
  </si>
  <si>
    <t>2021 г. (неаудировано)</t>
  </si>
  <si>
    <t>Доходы по государственным субсидиям</t>
  </si>
  <si>
    <t>Диведенды объявленные</t>
  </si>
  <si>
    <t>Реализация основных средств</t>
  </si>
  <si>
    <t>Погашение займов от местных исполнительных органов Республики Казахстан</t>
  </si>
  <si>
    <t>Получение займов от прочих организаций</t>
  </si>
  <si>
    <t>Погашение займов от прочих организаций</t>
  </si>
  <si>
    <t>Поступления от выпуска долговых ценных бумаг</t>
  </si>
  <si>
    <t xml:space="preserve">И.о Председателя Правления                                     </t>
  </si>
  <si>
    <t>30 сентября 2022 г. (неаудировано)</t>
  </si>
  <si>
    <t>Средства в финансовых институтах</t>
  </si>
  <si>
    <t>Предоплата по текущему подоходному налогу</t>
  </si>
  <si>
    <t>Средства финансовых институтов</t>
  </si>
  <si>
    <t xml:space="preserve">* Здесь и далее в финансовой отчетности АО "Отбасы банк" и в примечаниях к ней под 30 сентябрем какого-либо года понимается 24.00 алматинского времени 30 сентября данного года. </t>
  </si>
  <si>
    <t>09 ноября 2022 года</t>
  </si>
  <si>
    <t>За три месяца, закончившиеся                           30 сентября</t>
  </si>
  <si>
    <t>18</t>
  </si>
  <si>
    <t>Расходы по кредитным убыткам</t>
  </si>
  <si>
    <t>Расходы за вычетом доходов,  возникающие при первоначальном   признании финансовых инструментов по ставкам ниже рыночных</t>
  </si>
  <si>
    <t>Доходы за вычетом расходов по долговым  ценным бумагам, оцениваемым по  справедливой стоимости через прочий совокупный доход</t>
  </si>
  <si>
    <t>Доходы за вычетом расходов по  операциям с иностранной валютой</t>
  </si>
  <si>
    <t>Прочие операционные расходы за  вычетом доходов</t>
  </si>
  <si>
    <t>19</t>
  </si>
  <si>
    <t>Доходы/(расходы) за вычетом (расходов)/доходов по долговым  ценным бумагам, оцениваемым по справедливой стоимости через прочий совокупный доход</t>
  </si>
  <si>
    <t>(Расходы) /доходы за вычетом доходов/(расходов) по долговым
  ценным бумагам, оцениваемым по  справедливой стоимости через прочий  совокупный доход, перенесённый в отчёт о прибылях и убытках в результате  выбытия</t>
  </si>
  <si>
    <t>Статьи, которые впоследствии могут  быть переклассифицированы в состав  прибылей или убытков:</t>
  </si>
  <si>
    <t>Базовая и разводненная прибыль на  акцию для прибыли, принадлежащей  акционеру Банка (в казахстанских тенге за акцию)</t>
  </si>
  <si>
    <t>Акционерный
капитал</t>
  </si>
  <si>
    <t>Дополнительно оплаченный капитал/ Резерв при объединении бизнеса</t>
  </si>
  <si>
    <t>Резерв по переоценке ценных бумаг, оцениваемых по справедливой стоимости через прочий совокупный доход</t>
  </si>
  <si>
    <t>Нераспределенная
прибыль</t>
  </si>
  <si>
    <t>Прибыль за девять месяцев</t>
  </si>
  <si>
    <t>Признание дисконта по займам от Правительства Республики Казахстан и местных исполнительных органов Республики Казахстан, за вычетом  отложенного  налогового эффекта в размере 7,940,893 тыс.тенге</t>
  </si>
  <si>
    <t>Остаток на 30 сентября 2021 г.
(неаудировано)</t>
  </si>
  <si>
    <t xml:space="preserve">Остаток на 1 января 2022 г. </t>
  </si>
  <si>
    <t xml:space="preserve">Признание дисконта по займам от местных исполнительных органов  Республики Казахстан и по вкладам, размещенным и привлеченным  в/от дочерних организации Материнской компании, за вычетом   отложенного  налогового эффекта в размере 1,663,613 тыс.тенге
</t>
  </si>
  <si>
    <t>Остаток на 30 сентября 2022 г. 
(неаудировано)</t>
  </si>
  <si>
    <t>За девять месяцев, закончившихся</t>
  </si>
  <si>
    <t xml:space="preserve">30 сентября 2022 г.
(неаудировано)
</t>
  </si>
  <si>
    <t>30 сентября 2021 г. (неаудировано)</t>
  </si>
  <si>
    <t xml:space="preserve">Процентные доходы полученные, рассчитанные по методу
 эффективной процентной ставки </t>
  </si>
  <si>
    <t>Проценты уплаченные, рассчитанные по методу 
  эффективной процентной ставки</t>
  </si>
  <si>
    <t>Денежные средства, полученные от операционной   деятельности до изменений в операционных активах  и обязательствах</t>
  </si>
  <si>
    <t>- средствам в финансовых институтах</t>
  </si>
  <si>
    <t>- средствам финансовых институтов</t>
  </si>
  <si>
    <t>Чистые денежные средства, полученные от инвестиционной деятельности</t>
  </si>
  <si>
    <t>Получение займов от Министерства Финансов Республики Казахстан</t>
  </si>
  <si>
    <t xml:space="preserve">Дивиденды, выплаченные </t>
  </si>
  <si>
    <t>Получение займов от местных исполнительных органов  Республики Казахстан</t>
  </si>
  <si>
    <t>Чистые денежные средства, полученные от  финансовой деятельности</t>
  </si>
  <si>
    <t>Влияние изменений обменного курса на денежные средства и  их эквиваленты</t>
  </si>
  <si>
    <t>Чистый (отток)/прирост денежных средств и их эквивалентов</t>
  </si>
  <si>
    <t>Уплаченный подоходный налог</t>
  </si>
  <si>
    <t xml:space="preserve">За девять месяцев, закончившихся                                  30 сентября </t>
  </si>
  <si>
    <t>Чистые денежные средства, (использованные в)/полученные от операционной деятельности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</si>
</sst>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_(* #,##0.0_);_(* \(#,##0.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_);_(* \(###&quot;,&quot;###&quot;,&quot;###\);_(* &quot;-&quot;??_);_(@_)"/>
  </numFmts>
  <fonts count="108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 Cyr"/>
      <family val="0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1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1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8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1" fillId="14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1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" fillId="24" borderId="0" applyNumberFormat="0" applyBorder="0" applyAlignment="0" applyProtection="0"/>
    <xf numFmtId="0" fontId="87" fillId="25" borderId="0" applyNumberFormat="0" applyBorder="0" applyAlignment="0" applyProtection="0"/>
    <xf numFmtId="0" fontId="8" fillId="16" borderId="0" applyNumberFormat="0" applyBorder="0" applyAlignment="0" applyProtection="0"/>
    <xf numFmtId="0" fontId="87" fillId="26" borderId="0" applyNumberFormat="0" applyBorder="0" applyAlignment="0" applyProtection="0"/>
    <xf numFmtId="0" fontId="8" fillId="18" borderId="0" applyNumberFormat="0" applyBorder="0" applyAlignment="0" applyProtection="0"/>
    <xf numFmtId="0" fontId="87" fillId="27" borderId="0" applyNumberFormat="0" applyBorder="0" applyAlignment="0" applyProtection="0"/>
    <xf numFmtId="0" fontId="8" fillId="28" borderId="0" applyNumberFormat="0" applyBorder="0" applyAlignment="0" applyProtection="0"/>
    <xf numFmtId="0" fontId="87" fillId="29" borderId="0" applyNumberFormat="0" applyBorder="0" applyAlignment="0" applyProtection="0"/>
    <xf numFmtId="0" fontId="8" fillId="30" borderId="0" applyNumberFormat="0" applyBorder="0" applyAlignment="0" applyProtection="0"/>
    <xf numFmtId="0" fontId="87" fillId="31" borderId="0" applyNumberFormat="0" applyBorder="0" applyAlignment="0" applyProtection="0"/>
    <xf numFmtId="0" fontId="8" fillId="32" borderId="0" applyNumberFormat="0" applyBorder="0" applyAlignment="0" applyProtection="0"/>
    <xf numFmtId="0" fontId="87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7" fillId="38" borderId="0" applyNumberFormat="0" applyBorder="0" applyAlignment="0" applyProtection="0"/>
    <xf numFmtId="0" fontId="8" fillId="39" borderId="0" applyNumberFormat="0" applyBorder="0" applyAlignment="0" applyProtection="0"/>
    <xf numFmtId="0" fontId="87" fillId="40" borderId="0" applyNumberFormat="0" applyBorder="0" applyAlignment="0" applyProtection="0"/>
    <xf numFmtId="0" fontId="8" fillId="41" borderId="0" applyNumberFormat="0" applyBorder="0" applyAlignment="0" applyProtection="0"/>
    <xf numFmtId="0" fontId="87" fillId="42" borderId="0" applyNumberFormat="0" applyBorder="0" applyAlignment="0" applyProtection="0"/>
    <xf numFmtId="0" fontId="8" fillId="28" borderId="0" applyNumberFormat="0" applyBorder="0" applyAlignment="0" applyProtection="0"/>
    <xf numFmtId="0" fontId="87" fillId="43" borderId="0" applyNumberFormat="0" applyBorder="0" applyAlignment="0" applyProtection="0"/>
    <xf numFmtId="0" fontId="8" fillId="30" borderId="0" applyNumberFormat="0" applyBorder="0" applyAlignment="0" applyProtection="0"/>
    <xf numFmtId="0" fontId="87" fillId="44" borderId="0" applyNumberFormat="0" applyBorder="0" applyAlignment="0" applyProtection="0"/>
    <xf numFmtId="0" fontId="8" fillId="45" borderId="0" applyNumberFormat="0" applyBorder="0" applyAlignment="0" applyProtection="0"/>
    <xf numFmtId="0" fontId="87" fillId="46" borderId="0" applyNumberFormat="0" applyBorder="0" applyAlignment="0" applyProtection="0"/>
    <xf numFmtId="0" fontId="25" fillId="12" borderId="7" applyNumberFormat="0" applyAlignment="0" applyProtection="0"/>
    <xf numFmtId="0" fontId="88" fillId="47" borderId="8" applyNumberFormat="0" applyAlignment="0" applyProtection="0"/>
    <xf numFmtId="0" fontId="26" fillId="34" borderId="9" applyNumberFormat="0" applyAlignment="0" applyProtection="0"/>
    <xf numFmtId="0" fontId="89" fillId="48" borderId="10" applyNumberFormat="0" applyAlignment="0" applyProtection="0"/>
    <xf numFmtId="0" fontId="27" fillId="34" borderId="7" applyNumberFormat="0" applyAlignment="0" applyProtection="0"/>
    <xf numFmtId="0" fontId="90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91" fillId="0" borderId="13" applyNumberFormat="0" applyFill="0" applyAlignment="0" applyProtection="0"/>
    <xf numFmtId="0" fontId="31" fillId="0" borderId="14" applyNumberFormat="0" applyFill="0" applyAlignment="0" applyProtection="0"/>
    <xf numFmtId="0" fontId="92" fillId="0" borderId="15" applyNumberFormat="0" applyFill="0" applyAlignment="0" applyProtection="0"/>
    <xf numFmtId="0" fontId="32" fillId="0" borderId="16" applyNumberFormat="0" applyFill="0" applyAlignment="0" applyProtection="0"/>
    <xf numFmtId="0" fontId="93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4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5" fillId="50" borderId="21" applyNumberFormat="0" applyAlignment="0" applyProtection="0"/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8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6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6" fillId="0" borderId="0">
      <alignment/>
      <protection/>
    </xf>
    <xf numFmtId="0" fontId="48" fillId="0" borderId="0">
      <alignment/>
      <protection/>
    </xf>
    <xf numFmtId="0" fontId="8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9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48" fillId="35" borderId="22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101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44" fillId="6" borderId="0" applyNumberFormat="0" applyBorder="0" applyAlignment="0" applyProtection="0"/>
    <xf numFmtId="0" fontId="103" fillId="55" borderId="0" applyNumberFormat="0" applyBorder="0" applyAlignment="0" applyProtection="0"/>
    <xf numFmtId="4" fontId="4" fillId="0" borderId="6">
      <alignment/>
      <protection/>
    </xf>
  </cellStyleXfs>
  <cellXfs count="227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4" fillId="0" borderId="0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49" fontId="58" fillId="0" borderId="0" xfId="0" applyNumberFormat="1" applyFont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5" fillId="0" borderId="0" xfId="0" applyNumberFormat="1" applyFont="1" applyAlignment="1">
      <alignment horizontal="right" vertical="center" wrapText="1"/>
    </xf>
    <xf numFmtId="172" fontId="106" fillId="0" borderId="0" xfId="38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58" fillId="0" borderId="26" xfId="0" applyFont="1" applyBorder="1" applyAlignment="1">
      <alignment vertical="center" wrapText="1"/>
    </xf>
    <xf numFmtId="3" fontId="107" fillId="0" borderId="26" xfId="0" applyNumberFormat="1" applyFont="1" applyBorder="1" applyAlignment="1">
      <alignment horizontal="right" vertical="center" wrapText="1"/>
    </xf>
    <xf numFmtId="3" fontId="105" fillId="0" borderId="26" xfId="0" applyNumberFormat="1" applyFont="1" applyBorder="1" applyAlignment="1">
      <alignment horizontal="right" vertical="center" wrapText="1"/>
    </xf>
    <xf numFmtId="172" fontId="104" fillId="0" borderId="26" xfId="381" applyNumberFormat="1" applyFont="1" applyFill="1" applyBorder="1" applyAlignment="1" applyProtection="1">
      <alignment horizontal="right" vertical="center" wrapText="1"/>
      <protection/>
    </xf>
    <xf numFmtId="3" fontId="105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6" fillId="0" borderId="26" xfId="381" applyNumberFormat="1" applyFont="1" applyFill="1" applyBorder="1" applyAlignment="1" applyProtection="1">
      <alignment horizontal="right" vertical="center" wrapText="1"/>
      <protection/>
    </xf>
    <xf numFmtId="3" fontId="58" fillId="0" borderId="2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Fill="1" applyAlignment="1">
      <alignment horizontal="right" vertical="center" wrapText="1"/>
    </xf>
    <xf numFmtId="3" fontId="107" fillId="0" borderId="0" xfId="0" applyNumberFormat="1" applyFont="1" applyAlignment="1">
      <alignment horizontal="right" vertical="center" wrapText="1"/>
    </xf>
    <xf numFmtId="0" fontId="58" fillId="0" borderId="28" xfId="0" applyFont="1" applyBorder="1" applyAlignment="1">
      <alignment vertical="center" wrapText="1"/>
    </xf>
    <xf numFmtId="0" fontId="63" fillId="0" borderId="28" xfId="0" applyFont="1" applyBorder="1" applyAlignment="1">
      <alignment/>
    </xf>
    <xf numFmtId="172" fontId="58" fillId="0" borderId="28" xfId="381" applyNumberFormat="1" applyFont="1" applyFill="1" applyBorder="1" applyAlignment="1" applyProtection="1">
      <alignment horizontal="right" vertical="center" wrapText="1"/>
      <protection/>
    </xf>
    <xf numFmtId="0" fontId="47" fillId="0" borderId="26" xfId="381" applyFont="1" applyBorder="1" applyAlignment="1" applyProtection="1">
      <alignment vertical="center"/>
      <protection/>
    </xf>
    <xf numFmtId="0" fontId="47" fillId="0" borderId="26" xfId="381" applyFont="1" applyBorder="1" applyAlignment="1" applyProtection="1">
      <alignment horizontal="center" vertical="center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27" xfId="0" applyFont="1" applyBorder="1" applyAlignment="1">
      <alignment vertical="top" wrapText="1"/>
    </xf>
    <xf numFmtId="172" fontId="106" fillId="0" borderId="27" xfId="381" applyNumberFormat="1" applyFont="1" applyFill="1" applyBorder="1" applyAlignment="1" applyProtection="1">
      <alignment horizontal="right" vertical="center" wrapText="1"/>
      <protection/>
    </xf>
    <xf numFmtId="3" fontId="105" fillId="0" borderId="27" xfId="0" applyNumberFormat="1" applyFont="1" applyBorder="1" applyAlignment="1">
      <alignment horizontal="right" vertical="center" wrapText="1"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72" fontId="58" fillId="0" borderId="5" xfId="38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47" fillId="0" borderId="0" xfId="0" applyFont="1" applyBorder="1" applyAlignment="1">
      <alignment horizontal="justify" vertical="center" wrapText="1"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172" fontId="58" fillId="0" borderId="26" xfId="381" applyNumberFormat="1" applyFont="1" applyFill="1" applyBorder="1" applyAlignment="1" applyProtection="1">
      <alignment wrapText="1"/>
      <protection/>
    </xf>
    <xf numFmtId="172" fontId="58" fillId="0" borderId="26" xfId="381" applyNumberFormat="1" applyFont="1" applyFill="1" applyBorder="1" applyAlignment="1" applyProtection="1">
      <alignment horizontal="right" wrapText="1"/>
      <protection/>
    </xf>
    <xf numFmtId="0" fontId="61" fillId="0" borderId="27" xfId="0" applyFont="1" applyBorder="1" applyAlignment="1">
      <alignment horizontal="center" vertical="center"/>
    </xf>
    <xf numFmtId="172" fontId="58" fillId="0" borderId="27" xfId="381" applyNumberFormat="1" applyFont="1" applyFill="1" applyBorder="1" applyAlignment="1" applyProtection="1">
      <alignment horizontal="right" vertical="center" wrapText="1"/>
      <protection/>
    </xf>
    <xf numFmtId="172" fontId="47" fillId="0" borderId="4" xfId="381" applyNumberFormat="1" applyFont="1" applyFill="1" applyBorder="1" applyAlignment="1" applyProtection="1">
      <alignment horizontal="right" vertical="center" wrapText="1"/>
      <protection/>
    </xf>
    <xf numFmtId="0" fontId="47" fillId="0" borderId="4" xfId="0" applyFont="1" applyBorder="1" applyAlignment="1">
      <alignment wrapText="1"/>
    </xf>
    <xf numFmtId="0" fontId="63" fillId="0" borderId="4" xfId="0" applyFont="1" applyBorder="1" applyAlignment="1">
      <alignment/>
    </xf>
    <xf numFmtId="0" fontId="58" fillId="0" borderId="27" xfId="0" applyFont="1" applyBorder="1" applyAlignment="1">
      <alignment wrapText="1"/>
    </xf>
    <xf numFmtId="0" fontId="65" fillId="0" borderId="4" xfId="0" applyFont="1" applyBorder="1" applyAlignment="1">
      <alignment horizontal="center"/>
    </xf>
    <xf numFmtId="3" fontId="47" fillId="0" borderId="4" xfId="0" applyNumberFormat="1" applyFont="1" applyBorder="1" applyAlignment="1">
      <alignment horizontal="right" vertical="center" wrapText="1"/>
    </xf>
    <xf numFmtId="0" fontId="58" fillId="0" borderId="27" xfId="0" applyFont="1" applyBorder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49" fontId="47" fillId="0" borderId="5" xfId="381" applyNumberFormat="1" applyFont="1" applyFill="1" applyBorder="1" applyAlignment="1" applyProtection="1">
      <alignment horizontal="left" vertical="center" wrapText="1"/>
      <protection/>
    </xf>
    <xf numFmtId="49" fontId="47" fillId="0" borderId="5" xfId="381" applyNumberFormat="1" applyFont="1" applyFill="1" applyBorder="1" applyAlignment="1" applyProtection="1">
      <alignment horizontal="center" vertical="center" wrapText="1"/>
      <protection/>
    </xf>
    <xf numFmtId="3" fontId="47" fillId="0" borderId="5" xfId="381" applyNumberFormat="1" applyFont="1" applyFill="1" applyBorder="1" applyAlignment="1" applyProtection="1">
      <alignment horizontal="right" vertical="center" wrapText="1"/>
      <protection/>
    </xf>
    <xf numFmtId="49" fontId="47" fillId="0" borderId="1" xfId="381" applyNumberFormat="1" applyFont="1" applyFill="1" applyBorder="1" applyAlignment="1" applyProtection="1">
      <alignment horizontal="left" vertical="top" wrapText="1"/>
      <protection/>
    </xf>
    <xf numFmtId="49" fontId="58" fillId="0" borderId="0" xfId="381" applyNumberFormat="1" applyFont="1" applyFill="1" applyBorder="1" applyAlignment="1" applyProtection="1">
      <alignment horizontal="justify" vertical="center" wrapText="1"/>
      <protection/>
    </xf>
    <xf numFmtId="0" fontId="47" fillId="0" borderId="27" xfId="0" applyFont="1" applyFill="1" applyBorder="1" applyAlignment="1">
      <alignment vertical="top" wrapText="1"/>
    </xf>
    <xf numFmtId="49" fontId="58" fillId="0" borderId="27" xfId="0" applyNumberFormat="1" applyFont="1" applyBorder="1" applyAlignment="1">
      <alignment vertical="center" wrapText="1"/>
    </xf>
    <xf numFmtId="0" fontId="47" fillId="0" borderId="0" xfId="0" applyFont="1" applyAlignment="1">
      <alignment horizontal="justify" wrapText="1"/>
    </xf>
    <xf numFmtId="3" fontId="63" fillId="0" borderId="0" xfId="0" applyNumberFormat="1" applyFont="1" applyAlignment="1">
      <alignment horizontal="right"/>
    </xf>
    <xf numFmtId="0" fontId="63" fillId="0" borderId="27" xfId="0" applyFont="1" applyBorder="1" applyAlignment="1">
      <alignment vertical="center"/>
    </xf>
    <xf numFmtId="0" fontId="47" fillId="0" borderId="4" xfId="0" applyFont="1" applyBorder="1" applyAlignment="1">
      <alignment horizontal="justify" wrapText="1"/>
    </xf>
    <xf numFmtId="0" fontId="67" fillId="0" borderId="0" xfId="515" applyFont="1" applyAlignment="1">
      <alignment horizontal="center" vertical="center"/>
      <protection/>
    </xf>
    <xf numFmtId="0" fontId="67" fillId="0" borderId="27" xfId="515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justify" wrapText="1"/>
    </xf>
    <xf numFmtId="0" fontId="47" fillId="0" borderId="27" xfId="0" applyFont="1" applyBorder="1" applyAlignment="1">
      <alignment horizontal="justify" vertical="center" wrapText="1"/>
    </xf>
    <xf numFmtId="0" fontId="50" fillId="0" borderId="26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6" fillId="0" borderId="0" xfId="381" applyNumberFormat="1" applyFont="1" applyFill="1" applyBorder="1" applyAlignment="1" applyProtection="1">
      <alignment horizontal="center"/>
      <protection/>
    </xf>
    <xf numFmtId="49" fontId="66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14" fontId="50" fillId="0" borderId="0" xfId="381" applyNumberFormat="1" applyFont="1" applyBorder="1" applyAlignment="1" applyProtection="1">
      <alignment horizontal="center" vertical="center" wrapText="1"/>
      <protection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XLR_NoRange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факс(2005-20гг.)"/>
      <sheetName val="Налоги"/>
      <sheetName val="12НК"/>
      <sheetName val="Cash flows - PBC"/>
      <sheetName val="FA register"/>
      <sheetName val="Kas FA Movement"/>
      <sheetName val="п 15"/>
      <sheetName val="Storage"/>
      <sheetName val="NTA adjustment calc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журнал регистрации"/>
      <sheetName val="клинкер"/>
      <sheetName val="Цемент КР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  <sheetName val="definitions"/>
      <sheetName val="Выбор"/>
      <sheetName val="Random_Report"/>
      <sheetName val="FP20DB_(3)"/>
      <sheetName val="Анализ закл. работ"/>
      <sheetName val="Санком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  <sheetName val="Hidden"/>
      <sheetName val="RJE_97"/>
      <sheetName val="RJE_98"/>
      <sheetName val="Equity_roll_98"/>
      <sheetName val="AJE_99"/>
      <sheetName val="RJE_99"/>
      <sheetName val="Equity_roll_99"/>
      <sheetName val="I-Index"/>
      <sheetName val="Карточки"/>
      <sheetName val="КР з.ч"/>
      <sheetName val="Chart"/>
      <sheetName val="Summary of Misstatements"/>
      <sheetName val="EVA"/>
      <sheetName val="Info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view="pageBreakPreview" zoomScale="86" zoomScaleSheetLayoutView="86" zoomScalePageLayoutView="0" workbookViewId="0" topLeftCell="A16">
      <selection activeCell="B44" sqref="B44:E44"/>
    </sheetView>
  </sheetViews>
  <sheetFormatPr defaultColWidth="9.00390625" defaultRowHeight="12.75"/>
  <cols>
    <col min="1" max="1" width="3.125" style="19" customWidth="1"/>
    <col min="2" max="2" width="58.75390625" style="19" customWidth="1"/>
    <col min="3" max="3" width="8.375" style="85" customWidth="1"/>
    <col min="4" max="4" width="22.125" style="19" customWidth="1"/>
    <col min="5" max="5" width="23.75390625" style="19" customWidth="1"/>
    <col min="6" max="6" width="11.00390625" style="19" customWidth="1"/>
    <col min="7" max="7" width="10.00390625" style="19" bestFit="1" customWidth="1"/>
    <col min="8" max="16384" width="9.125" style="19" customWidth="1"/>
  </cols>
  <sheetData>
    <row r="1" spans="2:5" s="114" customFormat="1" ht="15.75">
      <c r="B1" s="115" t="s">
        <v>76</v>
      </c>
      <c r="C1" s="116"/>
      <c r="D1" s="68"/>
      <c r="E1" s="69"/>
    </row>
    <row r="2" spans="2:5" s="114" customFormat="1" ht="15.75">
      <c r="B2" s="148" t="s">
        <v>26</v>
      </c>
      <c r="C2" s="149"/>
      <c r="D2" s="71"/>
      <c r="E2" s="150"/>
    </row>
    <row r="3" spans="2:5" ht="15.75">
      <c r="B3" s="20"/>
      <c r="C3" s="21"/>
      <c r="D3" s="21"/>
      <c r="E3" s="21"/>
    </row>
    <row r="4" spans="2:6" ht="62.25" customHeight="1">
      <c r="B4" s="22" t="s">
        <v>16</v>
      </c>
      <c r="C4" s="71" t="s">
        <v>27</v>
      </c>
      <c r="D4" s="73" t="s">
        <v>111</v>
      </c>
      <c r="E4" s="73" t="s">
        <v>90</v>
      </c>
      <c r="F4" s="23"/>
    </row>
    <row r="5" spans="1:6" ht="18.75" customHeight="1">
      <c r="A5" s="24"/>
      <c r="B5" s="1" t="s">
        <v>8</v>
      </c>
      <c r="C5" s="74"/>
      <c r="D5" s="25"/>
      <c r="E5" s="25"/>
      <c r="F5" s="26"/>
    </row>
    <row r="6" spans="1:6" ht="18.75" customHeight="1">
      <c r="A6" s="24"/>
      <c r="B6" s="27" t="s">
        <v>5</v>
      </c>
      <c r="C6" s="86" t="s">
        <v>28</v>
      </c>
      <c r="D6" s="28">
        <v>379747099</v>
      </c>
      <c r="E6" s="28">
        <v>595066321</v>
      </c>
      <c r="F6" s="29"/>
    </row>
    <row r="7" spans="1:6" ht="18.75" customHeight="1">
      <c r="A7" s="24"/>
      <c r="B7" s="27" t="s">
        <v>112</v>
      </c>
      <c r="C7" s="86" t="s">
        <v>29</v>
      </c>
      <c r="D7" s="28">
        <v>74068096</v>
      </c>
      <c r="E7" s="28">
        <v>17000</v>
      </c>
      <c r="F7" s="29"/>
    </row>
    <row r="8" spans="1:6" ht="18.75" customHeight="1">
      <c r="A8" s="24"/>
      <c r="B8" s="27" t="s">
        <v>67</v>
      </c>
      <c r="C8" s="86" t="s">
        <v>30</v>
      </c>
      <c r="D8" s="28">
        <v>139927619</v>
      </c>
      <c r="E8" s="28">
        <v>186877167</v>
      </c>
      <c r="F8" s="29"/>
    </row>
    <row r="9" spans="1:6" ht="18.75" customHeight="1">
      <c r="A9" s="24"/>
      <c r="B9" s="27" t="s">
        <v>54</v>
      </c>
      <c r="C9" s="75"/>
      <c r="D9" s="28">
        <v>1747</v>
      </c>
      <c r="E9" s="28">
        <v>1747</v>
      </c>
      <c r="F9" s="29"/>
    </row>
    <row r="10" spans="1:6" ht="18.75" customHeight="1">
      <c r="A10" s="24"/>
      <c r="B10" s="27" t="s">
        <v>23</v>
      </c>
      <c r="C10" s="86" t="s">
        <v>32</v>
      </c>
      <c r="D10" s="28">
        <v>2639346785</v>
      </c>
      <c r="E10" s="28">
        <v>1999326511</v>
      </c>
      <c r="F10" s="29"/>
    </row>
    <row r="11" spans="1:6" ht="18.75" customHeight="1">
      <c r="A11" s="24"/>
      <c r="B11" s="27" t="s">
        <v>113</v>
      </c>
      <c r="C11" s="86"/>
      <c r="D11" s="28">
        <v>244230</v>
      </c>
      <c r="E11" s="28" t="s">
        <v>24</v>
      </c>
      <c r="F11" s="29"/>
    </row>
    <row r="12" spans="1:5" ht="18.75" customHeight="1">
      <c r="A12" s="24"/>
      <c r="B12" s="27" t="s">
        <v>55</v>
      </c>
      <c r="C12" s="86" t="s">
        <v>31</v>
      </c>
      <c r="D12" s="28">
        <v>4912815</v>
      </c>
      <c r="E12" s="28">
        <v>11450453</v>
      </c>
    </row>
    <row r="13" spans="1:5" ht="18.75" customHeight="1">
      <c r="A13" s="24"/>
      <c r="B13" s="27" t="s">
        <v>4</v>
      </c>
      <c r="C13" s="86" t="s">
        <v>31</v>
      </c>
      <c r="D13" s="28">
        <v>418538</v>
      </c>
      <c r="E13" s="28">
        <v>354054</v>
      </c>
    </row>
    <row r="14" spans="1:5" ht="18.75" customHeight="1">
      <c r="A14" s="24"/>
      <c r="B14" s="27" t="s">
        <v>7</v>
      </c>
      <c r="C14" s="75"/>
      <c r="D14" s="28">
        <v>5434216</v>
      </c>
      <c r="E14" s="28">
        <v>5566033</v>
      </c>
    </row>
    <row r="15" spans="1:5" ht="18.75" customHeight="1">
      <c r="A15" s="24"/>
      <c r="B15" s="27" t="s">
        <v>61</v>
      </c>
      <c r="C15" s="75"/>
      <c r="D15" s="28">
        <v>5186139</v>
      </c>
      <c r="E15" s="28">
        <v>5188019</v>
      </c>
    </row>
    <row r="16" spans="1:5" ht="18.75" customHeight="1">
      <c r="A16" s="24"/>
      <c r="B16" s="30" t="s">
        <v>25</v>
      </c>
      <c r="C16" s="77"/>
      <c r="D16" s="31">
        <v>191476</v>
      </c>
      <c r="E16" s="31">
        <v>272678</v>
      </c>
    </row>
    <row r="17" spans="1:5" ht="11.25" customHeight="1">
      <c r="A17" s="24"/>
      <c r="B17" s="27"/>
      <c r="C17" s="86"/>
      <c r="D17" s="28"/>
      <c r="E17" s="28"/>
    </row>
    <row r="18" spans="1:256" ht="18.75" customHeight="1" thickBot="1">
      <c r="A18" s="32"/>
      <c r="B18" s="66" t="s">
        <v>18</v>
      </c>
      <c r="C18" s="76"/>
      <c r="D18" s="87">
        <f>SUM(D6:D16)</f>
        <v>3249478760</v>
      </c>
      <c r="E18" s="87">
        <f>SUM(E6:E16)</f>
        <v>2804119983</v>
      </c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5" ht="15">
      <c r="A19" s="24"/>
      <c r="B19" s="27"/>
      <c r="C19" s="75"/>
      <c r="D19" s="28"/>
      <c r="E19" s="28"/>
    </row>
    <row r="20" spans="1:6" ht="18" customHeight="1">
      <c r="A20" s="24"/>
      <c r="B20" s="1" t="s">
        <v>6</v>
      </c>
      <c r="C20" s="74"/>
      <c r="D20" s="35"/>
      <c r="E20" s="35"/>
      <c r="F20" s="26"/>
    </row>
    <row r="21" spans="1:6" ht="18" customHeight="1">
      <c r="A21" s="24"/>
      <c r="B21" s="27" t="s">
        <v>0</v>
      </c>
      <c r="C21" s="86" t="s">
        <v>33</v>
      </c>
      <c r="D21" s="28">
        <v>2156831542</v>
      </c>
      <c r="E21" s="28">
        <v>1898429002</v>
      </c>
      <c r="F21" s="26"/>
    </row>
    <row r="22" spans="1:6" ht="18" customHeight="1">
      <c r="A22" s="24"/>
      <c r="B22" s="27" t="s">
        <v>56</v>
      </c>
      <c r="C22" s="86" t="s">
        <v>70</v>
      </c>
      <c r="D22" s="28">
        <v>193611985</v>
      </c>
      <c r="E22" s="28">
        <v>191456190</v>
      </c>
      <c r="F22" s="26"/>
    </row>
    <row r="23" spans="1:5" ht="18" customHeight="1">
      <c r="A23" s="24"/>
      <c r="B23" s="27" t="s">
        <v>9</v>
      </c>
      <c r="C23" s="86" t="s">
        <v>35</v>
      </c>
      <c r="D23" s="28">
        <v>102442230</v>
      </c>
      <c r="E23" s="28">
        <v>78910328</v>
      </c>
    </row>
    <row r="24" spans="1:5" ht="18" customHeight="1">
      <c r="A24" s="24"/>
      <c r="B24" s="27" t="s">
        <v>114</v>
      </c>
      <c r="C24" s="86" t="s">
        <v>34</v>
      </c>
      <c r="D24" s="28">
        <v>76765391</v>
      </c>
      <c r="E24" s="28" t="s">
        <v>24</v>
      </c>
    </row>
    <row r="25" spans="1:7" ht="18" customHeight="1">
      <c r="A25" s="24"/>
      <c r="B25" s="27" t="s">
        <v>57</v>
      </c>
      <c r="C25" s="86" t="s">
        <v>64</v>
      </c>
      <c r="D25" s="28">
        <v>9464274</v>
      </c>
      <c r="E25" s="28">
        <v>4349852</v>
      </c>
      <c r="G25" s="43"/>
    </row>
    <row r="26" spans="1:7" ht="18" customHeight="1">
      <c r="A26" s="24"/>
      <c r="B26" s="27" t="s">
        <v>75</v>
      </c>
      <c r="C26" s="75"/>
      <c r="D26" s="28" t="s">
        <v>24</v>
      </c>
      <c r="E26" s="28">
        <v>92900</v>
      </c>
      <c r="G26" s="43"/>
    </row>
    <row r="27" spans="1:7" ht="18" customHeight="1">
      <c r="A27" s="24"/>
      <c r="B27" s="27" t="s">
        <v>10</v>
      </c>
      <c r="C27" s="75"/>
      <c r="D27" s="28">
        <v>25816880</v>
      </c>
      <c r="E27" s="28">
        <v>25114446</v>
      </c>
      <c r="G27" s="43"/>
    </row>
    <row r="28" spans="1:7" ht="18" customHeight="1">
      <c r="A28" s="24"/>
      <c r="B28" s="27" t="s">
        <v>3</v>
      </c>
      <c r="C28" s="86" t="s">
        <v>64</v>
      </c>
      <c r="D28" s="28">
        <v>3086782</v>
      </c>
      <c r="E28" s="28">
        <v>2681864</v>
      </c>
      <c r="G28" s="43"/>
    </row>
    <row r="29" spans="1:7" ht="18" customHeight="1">
      <c r="A29" s="24"/>
      <c r="B29" s="30" t="s">
        <v>74</v>
      </c>
      <c r="C29" s="184" t="s">
        <v>93</v>
      </c>
      <c r="D29" s="31">
        <v>259913828</v>
      </c>
      <c r="E29" s="31">
        <v>221981940</v>
      </c>
      <c r="G29" s="43"/>
    </row>
    <row r="30" spans="1:7" ht="8.25" customHeight="1">
      <c r="A30" s="24"/>
      <c r="B30" s="27"/>
      <c r="C30" s="19"/>
      <c r="D30" s="28"/>
      <c r="E30" s="28"/>
      <c r="G30" s="43"/>
    </row>
    <row r="31" spans="1:256" ht="18" customHeight="1" thickBot="1">
      <c r="A31" s="32"/>
      <c r="B31" s="66" t="s">
        <v>19</v>
      </c>
      <c r="C31" s="76"/>
      <c r="D31" s="87">
        <f>SUM(D21:D29)</f>
        <v>2827932912</v>
      </c>
      <c r="E31" s="87">
        <f>SUM(E21:E29)</f>
        <v>2423016522</v>
      </c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5" ht="15">
      <c r="A32" s="24"/>
      <c r="B32" s="27"/>
      <c r="C32" s="75"/>
      <c r="D32" s="28"/>
      <c r="E32" s="28"/>
    </row>
    <row r="33" spans="1:5" ht="18" customHeight="1">
      <c r="A33" s="24"/>
      <c r="B33" s="1" t="s">
        <v>20</v>
      </c>
      <c r="C33" s="74"/>
      <c r="D33" s="35"/>
      <c r="E33" s="35"/>
    </row>
    <row r="34" spans="1:5" ht="18" customHeight="1">
      <c r="A34" s="24"/>
      <c r="B34" s="27" t="s">
        <v>11</v>
      </c>
      <c r="C34" s="86" t="s">
        <v>99</v>
      </c>
      <c r="D34" s="28">
        <v>78300000</v>
      </c>
      <c r="E34" s="28">
        <v>78300000</v>
      </c>
    </row>
    <row r="35" spans="1:5" ht="18" customHeight="1">
      <c r="A35" s="24"/>
      <c r="B35" s="27" t="s">
        <v>12</v>
      </c>
      <c r="C35" s="75"/>
      <c r="D35" s="28">
        <v>134125224</v>
      </c>
      <c r="E35" s="28">
        <v>127470774</v>
      </c>
    </row>
    <row r="36" spans="1:5" ht="47.25" customHeight="1">
      <c r="A36" s="24"/>
      <c r="B36" s="27" t="s">
        <v>81</v>
      </c>
      <c r="C36" s="75"/>
      <c r="D36" s="36">
        <v>-4340307</v>
      </c>
      <c r="E36" s="36">
        <v>-1703462</v>
      </c>
    </row>
    <row r="37" spans="1:5" ht="18" customHeight="1">
      <c r="A37" s="24"/>
      <c r="B37" s="27" t="s">
        <v>13</v>
      </c>
      <c r="C37" s="75"/>
      <c r="D37" s="28">
        <v>2283335</v>
      </c>
      <c r="E37" s="28">
        <v>2283335</v>
      </c>
    </row>
    <row r="38" spans="1:5" ht="18" customHeight="1">
      <c r="A38" s="24"/>
      <c r="B38" s="30" t="s">
        <v>14</v>
      </c>
      <c r="C38" s="77"/>
      <c r="D38" s="31">
        <v>211177596</v>
      </c>
      <c r="E38" s="31">
        <v>174752814</v>
      </c>
    </row>
    <row r="39" spans="1:7" ht="18" customHeight="1">
      <c r="A39" s="24"/>
      <c r="B39" s="197" t="s">
        <v>21</v>
      </c>
      <c r="C39" s="198"/>
      <c r="D39" s="199">
        <f>SUM(D34:D38)</f>
        <v>421545848</v>
      </c>
      <c r="E39" s="199">
        <f>SUM(E34:E38)</f>
        <v>381103461</v>
      </c>
      <c r="F39" s="26"/>
      <c r="G39" s="26"/>
    </row>
    <row r="40" spans="1:5" ht="15">
      <c r="A40" s="24"/>
      <c r="B40" s="27"/>
      <c r="C40" s="75"/>
      <c r="D40" s="28"/>
      <c r="E40" s="28"/>
    </row>
    <row r="41" spans="1:5" ht="14.25">
      <c r="A41" s="24"/>
      <c r="B41" s="1" t="s">
        <v>22</v>
      </c>
      <c r="C41" s="74"/>
      <c r="D41" s="35">
        <f>D31+D39</f>
        <v>3249478760</v>
      </c>
      <c r="E41" s="35">
        <f>E31+E39</f>
        <v>2804119983</v>
      </c>
    </row>
    <row r="42" spans="2:5" ht="15.75" thickBot="1">
      <c r="B42" s="37"/>
      <c r="C42" s="78"/>
      <c r="D42" s="65"/>
      <c r="E42" s="65"/>
    </row>
    <row r="43" spans="2:5" ht="14.25">
      <c r="B43" s="38"/>
      <c r="C43" s="79"/>
      <c r="D43" s="39"/>
      <c r="E43" s="39"/>
    </row>
    <row r="44" spans="2:5" ht="51" customHeight="1">
      <c r="B44" s="217" t="s">
        <v>115</v>
      </c>
      <c r="C44" s="217"/>
      <c r="D44" s="217"/>
      <c r="E44" s="217"/>
    </row>
    <row r="45" spans="2:5" ht="16.5" customHeight="1">
      <c r="B45" s="49" t="s">
        <v>116</v>
      </c>
      <c r="C45" s="79"/>
      <c r="D45" s="39"/>
      <c r="E45" s="41"/>
    </row>
    <row r="46" spans="2:5" ht="15.75">
      <c r="B46" s="72"/>
      <c r="C46" s="21"/>
      <c r="D46" s="216"/>
      <c r="E46" s="216"/>
    </row>
    <row r="47" spans="2:5" ht="15.75">
      <c r="B47" s="89" t="s">
        <v>100</v>
      </c>
      <c r="C47" s="21"/>
      <c r="D47" s="215" t="s">
        <v>71</v>
      </c>
      <c r="E47" s="215"/>
    </row>
    <row r="48" spans="2:5" ht="15.75">
      <c r="B48" s="88" t="s">
        <v>110</v>
      </c>
      <c r="C48" s="21"/>
      <c r="D48" s="214" t="s">
        <v>72</v>
      </c>
      <c r="E48" s="214"/>
    </row>
    <row r="49" spans="2:6" ht="10.5" customHeight="1">
      <c r="B49" s="42"/>
      <c r="C49" s="81"/>
      <c r="D49" s="42"/>
      <c r="E49" s="42"/>
      <c r="F49" s="43"/>
    </row>
    <row r="50" spans="3:6" ht="18.75">
      <c r="C50" s="82"/>
      <c r="D50" s="44"/>
      <c r="E50" s="45"/>
      <c r="F50" s="43"/>
    </row>
    <row r="51" spans="2:3" ht="18.75">
      <c r="B51" s="9"/>
      <c r="C51" s="81"/>
    </row>
    <row r="52" spans="2:5" ht="15" customHeight="1">
      <c r="B52" s="119"/>
      <c r="C52" s="119"/>
      <c r="D52" s="119"/>
      <c r="E52" s="119"/>
    </row>
    <row r="53" spans="2:5" ht="12.75">
      <c r="B53" s="40"/>
      <c r="C53" s="80"/>
      <c r="D53" s="47"/>
      <c r="E53" s="48"/>
    </row>
    <row r="54" spans="2:5" ht="15">
      <c r="B54" s="49"/>
      <c r="C54" s="84"/>
      <c r="D54" s="50"/>
      <c r="E54" s="48"/>
    </row>
    <row r="55" spans="2:5" ht="12.75">
      <c r="B55" s="40"/>
      <c r="C55" s="80"/>
      <c r="D55" s="50"/>
      <c r="E55" s="48"/>
    </row>
    <row r="56" spans="2:5" ht="12.75">
      <c r="B56" s="40"/>
      <c r="C56" s="80"/>
      <c r="D56" s="50"/>
      <c r="E56" s="48"/>
    </row>
    <row r="57" spans="2:5" ht="12.75">
      <c r="B57" s="40"/>
      <c r="C57" s="80"/>
      <c r="D57" s="50"/>
      <c r="E57" s="48"/>
    </row>
    <row r="58" spans="2:5" ht="12.75">
      <c r="B58" s="40"/>
      <c r="C58" s="80"/>
      <c r="D58" s="51"/>
      <c r="E58" s="48"/>
    </row>
    <row r="59" spans="2:5" ht="12.75">
      <c r="B59" s="40"/>
      <c r="C59" s="80"/>
      <c r="D59" s="48"/>
      <c r="E59" s="48"/>
    </row>
    <row r="60" spans="2:5" ht="12.75">
      <c r="B60" s="40"/>
      <c r="C60" s="80"/>
      <c r="D60" s="48"/>
      <c r="E60" s="48"/>
    </row>
    <row r="61" spans="2:5" ht="12.75">
      <c r="B61" s="40"/>
      <c r="C61" s="80"/>
      <c r="D61" s="48"/>
      <c r="E61" s="48"/>
    </row>
    <row r="62" spans="2:5" ht="12.75">
      <c r="B62" s="40"/>
      <c r="C62" s="80"/>
      <c r="D62" s="48"/>
      <c r="E62" s="48"/>
    </row>
    <row r="63" spans="2:5" ht="12.75">
      <c r="B63" s="46"/>
      <c r="C63" s="83"/>
      <c r="D63" s="26"/>
      <c r="E63" s="48"/>
    </row>
  </sheetData>
  <sheetProtection/>
  <mergeCells count="4">
    <mergeCell ref="D48:E48"/>
    <mergeCell ref="D47:E47"/>
    <mergeCell ref="D46:E46"/>
    <mergeCell ref="B44:E4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91" zoomScaleSheetLayoutView="91" workbookViewId="0" topLeftCell="A1">
      <selection activeCell="B14" sqref="B14"/>
    </sheetView>
  </sheetViews>
  <sheetFormatPr defaultColWidth="9.00390625" defaultRowHeight="12.75"/>
  <cols>
    <col min="1" max="1" width="62.875" style="4" customWidth="1"/>
    <col min="2" max="2" width="6.25390625" style="93" customWidth="1"/>
    <col min="3" max="3" width="20.875" style="4" customWidth="1"/>
    <col min="4" max="4" width="19.125" style="4" customWidth="1"/>
    <col min="5" max="5" width="21.125" style="4" customWidth="1"/>
    <col min="6" max="6" width="20.875" style="4" customWidth="1"/>
    <col min="7" max="7" width="13.125" style="4" customWidth="1"/>
    <col min="8" max="16384" width="9.125" style="4" customWidth="1"/>
  </cols>
  <sheetData>
    <row r="1" spans="1:6" ht="15.75">
      <c r="A1" s="115" t="s">
        <v>76</v>
      </c>
      <c r="B1" s="116"/>
      <c r="C1" s="116"/>
      <c r="D1" s="116"/>
      <c r="E1" s="68"/>
      <c r="F1" s="69"/>
    </row>
    <row r="2" spans="1:6" ht="15.75">
      <c r="A2" s="148" t="s">
        <v>36</v>
      </c>
      <c r="B2" s="149"/>
      <c r="C2" s="149"/>
      <c r="D2" s="149"/>
      <c r="E2" s="71"/>
      <c r="F2" s="67"/>
    </row>
    <row r="3" spans="1:6" ht="15">
      <c r="A3" s="117"/>
      <c r="B3" s="118"/>
      <c r="C3" s="117"/>
      <c r="D3" s="117"/>
      <c r="E3" s="117"/>
      <c r="F3" s="90"/>
    </row>
    <row r="4" spans="1:6" ht="51.75" customHeight="1">
      <c r="A4" s="218" t="s">
        <v>16</v>
      </c>
      <c r="B4" s="220" t="s">
        <v>27</v>
      </c>
      <c r="C4" s="222" t="s">
        <v>117</v>
      </c>
      <c r="D4" s="222"/>
      <c r="E4" s="222" t="s">
        <v>155</v>
      </c>
      <c r="F4" s="222"/>
    </row>
    <row r="5" spans="1:6" ht="45" customHeight="1">
      <c r="A5" s="219"/>
      <c r="B5" s="221"/>
      <c r="C5" s="178" t="s">
        <v>101</v>
      </c>
      <c r="D5" s="178" t="s">
        <v>102</v>
      </c>
      <c r="E5" s="178" t="s">
        <v>101</v>
      </c>
      <c r="F5" s="178" t="s">
        <v>102</v>
      </c>
    </row>
    <row r="6" spans="1:6" ht="12.75" customHeight="1">
      <c r="A6" s="91"/>
      <c r="B6" s="94"/>
      <c r="C6" s="92"/>
      <c r="D6" s="92"/>
      <c r="E6" s="92"/>
      <c r="F6" s="90"/>
    </row>
    <row r="7" spans="1:6" s="11" customFormat="1" ht="30.75" customHeight="1">
      <c r="A7" s="27" t="s">
        <v>62</v>
      </c>
      <c r="B7" s="86" t="s">
        <v>118</v>
      </c>
      <c r="C7" s="28">
        <v>63550835</v>
      </c>
      <c r="D7" s="28">
        <v>43576204</v>
      </c>
      <c r="E7" s="28">
        <v>184641442</v>
      </c>
      <c r="F7" s="28">
        <v>123733009</v>
      </c>
    </row>
    <row r="8" spans="1:6" s="11" customFormat="1" ht="20.25" customHeight="1">
      <c r="A8" s="30" t="s">
        <v>63</v>
      </c>
      <c r="B8" s="184" t="s">
        <v>118</v>
      </c>
      <c r="C8" s="52">
        <v>-22323804</v>
      </c>
      <c r="D8" s="52">
        <v>-14755884</v>
      </c>
      <c r="E8" s="52">
        <v>-61906224</v>
      </c>
      <c r="F8" s="52">
        <v>-39091284</v>
      </c>
    </row>
    <row r="9" spans="1:5" ht="15" hidden="1">
      <c r="A9" s="27" t="s">
        <v>0</v>
      </c>
      <c r="B9" s="75"/>
      <c r="C9" s="36" t="e">
        <f>#REF!</f>
        <v>#REF!</v>
      </c>
      <c r="D9" s="36"/>
      <c r="E9" s="36">
        <v>-1891818</v>
      </c>
    </row>
    <row r="10" spans="1:5" ht="15" hidden="1">
      <c r="A10" s="27" t="s">
        <v>2</v>
      </c>
      <c r="B10" s="75"/>
      <c r="C10" s="36" t="e">
        <f>#REF!</f>
        <v>#REF!</v>
      </c>
      <c r="D10" s="36"/>
      <c r="E10" s="36">
        <v>-1600196</v>
      </c>
    </row>
    <row r="11" spans="1:5" ht="15" hidden="1">
      <c r="A11" s="27" t="s">
        <v>1</v>
      </c>
      <c r="B11" s="75"/>
      <c r="C11" s="36" t="e">
        <f>#REF!</f>
        <v>#REF!</v>
      </c>
      <c r="D11" s="36"/>
      <c r="E11" s="36">
        <v>-1104</v>
      </c>
    </row>
    <row r="12" spans="1:5" ht="13.5" customHeight="1" hidden="1">
      <c r="A12" s="1"/>
      <c r="B12" s="74"/>
      <c r="C12" s="122" t="e">
        <f>SUM(C9:C11)</f>
        <v>#REF!</v>
      </c>
      <c r="D12" s="122"/>
      <c r="E12" s="122">
        <f>SUM(E9:E11)</f>
        <v>-3493118</v>
      </c>
    </row>
    <row r="13" spans="1:5" ht="15" customHeight="1">
      <c r="A13" s="27"/>
      <c r="B13" s="75"/>
      <c r="C13" s="28"/>
      <c r="D13" s="28"/>
      <c r="E13" s="28"/>
    </row>
    <row r="14" spans="1:6" ht="14.25">
      <c r="A14" s="1" t="s">
        <v>65</v>
      </c>
      <c r="B14" s="74"/>
      <c r="C14" s="53">
        <f>C7+C8</f>
        <v>41227031</v>
      </c>
      <c r="D14" s="53">
        <f>D7+D8</f>
        <v>28820320</v>
      </c>
      <c r="E14" s="53">
        <f>E7+E8</f>
        <v>122735218</v>
      </c>
      <c r="F14" s="53">
        <f>F7+F8</f>
        <v>84641725</v>
      </c>
    </row>
    <row r="15" spans="1:6" ht="15">
      <c r="A15" s="30" t="s">
        <v>119</v>
      </c>
      <c r="B15" s="184" t="s">
        <v>98</v>
      </c>
      <c r="C15" s="52">
        <v>-15373952</v>
      </c>
      <c r="D15" s="52">
        <v>-91275</v>
      </c>
      <c r="E15" s="52">
        <v>-13824494</v>
      </c>
      <c r="F15" s="52">
        <v>-2230252</v>
      </c>
    </row>
    <row r="16" spans="1:6" ht="33.75" customHeight="1">
      <c r="A16" s="200" t="s">
        <v>91</v>
      </c>
      <c r="B16" s="95"/>
      <c r="C16" s="54">
        <f>C14+C15</f>
        <v>25853079</v>
      </c>
      <c r="D16" s="54">
        <f>D14+D15</f>
        <v>28729045</v>
      </c>
      <c r="E16" s="54">
        <f>E14+E15</f>
        <v>108910724</v>
      </c>
      <c r="F16" s="54">
        <f>F14+F15</f>
        <v>82411473</v>
      </c>
    </row>
    <row r="17" spans="1:9" ht="19.5" customHeight="1">
      <c r="A17" s="27" t="s">
        <v>103</v>
      </c>
      <c r="B17" s="86" t="s">
        <v>93</v>
      </c>
      <c r="C17" s="28">
        <v>1082335</v>
      </c>
      <c r="D17" s="28">
        <v>12764769</v>
      </c>
      <c r="E17" s="28">
        <v>10721125</v>
      </c>
      <c r="F17" s="28">
        <v>21175267</v>
      </c>
      <c r="I17" s="179"/>
    </row>
    <row r="18" spans="1:9" ht="19.5" customHeight="1">
      <c r="A18" s="27" t="s">
        <v>15</v>
      </c>
      <c r="B18" s="75"/>
      <c r="C18" s="28">
        <v>886224</v>
      </c>
      <c r="D18" s="28">
        <v>515979</v>
      </c>
      <c r="E18" s="28">
        <v>2128221</v>
      </c>
      <c r="F18" s="28">
        <v>1415465</v>
      </c>
      <c r="I18" s="179"/>
    </row>
    <row r="19" spans="1:6" ht="21" customHeight="1">
      <c r="A19" s="27" t="s">
        <v>17</v>
      </c>
      <c r="B19" s="75"/>
      <c r="C19" s="36">
        <v>-1304502</v>
      </c>
      <c r="D19" s="36">
        <v>-1352512</v>
      </c>
      <c r="E19" s="36">
        <v>-5042150</v>
      </c>
      <c r="F19" s="36">
        <v>-4277647</v>
      </c>
    </row>
    <row r="20" spans="1:6" ht="43.5" customHeight="1">
      <c r="A20" s="27" t="s">
        <v>120</v>
      </c>
      <c r="B20" s="75"/>
      <c r="C20" s="36">
        <v>-6551533</v>
      </c>
      <c r="D20" s="36">
        <v>-14582731</v>
      </c>
      <c r="E20" s="36">
        <v>-19278755</v>
      </c>
      <c r="F20" s="36">
        <v>-26036350</v>
      </c>
    </row>
    <row r="21" spans="1:6" ht="57" customHeight="1">
      <c r="A21" s="201" t="s">
        <v>121</v>
      </c>
      <c r="B21" s="75"/>
      <c r="C21" s="28">
        <v>153</v>
      </c>
      <c r="D21" s="28">
        <v>115</v>
      </c>
      <c r="E21" s="28">
        <v>654</v>
      </c>
      <c r="F21" s="28">
        <v>18957</v>
      </c>
    </row>
    <row r="22" spans="1:6" ht="34.5" customHeight="1">
      <c r="A22" s="27" t="s">
        <v>122</v>
      </c>
      <c r="B22" s="75"/>
      <c r="C22" s="28">
        <v>4020</v>
      </c>
      <c r="D22" s="36">
        <v>-2530</v>
      </c>
      <c r="E22" s="28">
        <v>35501</v>
      </c>
      <c r="F22" s="28">
        <v>5241</v>
      </c>
    </row>
    <row r="23" spans="1:6" ht="28.5" customHeight="1">
      <c r="A23" s="27" t="s">
        <v>123</v>
      </c>
      <c r="B23" s="75"/>
      <c r="C23" s="36">
        <v>-475173</v>
      </c>
      <c r="D23" s="36">
        <v>-532697</v>
      </c>
      <c r="E23" s="36">
        <v>-1677959</v>
      </c>
      <c r="F23" s="36">
        <v>-1532429</v>
      </c>
    </row>
    <row r="24" spans="1:6" ht="19.5" customHeight="1">
      <c r="A24" s="30" t="s">
        <v>92</v>
      </c>
      <c r="B24" s="77"/>
      <c r="C24" s="52">
        <v>-5757360</v>
      </c>
      <c r="D24" s="52">
        <v>-4747313</v>
      </c>
      <c r="E24" s="52">
        <v>-17585684</v>
      </c>
      <c r="F24" s="52">
        <v>-16353018</v>
      </c>
    </row>
    <row r="25" spans="1:7" ht="23.25" customHeight="1">
      <c r="A25" s="172" t="s">
        <v>82</v>
      </c>
      <c r="B25" s="173"/>
      <c r="C25" s="174">
        <f>C16+C17+C18+C19+C21+C22+C23+C24+C20</f>
        <v>13737243</v>
      </c>
      <c r="D25" s="174">
        <f>D16+D17+D18+D19+D21+D22+D23+D24+D20</f>
        <v>20792125</v>
      </c>
      <c r="E25" s="174">
        <f>E16+E17+E18+E19+E21+E22+E23+E24+E20</f>
        <v>78211677</v>
      </c>
      <c r="F25" s="174">
        <f>F16+F17+F18+F19+F21+F22+F23+F24+F20</f>
        <v>56826959</v>
      </c>
      <c r="G25" s="3"/>
    </row>
    <row r="26" spans="1:6" ht="20.25" customHeight="1">
      <c r="A26" s="30" t="s">
        <v>77</v>
      </c>
      <c r="B26" s="184" t="s">
        <v>124</v>
      </c>
      <c r="C26" s="181">
        <v>-797252</v>
      </c>
      <c r="D26" s="181">
        <v>-3827671</v>
      </c>
      <c r="E26" s="181">
        <v>-8909430</v>
      </c>
      <c r="F26" s="181">
        <v>-8358494</v>
      </c>
    </row>
    <row r="27" spans="1:6" ht="20.25" customHeight="1" thickBot="1">
      <c r="A27" s="61" t="s">
        <v>83</v>
      </c>
      <c r="B27" s="101"/>
      <c r="C27" s="64">
        <f>C25+C26</f>
        <v>12939991</v>
      </c>
      <c r="D27" s="64">
        <f>D25+D26</f>
        <v>16964454</v>
      </c>
      <c r="E27" s="64">
        <f>E25+E26</f>
        <v>69302247</v>
      </c>
      <c r="F27" s="64">
        <f>F25+F26</f>
        <v>48468465</v>
      </c>
    </row>
    <row r="28" spans="1:5" ht="14.25">
      <c r="A28" s="1"/>
      <c r="B28" s="74"/>
      <c r="C28" s="2"/>
      <c r="D28" s="2"/>
      <c r="E28" s="2"/>
    </row>
    <row r="29" spans="1:5" s="10" customFormat="1" ht="15">
      <c r="A29" s="58" t="s">
        <v>66</v>
      </c>
      <c r="B29" s="96"/>
      <c r="C29" s="56"/>
      <c r="D29" s="56"/>
      <c r="E29" s="57"/>
    </row>
    <row r="30" spans="1:5" s="10" customFormat="1" ht="9.75" customHeight="1">
      <c r="A30" s="58"/>
      <c r="B30" s="97"/>
      <c r="C30" s="36"/>
      <c r="D30" s="36"/>
      <c r="E30" s="57"/>
    </row>
    <row r="31" spans="1:6" s="10" customFormat="1" ht="51" customHeight="1">
      <c r="A31" s="59" t="s">
        <v>127</v>
      </c>
      <c r="B31" s="98"/>
      <c r="C31" s="57"/>
      <c r="D31" s="57"/>
      <c r="E31" s="57"/>
      <c r="F31" s="182"/>
    </row>
    <row r="32" spans="1:6" s="10" customFormat="1" ht="60" customHeight="1">
      <c r="A32" s="201" t="s">
        <v>125</v>
      </c>
      <c r="B32" s="99"/>
      <c r="C32" s="36">
        <v>771653</v>
      </c>
      <c r="D32" s="36">
        <v>34210</v>
      </c>
      <c r="E32" s="36">
        <v>-2636191</v>
      </c>
      <c r="F32" s="36">
        <v>456935</v>
      </c>
    </row>
    <row r="33" spans="1:6" s="10" customFormat="1" ht="69.75" customHeight="1">
      <c r="A33" s="201" t="s">
        <v>126</v>
      </c>
      <c r="B33" s="99"/>
      <c r="C33" s="185">
        <v>-153</v>
      </c>
      <c r="D33" s="186">
        <v>-115</v>
      </c>
      <c r="E33" s="186">
        <v>-654</v>
      </c>
      <c r="F33" s="186">
        <v>11014</v>
      </c>
    </row>
    <row r="34" spans="1:8" s="10" customFormat="1" ht="11.25" customHeight="1">
      <c r="A34" s="123"/>
      <c r="B34" s="124"/>
      <c r="C34" s="57"/>
      <c r="D34" s="57"/>
      <c r="E34" s="36"/>
      <c r="H34" s="180"/>
    </row>
    <row r="35" spans="1:8" s="10" customFormat="1" ht="21" customHeight="1">
      <c r="A35" s="152" t="s">
        <v>94</v>
      </c>
      <c r="B35" s="100"/>
      <c r="C35" s="121">
        <f>C32+C33</f>
        <v>771500</v>
      </c>
      <c r="D35" s="121">
        <f>D32+D33</f>
        <v>34095</v>
      </c>
      <c r="E35" s="121">
        <f>E32+E33</f>
        <v>-2636845</v>
      </c>
      <c r="F35" s="121">
        <f>F32+F33</f>
        <v>467949</v>
      </c>
      <c r="H35" s="180"/>
    </row>
    <row r="36" spans="1:8" s="10" customFormat="1" ht="6.75" customHeight="1">
      <c r="A36" s="60"/>
      <c r="B36" s="99"/>
      <c r="C36" s="57"/>
      <c r="D36" s="57"/>
      <c r="E36" s="57"/>
      <c r="H36" s="180"/>
    </row>
    <row r="37" spans="1:8" s="10" customFormat="1" ht="21" customHeight="1" thickBot="1">
      <c r="A37" s="61" t="s">
        <v>38</v>
      </c>
      <c r="B37" s="101"/>
      <c r="C37" s="62">
        <f>C27+C35</f>
        <v>13711491</v>
      </c>
      <c r="D37" s="62">
        <f>D27+D35</f>
        <v>16998549</v>
      </c>
      <c r="E37" s="62">
        <f>E27+E35</f>
        <v>66665402</v>
      </c>
      <c r="F37" s="62">
        <f>F27+F35</f>
        <v>48936414</v>
      </c>
      <c r="H37" s="180"/>
    </row>
    <row r="38" spans="1:8" ht="15">
      <c r="A38" s="125"/>
      <c r="B38" s="126"/>
      <c r="C38" s="57"/>
      <c r="D38" s="57"/>
      <c r="E38" s="57"/>
      <c r="H38" s="179"/>
    </row>
    <row r="39" spans="1:6" ht="58.5" customHeight="1" thickBot="1">
      <c r="A39" s="202" t="s">
        <v>128</v>
      </c>
      <c r="B39" s="187">
        <v>25</v>
      </c>
      <c r="C39" s="147">
        <f>C27/7830</f>
        <v>1652.6169859514687</v>
      </c>
      <c r="D39" s="147">
        <f>D27/7830</f>
        <v>2166.5969348659005</v>
      </c>
      <c r="E39" s="147">
        <f>E27/7830</f>
        <v>8850.861685823755</v>
      </c>
      <c r="F39" s="147">
        <f>F27/7830</f>
        <v>6190.097701149425</v>
      </c>
    </row>
    <row r="40" spans="1:5" ht="12.75">
      <c r="A40" s="109"/>
      <c r="B40" s="102"/>
      <c r="C40" s="13"/>
      <c r="D40" s="13"/>
      <c r="E40" s="13"/>
    </row>
    <row r="41" spans="1:5" ht="15" customHeight="1">
      <c r="A41" s="14"/>
      <c r="B41" s="103"/>
      <c r="C41" s="13"/>
      <c r="D41" s="13"/>
      <c r="E41" s="13"/>
    </row>
    <row r="42" spans="1:5" ht="15.75" customHeight="1">
      <c r="A42" s="63"/>
      <c r="B42" s="104"/>
      <c r="C42" s="63"/>
      <c r="D42" s="63"/>
      <c r="E42" s="5"/>
    </row>
    <row r="43" spans="1:5" ht="12.75">
      <c r="A43" s="6"/>
      <c r="B43" s="105"/>
      <c r="E43" s="7"/>
    </row>
    <row r="44" spans="1:5" ht="15.75" customHeight="1">
      <c r="A44" s="6"/>
      <c r="B44" s="105"/>
      <c r="E44" s="7"/>
    </row>
    <row r="45" spans="1:5" ht="13.5" customHeight="1">
      <c r="A45" s="63"/>
      <c r="B45" s="104"/>
      <c r="C45" s="63"/>
      <c r="D45" s="63"/>
      <c r="E45" s="8"/>
    </row>
    <row r="46" spans="1:5" ht="12.75">
      <c r="A46" s="6"/>
      <c r="B46" s="105"/>
      <c r="C46" s="15"/>
      <c r="D46" s="15"/>
      <c r="E46" s="7"/>
    </row>
    <row r="47" spans="1:5" ht="12.75">
      <c r="A47" s="16"/>
      <c r="B47" s="106"/>
      <c r="C47" s="12"/>
      <c r="D47" s="12"/>
      <c r="E47" s="7"/>
    </row>
    <row r="48" spans="1:5" ht="15">
      <c r="A48" s="18"/>
      <c r="B48" s="107"/>
      <c r="C48" s="7"/>
      <c r="D48" s="7"/>
      <c r="E48" s="7"/>
    </row>
    <row r="49" spans="1:5" ht="12.75">
      <c r="A49" s="17"/>
      <c r="B49" s="108"/>
      <c r="C49" s="17"/>
      <c r="D49" s="17"/>
      <c r="E49" s="17"/>
    </row>
  </sheetData>
  <sheetProtection selectLockedCells="1" selectUnlockedCells="1"/>
  <mergeCells count="4">
    <mergeCell ref="A4:A5"/>
    <mergeCell ref="B4:B5"/>
    <mergeCell ref="C4:D4"/>
    <mergeCell ref="E4:F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2" zoomScaleNormal="95" zoomScaleSheetLayoutView="82" zoomScalePageLayoutView="0" workbookViewId="0" topLeftCell="A10">
      <selection activeCell="G30" sqref="G30"/>
    </sheetView>
  </sheetViews>
  <sheetFormatPr defaultColWidth="9.00390625" defaultRowHeight="12.75"/>
  <cols>
    <col min="1" max="1" width="46.875" style="0" customWidth="1"/>
    <col min="2" max="2" width="11.625" style="0" customWidth="1"/>
    <col min="3" max="3" width="19.625" style="0" customWidth="1"/>
    <col min="4" max="4" width="25.00390625" style="0" customWidth="1"/>
    <col min="5" max="5" width="10.875" style="0" customWidth="1"/>
    <col min="6" max="6" width="21.375" style="0" customWidth="1"/>
    <col min="7" max="7" width="16.125" style="0" customWidth="1"/>
  </cols>
  <sheetData>
    <row r="1" spans="1:9" ht="15.75">
      <c r="A1" s="115" t="s">
        <v>76</v>
      </c>
      <c r="B1" s="116"/>
      <c r="C1" s="116"/>
      <c r="D1" s="68"/>
      <c r="E1" s="127"/>
      <c r="F1" s="127"/>
      <c r="G1" s="127"/>
      <c r="H1" s="110"/>
      <c r="I1" s="110"/>
    </row>
    <row r="2" spans="1:9" ht="15.75">
      <c r="A2" s="148" t="s">
        <v>78</v>
      </c>
      <c r="B2" s="149"/>
      <c r="C2" s="149"/>
      <c r="D2" s="71"/>
      <c r="E2" s="151"/>
      <c r="F2" s="151"/>
      <c r="G2" s="151"/>
      <c r="H2" s="110"/>
      <c r="I2" s="110"/>
    </row>
    <row r="3" spans="1:9" ht="15">
      <c r="A3" s="128"/>
      <c r="B3" s="128"/>
      <c r="C3" s="128"/>
      <c r="D3" s="128"/>
      <c r="E3" s="128"/>
      <c r="F3" s="128"/>
      <c r="G3" s="128"/>
      <c r="H3" s="110"/>
      <c r="I3" s="110"/>
    </row>
    <row r="4" spans="1:9" s="113" customFormat="1" ht="121.5" customHeight="1">
      <c r="A4" s="213" t="s">
        <v>16</v>
      </c>
      <c r="B4" s="212" t="s">
        <v>129</v>
      </c>
      <c r="C4" s="212" t="s">
        <v>130</v>
      </c>
      <c r="D4" s="212" t="s">
        <v>131</v>
      </c>
      <c r="E4" s="212" t="s">
        <v>13</v>
      </c>
      <c r="F4" s="212" t="s">
        <v>132</v>
      </c>
      <c r="G4" s="212" t="s">
        <v>37</v>
      </c>
      <c r="H4" s="112"/>
      <c r="I4" s="112"/>
    </row>
    <row r="5" s="70" customFormat="1" ht="12.75"/>
    <row r="6" spans="1:7" s="70" customFormat="1" ht="21" customHeight="1">
      <c r="A6" s="111" t="s">
        <v>97</v>
      </c>
      <c r="B6" s="154">
        <v>78300000</v>
      </c>
      <c r="C6" s="154">
        <v>95406389</v>
      </c>
      <c r="D6" s="155">
        <v>-2204346</v>
      </c>
      <c r="E6" s="154">
        <v>2283335</v>
      </c>
      <c r="F6" s="154">
        <v>108997942</v>
      </c>
      <c r="G6" s="154">
        <f>SUM(B6:F6)</f>
        <v>282783320</v>
      </c>
    </row>
    <row r="7" spans="1:7" s="156" customFormat="1" ht="17.25" customHeight="1">
      <c r="A7" s="157"/>
      <c r="B7" s="158"/>
      <c r="C7" s="158"/>
      <c r="D7" s="158"/>
      <c r="E7" s="158"/>
      <c r="F7" s="160"/>
      <c r="G7" s="164"/>
    </row>
    <row r="8" spans="1:7" s="70" customFormat="1" ht="14.25">
      <c r="A8" s="111"/>
      <c r="B8" s="154"/>
      <c r="C8" s="154"/>
      <c r="D8" s="154"/>
      <c r="E8" s="154"/>
      <c r="F8" s="154"/>
      <c r="G8" s="154"/>
    </row>
    <row r="9" spans="1:7" s="70" customFormat="1" ht="15">
      <c r="A9" s="135" t="s">
        <v>133</v>
      </c>
      <c r="B9" s="154" t="s">
        <v>24</v>
      </c>
      <c r="C9" s="154" t="s">
        <v>24</v>
      </c>
      <c r="D9" s="154" t="s">
        <v>24</v>
      </c>
      <c r="E9" s="154" t="s">
        <v>24</v>
      </c>
      <c r="F9" s="168">
        <v>48468465</v>
      </c>
      <c r="G9" s="154">
        <f>SUM(B9:F9)</f>
        <v>48468465</v>
      </c>
    </row>
    <row r="10" spans="1:7" s="70" customFormat="1" ht="18.75" customHeight="1">
      <c r="A10" s="157" t="s">
        <v>95</v>
      </c>
      <c r="B10" s="159" t="s">
        <v>24</v>
      </c>
      <c r="C10" s="159" t="s">
        <v>24</v>
      </c>
      <c r="D10" s="160">
        <v>467949</v>
      </c>
      <c r="E10" s="159" t="s">
        <v>24</v>
      </c>
      <c r="F10" s="159" t="s">
        <v>24</v>
      </c>
      <c r="G10" s="164">
        <f>SUM(B10:F10)</f>
        <v>467949</v>
      </c>
    </row>
    <row r="11" spans="1:7" s="70" customFormat="1" ht="11.25" customHeight="1">
      <c r="A11" s="142"/>
      <c r="B11" s="161"/>
      <c r="C11" s="161"/>
      <c r="D11" s="55"/>
      <c r="E11" s="161"/>
      <c r="F11" s="161"/>
      <c r="G11" s="55"/>
    </row>
    <row r="12" spans="1:7" s="70" customFormat="1" ht="28.5">
      <c r="A12" s="162" t="s">
        <v>96</v>
      </c>
      <c r="B12" s="163" t="s">
        <v>24</v>
      </c>
      <c r="C12" s="163" t="s">
        <v>24</v>
      </c>
      <c r="D12" s="164">
        <f>SUM(D9:D10)</f>
        <v>467949</v>
      </c>
      <c r="E12" s="159" t="s">
        <v>24</v>
      </c>
      <c r="F12" s="159">
        <f>SUM(F9:F10)</f>
        <v>48468465</v>
      </c>
      <c r="G12" s="163">
        <f>SUM(B12:F12)</f>
        <v>48936414</v>
      </c>
    </row>
    <row r="13" spans="1:7" s="70" customFormat="1" ht="14.25">
      <c r="A13" s="133"/>
      <c r="B13" s="140"/>
      <c r="C13" s="140"/>
      <c r="D13" s="155"/>
      <c r="E13" s="161"/>
      <c r="F13" s="161"/>
      <c r="G13" s="140"/>
    </row>
    <row r="14" spans="1:7" s="70" customFormat="1" ht="75.75" thickBot="1">
      <c r="A14" s="195" t="s">
        <v>134</v>
      </c>
      <c r="B14" s="177" t="s">
        <v>24</v>
      </c>
      <c r="C14" s="138">
        <v>31763573</v>
      </c>
      <c r="D14" s="177" t="s">
        <v>24</v>
      </c>
      <c r="E14" s="177" t="s">
        <v>24</v>
      </c>
      <c r="F14" s="177" t="s">
        <v>24</v>
      </c>
      <c r="G14" s="176">
        <f>SUM(B14:F14)</f>
        <v>31763573</v>
      </c>
    </row>
    <row r="15" spans="1:7" s="70" customFormat="1" ht="36" customHeight="1" thickBot="1">
      <c r="A15" s="175" t="s">
        <v>135</v>
      </c>
      <c r="B15" s="139">
        <f>B6</f>
        <v>78300000</v>
      </c>
      <c r="C15" s="139">
        <f>C6+C14</f>
        <v>127169962</v>
      </c>
      <c r="D15" s="176">
        <f>D6+D12</f>
        <v>-1736397</v>
      </c>
      <c r="E15" s="139">
        <f>E6</f>
        <v>2283335</v>
      </c>
      <c r="F15" s="139">
        <f>F6+F12</f>
        <v>157466407</v>
      </c>
      <c r="G15" s="139">
        <f>SUM(B15:F15)</f>
        <v>363483307</v>
      </c>
    </row>
    <row r="16" spans="1:7" s="70" customFormat="1" ht="9" customHeight="1">
      <c r="A16" s="142"/>
      <c r="B16" s="140"/>
      <c r="C16" s="140"/>
      <c r="D16" s="140"/>
      <c r="E16" s="140"/>
      <c r="F16" s="140"/>
      <c r="G16" s="140"/>
    </row>
    <row r="17" spans="1:7" s="70" customFormat="1" ht="14.25">
      <c r="A17" s="133" t="s">
        <v>136</v>
      </c>
      <c r="B17" s="140">
        <v>78300000</v>
      </c>
      <c r="C17" s="140">
        <v>127470774</v>
      </c>
      <c r="D17" s="155">
        <v>-1703462</v>
      </c>
      <c r="E17" s="140">
        <v>2283335</v>
      </c>
      <c r="F17" s="161">
        <v>174752814</v>
      </c>
      <c r="G17" s="140">
        <f>SUM(B17:F17)</f>
        <v>381103461</v>
      </c>
    </row>
    <row r="18" spans="1:7" s="70" customFormat="1" ht="6.75" customHeight="1" thickBot="1">
      <c r="A18" s="153"/>
      <c r="B18" s="139"/>
      <c r="C18" s="139"/>
      <c r="D18" s="139"/>
      <c r="E18" s="139"/>
      <c r="F18" s="177"/>
      <c r="G18" s="177"/>
    </row>
    <row r="19" spans="1:7" s="70" customFormat="1" ht="15">
      <c r="A19" s="135"/>
      <c r="B19" s="136"/>
      <c r="C19" s="136"/>
      <c r="D19" s="136"/>
      <c r="E19" s="136"/>
      <c r="F19" s="154"/>
      <c r="G19" s="154"/>
    </row>
    <row r="20" spans="1:7" s="70" customFormat="1" ht="15">
      <c r="A20" s="135" t="s">
        <v>133</v>
      </c>
      <c r="B20" s="140" t="s">
        <v>24</v>
      </c>
      <c r="C20" s="140" t="s">
        <v>24</v>
      </c>
      <c r="D20" s="140" t="s">
        <v>24</v>
      </c>
      <c r="E20" s="140" t="s">
        <v>24</v>
      </c>
      <c r="F20" s="136">
        <v>69302247</v>
      </c>
      <c r="G20" s="167">
        <f>SUM(B20:F20)</f>
        <v>69302247</v>
      </c>
    </row>
    <row r="21" spans="1:7" s="70" customFormat="1" ht="15">
      <c r="A21" s="142" t="s">
        <v>84</v>
      </c>
      <c r="B21" s="140" t="s">
        <v>24</v>
      </c>
      <c r="C21" s="140" t="s">
        <v>24</v>
      </c>
      <c r="D21" s="55">
        <v>-2636845</v>
      </c>
      <c r="E21" s="140" t="s">
        <v>24</v>
      </c>
      <c r="F21" s="140" t="s">
        <v>24</v>
      </c>
      <c r="G21" s="155">
        <f>SUM(B21:F21)</f>
        <v>-2636845</v>
      </c>
    </row>
    <row r="22" spans="1:7" s="70" customFormat="1" ht="15">
      <c r="A22" s="157"/>
      <c r="B22" s="165"/>
      <c r="C22" s="165"/>
      <c r="D22" s="163"/>
      <c r="E22" s="163"/>
      <c r="F22" s="163"/>
      <c r="G22" s="163"/>
    </row>
    <row r="23" spans="1:7" s="70" customFormat="1" ht="14.25">
      <c r="A23" s="111"/>
      <c r="B23" s="137"/>
      <c r="C23" s="137"/>
      <c r="D23" s="137"/>
      <c r="E23" s="137"/>
      <c r="F23" s="154"/>
      <c r="G23" s="154"/>
    </row>
    <row r="24" spans="1:7" s="70" customFormat="1" ht="28.5">
      <c r="A24" s="133" t="s">
        <v>96</v>
      </c>
      <c r="B24" s="140" t="s">
        <v>24</v>
      </c>
      <c r="C24" s="140" t="s">
        <v>24</v>
      </c>
      <c r="D24" s="155">
        <f>SUM(D20:D21)</f>
        <v>-2636845</v>
      </c>
      <c r="E24" s="140" t="s">
        <v>24</v>
      </c>
      <c r="F24" s="140">
        <f>SUM(F20:F21)</f>
        <v>69302247</v>
      </c>
      <c r="G24" s="140">
        <f>SUM(B24:F24)</f>
        <v>66665402</v>
      </c>
    </row>
    <row r="25" spans="1:7" ht="15">
      <c r="A25" s="157"/>
      <c r="B25" s="163"/>
      <c r="C25" s="163"/>
      <c r="D25" s="163"/>
      <c r="E25" s="163"/>
      <c r="F25" s="163"/>
      <c r="G25" s="163"/>
    </row>
    <row r="26" spans="1:7" ht="15">
      <c r="A26" s="135"/>
      <c r="B26" s="136"/>
      <c r="C26" s="136"/>
      <c r="D26" s="137"/>
      <c r="E26" s="137"/>
      <c r="F26" s="137"/>
      <c r="G26" s="136"/>
    </row>
    <row r="27" spans="1:7" ht="118.5" customHeight="1">
      <c r="A27" s="196" t="s">
        <v>137</v>
      </c>
      <c r="B27" s="140" t="s">
        <v>24</v>
      </c>
      <c r="C27" s="136">
        <v>6654450</v>
      </c>
      <c r="D27" s="140" t="s">
        <v>24</v>
      </c>
      <c r="E27" s="140" t="s">
        <v>24</v>
      </c>
      <c r="F27" s="140" t="s">
        <v>24</v>
      </c>
      <c r="G27" s="137">
        <f>SUM(B27:F27)</f>
        <v>6654450</v>
      </c>
    </row>
    <row r="28" spans="1:7" ht="15">
      <c r="A28" s="157" t="s">
        <v>104</v>
      </c>
      <c r="B28" s="163" t="s">
        <v>24</v>
      </c>
      <c r="C28" s="163" t="s">
        <v>24</v>
      </c>
      <c r="D28" s="163" t="s">
        <v>24</v>
      </c>
      <c r="E28" s="163" t="s">
        <v>24</v>
      </c>
      <c r="F28" s="160">
        <v>-32877465</v>
      </c>
      <c r="G28" s="164">
        <f>SUM(B28:F28)</f>
        <v>-32877465</v>
      </c>
    </row>
    <row r="29" spans="1:7" ht="15">
      <c r="A29" s="135"/>
      <c r="B29" s="136"/>
      <c r="C29" s="136"/>
      <c r="D29" s="137"/>
      <c r="E29" s="137"/>
      <c r="F29" s="137"/>
      <c r="G29" s="136"/>
    </row>
    <row r="30" spans="1:7" ht="34.5" customHeight="1">
      <c r="A30" s="166" t="s">
        <v>138</v>
      </c>
      <c r="B30" s="137">
        <f>B17</f>
        <v>78300000</v>
      </c>
      <c r="C30" s="137">
        <f>C17+C27</f>
        <v>134125224</v>
      </c>
      <c r="D30" s="155">
        <f>D17+D24</f>
        <v>-4340307</v>
      </c>
      <c r="E30" s="137">
        <f>E17</f>
        <v>2283335</v>
      </c>
      <c r="F30" s="155">
        <f>F17+F24+F28</f>
        <v>211177596</v>
      </c>
      <c r="G30" s="155">
        <f>SUM(B30:F30)</f>
        <v>421545848</v>
      </c>
    </row>
    <row r="31" spans="1:7" ht="15.75" thickBot="1">
      <c r="A31" s="132"/>
      <c r="B31" s="138"/>
      <c r="C31" s="138"/>
      <c r="D31" s="139"/>
      <c r="E31" s="139"/>
      <c r="F31" s="139"/>
      <c r="G31" s="139"/>
    </row>
    <row r="32" spans="1:7" ht="14.25">
      <c r="A32" s="111"/>
      <c r="B32" s="137"/>
      <c r="C32" s="137"/>
      <c r="D32" s="137"/>
      <c r="E32" s="137"/>
      <c r="F32" s="137"/>
      <c r="G32" s="137"/>
    </row>
    <row r="33" spans="1:7" ht="14.25">
      <c r="A33" s="111"/>
      <c r="B33" s="154"/>
      <c r="C33" s="154"/>
      <c r="D33" s="155"/>
      <c r="E33" s="154"/>
      <c r="F33" s="137"/>
      <c r="G33" s="13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4"/>
  <sheetViews>
    <sheetView tabSelected="1" view="pageBreakPreview" zoomScale="82" zoomScaleSheetLayoutView="82" zoomScalePageLayoutView="0" workbookViewId="0" topLeftCell="A34">
      <selection activeCell="E54" sqref="E54"/>
    </sheetView>
  </sheetViews>
  <sheetFormatPr defaultColWidth="9.00390625" defaultRowHeight="12.75"/>
  <cols>
    <col min="1" max="1" width="3.25390625" style="0" customWidth="1"/>
    <col min="2" max="2" width="65.875" style="0" customWidth="1"/>
    <col min="4" max="4" width="27.375" style="0" customWidth="1"/>
    <col min="5" max="5" width="24.25390625" style="0" customWidth="1"/>
  </cols>
  <sheetData>
    <row r="1" spans="2:5" ht="15.75">
      <c r="B1" s="115" t="s">
        <v>76</v>
      </c>
      <c r="C1" s="116"/>
      <c r="D1" s="116"/>
      <c r="E1" s="68"/>
    </row>
    <row r="2" spans="2:5" ht="15.75">
      <c r="B2" s="148" t="s">
        <v>53</v>
      </c>
      <c r="C2" s="149"/>
      <c r="D2" s="149"/>
      <c r="E2" s="71"/>
    </row>
    <row r="3" spans="2:5" ht="15">
      <c r="B3" s="128"/>
      <c r="C3" s="128"/>
      <c r="D3" s="128"/>
      <c r="E3" s="128"/>
    </row>
    <row r="4" spans="2:5" ht="15.75">
      <c r="B4" s="119"/>
      <c r="C4" s="120"/>
      <c r="D4" s="223"/>
      <c r="E4" s="223"/>
    </row>
    <row r="5" spans="2:5" ht="16.5" customHeight="1">
      <c r="B5" s="218" t="s">
        <v>16</v>
      </c>
      <c r="C5" s="224" t="s">
        <v>27</v>
      </c>
      <c r="D5" s="226" t="s">
        <v>139</v>
      </c>
      <c r="E5" s="226"/>
    </row>
    <row r="6" spans="2:5" ht="60.75" customHeight="1">
      <c r="B6" s="219"/>
      <c r="C6" s="225"/>
      <c r="D6" s="178" t="s">
        <v>140</v>
      </c>
      <c r="E6" s="178" t="s">
        <v>141</v>
      </c>
    </row>
    <row r="8" spans="2:5" ht="14.25">
      <c r="B8" s="129" t="s">
        <v>39</v>
      </c>
      <c r="C8" s="131"/>
      <c r="D8" s="131"/>
      <c r="E8" s="131"/>
    </row>
    <row r="9" spans="2:5" ht="30">
      <c r="B9" s="146" t="s">
        <v>142</v>
      </c>
      <c r="C9" s="131"/>
      <c r="D9" s="136">
        <v>175852536</v>
      </c>
      <c r="E9" s="136">
        <v>118301439</v>
      </c>
    </row>
    <row r="10" spans="2:5" ht="30" customHeight="1">
      <c r="B10" s="146" t="s">
        <v>143</v>
      </c>
      <c r="C10" s="131"/>
      <c r="D10" s="36">
        <v>-31078967</v>
      </c>
      <c r="E10" s="36">
        <v>-16740218</v>
      </c>
    </row>
    <row r="11" spans="2:5" ht="15">
      <c r="B11" s="146" t="s">
        <v>40</v>
      </c>
      <c r="C11" s="131"/>
      <c r="D11" s="136">
        <v>2124852</v>
      </c>
      <c r="E11" s="136">
        <v>1415465</v>
      </c>
    </row>
    <row r="12" spans="2:5" ht="15">
      <c r="B12" s="146" t="s">
        <v>41</v>
      </c>
      <c r="C12" s="131"/>
      <c r="D12" s="36">
        <v>-5610583</v>
      </c>
      <c r="E12" s="36">
        <v>-4817654</v>
      </c>
    </row>
    <row r="13" spans="2:5" ht="15">
      <c r="B13" s="146" t="s">
        <v>42</v>
      </c>
      <c r="C13" s="131"/>
      <c r="D13" s="36">
        <v>-9521472</v>
      </c>
      <c r="E13" s="36">
        <v>-8599235</v>
      </c>
    </row>
    <row r="14" spans="2:5" ht="15.75" thickBot="1">
      <c r="B14" s="203" t="s">
        <v>43</v>
      </c>
      <c r="C14" s="130"/>
      <c r="D14" s="188">
        <v>-7208809</v>
      </c>
      <c r="E14" s="188">
        <v>-6258248</v>
      </c>
    </row>
    <row r="15" spans="2:5" ht="29.25" thickBot="1">
      <c r="B15" s="153" t="s">
        <v>79</v>
      </c>
      <c r="C15" s="130"/>
      <c r="D15" s="139">
        <f>SUM(D9:D14)</f>
        <v>124557557</v>
      </c>
      <c r="E15" s="139">
        <f>SUM(E9:E14)</f>
        <v>83301549</v>
      </c>
    </row>
    <row r="16" spans="2:5" ht="19.5" customHeight="1">
      <c r="B16" s="169" t="s">
        <v>154</v>
      </c>
      <c r="C16" s="170"/>
      <c r="D16" s="171">
        <v>-10207739</v>
      </c>
      <c r="E16" s="171">
        <v>-4276222</v>
      </c>
    </row>
    <row r="17" spans="2:5" ht="42.75">
      <c r="B17" s="204" t="s">
        <v>144</v>
      </c>
      <c r="C17" s="131"/>
      <c r="D17" s="137">
        <f>SUM(D15:D16)</f>
        <v>114349818</v>
      </c>
      <c r="E17" s="137">
        <f>SUM(E15:E16)</f>
        <v>79025327</v>
      </c>
    </row>
    <row r="18" spans="2:5" ht="15">
      <c r="B18" s="143" t="s">
        <v>85</v>
      </c>
      <c r="C18" s="131"/>
      <c r="D18" s="36"/>
      <c r="E18" s="205"/>
    </row>
    <row r="19" spans="2:5" ht="15">
      <c r="B19" s="135" t="s">
        <v>145</v>
      </c>
      <c r="C19" s="131"/>
      <c r="D19" s="36">
        <v>-100011000</v>
      </c>
      <c r="E19" s="36" t="s">
        <v>24</v>
      </c>
    </row>
    <row r="20" spans="2:5" ht="15">
      <c r="B20" s="135" t="s">
        <v>44</v>
      </c>
      <c r="C20" s="131"/>
      <c r="D20" s="36">
        <v>-647305448</v>
      </c>
      <c r="E20" s="36">
        <v>-449432740</v>
      </c>
    </row>
    <row r="21" spans="2:5" ht="15">
      <c r="B21" s="146" t="s">
        <v>58</v>
      </c>
      <c r="C21" s="131"/>
      <c r="D21" s="36">
        <v>-432</v>
      </c>
      <c r="E21" s="36">
        <v>3142438</v>
      </c>
    </row>
    <row r="22" spans="2:5" ht="15">
      <c r="B22" s="135" t="s">
        <v>45</v>
      </c>
      <c r="C22" s="131"/>
      <c r="D22" s="36">
        <v>-124417</v>
      </c>
      <c r="E22" s="36">
        <v>-175072</v>
      </c>
    </row>
    <row r="23" spans="2:5" ht="15">
      <c r="B23" s="143" t="s">
        <v>86</v>
      </c>
      <c r="C23" s="131"/>
      <c r="D23" s="136"/>
      <c r="E23" s="136"/>
    </row>
    <row r="24" spans="2:5" ht="15">
      <c r="B24" s="135" t="s">
        <v>46</v>
      </c>
      <c r="C24" s="131"/>
      <c r="D24" s="136">
        <v>240932321</v>
      </c>
      <c r="E24" s="136">
        <v>346528554</v>
      </c>
    </row>
    <row r="25" spans="2:5" ht="15">
      <c r="B25" s="146" t="s">
        <v>146</v>
      </c>
      <c r="C25" s="131"/>
      <c r="D25" s="36">
        <v>80000000</v>
      </c>
      <c r="E25" s="36" t="s">
        <v>24</v>
      </c>
    </row>
    <row r="26" spans="2:5" ht="15">
      <c r="B26" s="142" t="s">
        <v>59</v>
      </c>
      <c r="C26" s="134"/>
      <c r="D26" s="36">
        <v>5626942</v>
      </c>
      <c r="E26" s="36">
        <v>29480541</v>
      </c>
    </row>
    <row r="27" spans="2:5" ht="15.75" thickBot="1">
      <c r="B27" s="132" t="s">
        <v>47</v>
      </c>
      <c r="C27" s="130"/>
      <c r="D27" s="188">
        <v>20412</v>
      </c>
      <c r="E27" s="188">
        <v>24179</v>
      </c>
    </row>
    <row r="28" spans="2:5" s="70" customFormat="1" ht="38.25" customHeight="1" thickBot="1">
      <c r="B28" s="153" t="s">
        <v>156</v>
      </c>
      <c r="C28" s="206"/>
      <c r="D28" s="147">
        <f>SUM(D18:D27)+D17</f>
        <v>-306511804</v>
      </c>
      <c r="E28" s="147">
        <f>SUM(E18:E27)+E17</f>
        <v>8593227</v>
      </c>
    </row>
    <row r="29" spans="2:5" ht="14.25">
      <c r="B29" s="111" t="s">
        <v>48</v>
      </c>
      <c r="C29" s="131"/>
      <c r="D29" s="144"/>
      <c r="E29" s="144"/>
    </row>
    <row r="30" spans="2:5" ht="15">
      <c r="B30" s="196" t="s">
        <v>49</v>
      </c>
      <c r="C30" s="131"/>
      <c r="D30" s="36">
        <v>-768486</v>
      </c>
      <c r="E30" s="36">
        <v>-887871</v>
      </c>
    </row>
    <row r="31" spans="2:5" ht="15">
      <c r="B31" s="196" t="s">
        <v>50</v>
      </c>
      <c r="C31" s="131"/>
      <c r="D31" s="36">
        <v>-857804</v>
      </c>
      <c r="E31" s="36">
        <v>-834928</v>
      </c>
    </row>
    <row r="32" spans="2:5" ht="15">
      <c r="B32" s="196" t="s">
        <v>105</v>
      </c>
      <c r="C32" s="131"/>
      <c r="D32" s="36">
        <v>73432</v>
      </c>
      <c r="E32" s="36">
        <v>89</v>
      </c>
    </row>
    <row r="33" spans="2:5" ht="30">
      <c r="B33" s="196" t="s">
        <v>60</v>
      </c>
      <c r="C33" s="131"/>
      <c r="D33" s="36">
        <v>0</v>
      </c>
      <c r="E33" s="36">
        <v>-12761778</v>
      </c>
    </row>
    <row r="34" spans="2:5" ht="30">
      <c r="B34" s="196" t="s">
        <v>68</v>
      </c>
      <c r="C34" s="131"/>
      <c r="D34" s="36">
        <v>-30859352</v>
      </c>
      <c r="E34" s="36">
        <v>-19827723</v>
      </c>
    </row>
    <row r="35" spans="2:5" ht="30">
      <c r="B35" s="196" t="s">
        <v>73</v>
      </c>
      <c r="C35" s="131"/>
      <c r="D35" s="36">
        <v>37343488</v>
      </c>
      <c r="E35" s="36">
        <v>25008970</v>
      </c>
    </row>
    <row r="36" spans="2:5" ht="30.75" thickBot="1">
      <c r="B36" s="195" t="s">
        <v>80</v>
      </c>
      <c r="C36" s="130"/>
      <c r="D36" s="188">
        <v>36013338</v>
      </c>
      <c r="E36" s="188">
        <v>55200000</v>
      </c>
    </row>
    <row r="37" spans="2:5" ht="29.25" thickBot="1">
      <c r="B37" s="207" t="s">
        <v>147</v>
      </c>
      <c r="C37" s="191"/>
      <c r="D37" s="189">
        <f>SUM(D30:D36)</f>
        <v>40944616</v>
      </c>
      <c r="E37" s="189">
        <f>SUM(E30:E36)</f>
        <v>45896759</v>
      </c>
    </row>
    <row r="38" spans="2:5" ht="20.25" customHeight="1">
      <c r="B38" s="111" t="s">
        <v>51</v>
      </c>
      <c r="C38" s="131"/>
      <c r="D38" s="144"/>
      <c r="E38" s="144"/>
    </row>
    <row r="39" spans="2:5" ht="15">
      <c r="B39" s="196" t="s">
        <v>148</v>
      </c>
      <c r="C39" s="131"/>
      <c r="D39" s="36">
        <v>51000000</v>
      </c>
      <c r="E39" s="36">
        <v>87288067</v>
      </c>
    </row>
    <row r="40" spans="2:5" ht="30">
      <c r="B40" s="196" t="s">
        <v>150</v>
      </c>
      <c r="C40" s="131"/>
      <c r="D40" s="36">
        <v>18350000</v>
      </c>
      <c r="E40" s="36">
        <v>17348000</v>
      </c>
    </row>
    <row r="41" spans="2:5" ht="30">
      <c r="B41" s="196" t="s">
        <v>106</v>
      </c>
      <c r="C41" s="131"/>
      <c r="D41" s="36">
        <v>-2000</v>
      </c>
      <c r="E41" s="36">
        <v>-2000</v>
      </c>
    </row>
    <row r="42" spans="2:5" ht="15">
      <c r="B42" s="135" t="s">
        <v>87</v>
      </c>
      <c r="C42" s="131"/>
      <c r="D42" s="36">
        <v>0</v>
      </c>
      <c r="E42" s="36">
        <v>-10007580</v>
      </c>
    </row>
    <row r="43" spans="2:5" ht="15">
      <c r="B43" s="135" t="s">
        <v>88</v>
      </c>
      <c r="C43" s="131"/>
      <c r="D43" s="36">
        <v>14000000</v>
      </c>
      <c r="E43" s="36">
        <v>8400000</v>
      </c>
    </row>
    <row r="44" spans="2:5" ht="15">
      <c r="B44" s="135" t="s">
        <v>107</v>
      </c>
      <c r="C44" s="131"/>
      <c r="D44" s="36">
        <v>116000</v>
      </c>
      <c r="E44" s="36">
        <v>0</v>
      </c>
    </row>
    <row r="45" spans="2:5" ht="15">
      <c r="B45" s="135" t="s">
        <v>108</v>
      </c>
      <c r="C45" s="131"/>
      <c r="D45" s="36">
        <v>0</v>
      </c>
      <c r="E45" s="36">
        <v>-9100</v>
      </c>
    </row>
    <row r="46" spans="2:5" ht="15">
      <c r="B46" s="135" t="s">
        <v>109</v>
      </c>
      <c r="C46" s="131"/>
      <c r="D46" s="36">
        <v>0</v>
      </c>
      <c r="E46" s="36">
        <v>140000000</v>
      </c>
    </row>
    <row r="47" spans="2:5" ht="22.5" customHeight="1">
      <c r="B47" s="135" t="s">
        <v>149</v>
      </c>
      <c r="C47" s="208">
        <v>17</v>
      </c>
      <c r="D47" s="36">
        <v>-32877465</v>
      </c>
      <c r="E47" s="36" t="s">
        <v>24</v>
      </c>
    </row>
    <row r="48" spans="2:5" ht="20.25" customHeight="1" thickBot="1">
      <c r="B48" s="132" t="s">
        <v>69</v>
      </c>
      <c r="C48" s="209">
        <v>15</v>
      </c>
      <c r="D48" s="188">
        <v>-373397</v>
      </c>
      <c r="E48" s="188">
        <v>72057</v>
      </c>
    </row>
    <row r="49" spans="2:5" ht="28.5">
      <c r="B49" s="210" t="s">
        <v>151</v>
      </c>
      <c r="C49" s="134"/>
      <c r="D49" s="141">
        <f>SUM(D39:D48)</f>
        <v>50213138</v>
      </c>
      <c r="E49" s="141">
        <f>SUM(E39:E48)</f>
        <v>243089444</v>
      </c>
    </row>
    <row r="50" spans="2:5" ht="15" thickBot="1">
      <c r="B50" s="130"/>
      <c r="C50" s="130"/>
      <c r="D50" s="145"/>
      <c r="E50" s="145"/>
    </row>
    <row r="51" spans="2:5" ht="36" customHeight="1" thickBot="1">
      <c r="B51" s="211" t="s">
        <v>152</v>
      </c>
      <c r="C51" s="130"/>
      <c r="D51" s="147">
        <v>34828</v>
      </c>
      <c r="E51" s="147">
        <v>5158</v>
      </c>
    </row>
    <row r="52" spans="2:5" ht="28.5">
      <c r="B52" s="183" t="s">
        <v>153</v>
      </c>
      <c r="C52" s="131"/>
      <c r="D52" s="141">
        <v>-215319222</v>
      </c>
      <c r="E52" s="141">
        <v>297584588</v>
      </c>
    </row>
    <row r="53" spans="2:5" ht="16.5" thickBot="1">
      <c r="B53" s="192" t="s">
        <v>89</v>
      </c>
      <c r="C53" s="209">
        <v>6</v>
      </c>
      <c r="D53" s="188">
        <v>595066321</v>
      </c>
      <c r="E53" s="188">
        <v>138257892</v>
      </c>
    </row>
    <row r="54" spans="2:5" ht="30.75" customHeight="1" thickBot="1">
      <c r="B54" s="190" t="s">
        <v>52</v>
      </c>
      <c r="C54" s="193"/>
      <c r="D54" s="194">
        <f>D52+D53</f>
        <v>379747099</v>
      </c>
      <c r="E54" s="194">
        <f>E52+E53</f>
        <v>435842480</v>
      </c>
    </row>
  </sheetData>
  <sheetProtection/>
  <mergeCells count="4">
    <mergeCell ref="D4:E4"/>
    <mergeCell ref="B5:B6"/>
    <mergeCell ref="C5:C6"/>
    <mergeCell ref="D5:E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Тукумбаева Индира Даулеткановна</cp:lastModifiedBy>
  <cp:lastPrinted>2022-11-11T05:03:28Z</cp:lastPrinted>
  <dcterms:created xsi:type="dcterms:W3CDTF">2010-10-22T04:14:23Z</dcterms:created>
  <dcterms:modified xsi:type="dcterms:W3CDTF">2022-11-14T09:55:57Z</dcterms:modified>
  <cp:category/>
  <cp:version/>
  <cp:contentType/>
  <cp:contentStatus/>
</cp:coreProperties>
</file>