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21840" windowHeight="9660" activeTab="2"/>
  </bookViews>
  <sheets>
    <sheet name="F1" sheetId="1" r:id="rId1"/>
    <sheet name="F2" sheetId="2" r:id="rId2"/>
    <sheet name="ОДД" sheetId="4" r:id="rId3"/>
    <sheet name="ДвижениеКапитал" sheetId="3" r:id="rId4"/>
  </sheets>
  <calcPr calcId="145621"/>
</workbook>
</file>

<file path=xl/calcChain.xml><?xml version="1.0" encoding="utf-8"?>
<calcChain xmlns="http://schemas.openxmlformats.org/spreadsheetml/2006/main">
  <c r="H5" i="3" l="1"/>
  <c r="B23" i="4"/>
  <c r="C33" i="4"/>
  <c r="C9" i="4" l="1"/>
  <c r="E19" i="2" l="1"/>
  <c r="D6" i="2"/>
  <c r="B17" i="4" l="1"/>
  <c r="B16" i="4" s="1"/>
  <c r="B33" i="4"/>
  <c r="B15" i="4"/>
  <c r="B12" i="4"/>
  <c r="B29" i="4"/>
  <c r="D13" i="2" l="1"/>
  <c r="D7" i="2"/>
  <c r="H17" i="3" l="1"/>
  <c r="H14" i="3"/>
  <c r="H15" i="3"/>
  <c r="H16" i="3"/>
  <c r="H13" i="3"/>
  <c r="D18" i="3"/>
  <c r="E18" i="3"/>
  <c r="F18" i="3"/>
  <c r="G18" i="3"/>
  <c r="C18" i="3"/>
  <c r="H12" i="3"/>
  <c r="H6" i="3"/>
  <c r="H7" i="3"/>
  <c r="H8" i="3"/>
  <c r="H9" i="3"/>
  <c r="H10" i="3"/>
  <c r="H11" i="3"/>
  <c r="D12" i="3"/>
  <c r="E12" i="3"/>
  <c r="F12" i="3"/>
  <c r="G12" i="3"/>
  <c r="C12" i="3"/>
  <c r="C40" i="4"/>
  <c r="B40" i="4"/>
  <c r="C37" i="4"/>
  <c r="B37" i="4"/>
  <c r="C31" i="4"/>
  <c r="B31" i="4"/>
  <c r="C27" i="4"/>
  <c r="B27" i="4"/>
  <c r="C16" i="4"/>
  <c r="C12" i="4"/>
  <c r="B34" i="4" l="1"/>
  <c r="H18" i="3"/>
  <c r="C34" i="4"/>
  <c r="B24" i="4"/>
  <c r="B47" i="4" s="1"/>
  <c r="C24" i="4"/>
  <c r="C47" i="4" l="1"/>
  <c r="C50" i="4" s="1"/>
  <c r="B49" i="4" l="1"/>
  <c r="B50" i="4" s="1"/>
  <c r="F25" i="1"/>
  <c r="D26" i="1"/>
  <c r="E26" i="1"/>
  <c r="F27" i="1"/>
  <c r="F28" i="1"/>
  <c r="F26" i="1" l="1"/>
  <c r="B9" i="4" l="1"/>
  <c r="A1" i="4" l="1"/>
  <c r="B1" i="3" s="1"/>
  <c r="B1" i="2"/>
  <c r="F9" i="1" l="1"/>
  <c r="F18" i="1"/>
  <c r="F19" i="1"/>
  <c r="F21" i="1"/>
  <c r="F22" i="1"/>
  <c r="F32" i="1"/>
  <c r="F31" i="1"/>
  <c r="F20" i="1"/>
  <c r="F16" i="1"/>
  <c r="F15" i="1"/>
  <c r="F14" i="1"/>
  <c r="F12" i="1"/>
  <c r="F11" i="1"/>
  <c r="F10" i="1"/>
  <c r="D33" i="1" l="1"/>
  <c r="D19" i="2"/>
  <c r="D20" i="2" s="1"/>
  <c r="D9" i="2"/>
  <c r="D11" i="2" s="1"/>
  <c r="F13" i="1"/>
  <c r="F23" i="1"/>
  <c r="E9" i="2"/>
  <c r="E11" i="2" s="1"/>
  <c r="F8" i="1"/>
  <c r="E17" i="1"/>
  <c r="E33" i="1"/>
  <c r="E34" i="1" s="1"/>
  <c r="D17" i="1"/>
  <c r="E20" i="2" l="1"/>
  <c r="E22" i="2" s="1"/>
  <c r="E24" i="2" s="1"/>
  <c r="D22" i="2"/>
  <c r="D24" i="2" s="1"/>
  <c r="D34" i="1"/>
  <c r="F17" i="1"/>
  <c r="F33" i="1"/>
</calcChain>
</file>

<file path=xl/sharedStrings.xml><?xml version="1.0" encoding="utf-8"?>
<sst xmlns="http://schemas.openxmlformats.org/spreadsheetml/2006/main" count="134" uniqueCount="109">
  <si>
    <t>(в тысячах казахстанских тенге)</t>
  </si>
  <si>
    <t>Статья</t>
  </si>
  <si>
    <t>Примечания</t>
  </si>
  <si>
    <t>АКТИВЫ:</t>
  </si>
  <si>
    <t xml:space="preserve">Денежные средства и их эквиваленты 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</si>
  <si>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</si>
  <si>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</si>
  <si>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</si>
  <si>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</si>
  <si>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</si>
  <si>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</si>
  <si>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</si>
  <si>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</si>
  <si>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</si>
  <si>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</si>
  <si>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</si>
  <si>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</si>
  <si>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</si>
  <si>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</si>
  <si>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</si>
  <si>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</si>
  <si>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</si>
  <si>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</si>
  <si>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</si>
  <si>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</si>
  <si>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</si>
  <si>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</si>
  <si>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Чистый (убыток)/прибыль по операциям с иностранной валютой</t>
  </si>
  <si>
    <t>Доходы по услугам и комиссии</t>
  </si>
  <si>
    <t>Формирование прочих резервов</t>
  </si>
  <si>
    <t>Дивиденды полученные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</si>
  <si>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</si>
  <si>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</si>
  <si>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</si>
  <si>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</si>
  <si>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</si>
  <si>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</si>
  <si>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</si>
  <si>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</si>
  <si>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Нераспределенная прибыль непокрытый убыток предыдущих лет</t>
  </si>
  <si>
    <t>Отчет О Движении Денежных Средств</t>
  </si>
  <si>
    <t>(В Тысячах Казахстанских Тенге)</t>
  </si>
  <si>
    <t>Год,</t>
  </si>
  <si>
    <t>закончивший-ся</t>
  </si>
  <si>
    <t>Изменения</t>
  </si>
  <si>
    <t>за 31 декабря 2017 г.</t>
  </si>
  <si>
    <t>Председатель Правления _______________ Омашев А.А</t>
  </si>
  <si>
    <t>Главный бухгалтер ________________ Тансыкбаева Ж.А</t>
  </si>
  <si>
    <t>за 01 января 2017 г.</t>
  </si>
  <si>
    <t>Производственные финансовые инструменты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</si>
  <si>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</si>
  <si>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</si>
  <si>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</si>
  <si>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</si>
  <si>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</si>
  <si>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</si>
  <si>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</si>
  <si>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</si>
  <si>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</si>
  <si>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Расходы на персонал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</si>
  <si>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</si>
  <si>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</si>
  <si>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</si>
  <si>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</si>
  <si>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</si>
  <si>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</si>
  <si>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</si>
  <si>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</si>
  <si>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</si>
  <si>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выплата вознаграждения по займам и облигациям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</si>
  <si>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</si>
  <si>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</si>
  <si>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</si>
  <si>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</si>
  <si>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</si>
  <si>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</si>
  <si>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</si>
  <si>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</si>
  <si>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</si>
  <si>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 возврат ранее предоставленных займов</t>
  </si>
  <si>
    <t xml:space="preserve">    погашение займов</t>
  </si>
  <si>
    <t xml:space="preserve">    погашение процентов по облигациям</t>
  </si>
  <si>
    <t xml:space="preserve">    погашение процентов по займу</t>
  </si>
  <si>
    <t xml:space="preserve">    выкуп облигаций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</si>
  <si>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</si>
  <si>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</si>
  <si>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</si>
  <si>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</si>
  <si>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 xml:space="preserve">     приобретение </t>
  </si>
  <si>
    <t>Поступление от операции "Обратного РЕПО"</t>
  </si>
  <si>
    <t>Выбытие от операции "Обратного РЕПО"</t>
  </si>
  <si>
    <t>Влияние обменных курсов валют к тенге</t>
  </si>
  <si>
    <t>Резерв</t>
  </si>
  <si>
    <t>Дополнительный оплачены капитал</t>
  </si>
  <si>
    <t>(Дефецит) резерв переоценки финансовых активов, имеющихся в наличии для продажи</t>
  </si>
  <si>
    <t>Изменение в учетной политике</t>
  </si>
  <si>
    <t>Прибыль (убыток) за год</t>
  </si>
  <si>
    <t>Пересчитанное сальдо</t>
  </si>
  <si>
    <t>Выплата акционеру</t>
  </si>
  <si>
    <t>Прочии совокупный доход(убыток) за год</t>
  </si>
  <si>
    <t>БАЛАНС по состоянию на 1  октября 2018 г.</t>
  </si>
  <si>
    <t>30 сентября 2018 г.</t>
  </si>
  <si>
    <t>ОТЧЕТ ОБ ИЗМЕНЕНИЯХ В КАПИТАЛЕ  по состоянию на 1 октября 2018г</t>
  </si>
  <si>
    <t>за 30 сентября 2018 г.</t>
  </si>
  <si>
    <t>31  декабря 2017 г.</t>
  </si>
  <si>
    <t>АО "Жетысу Капитал"</t>
  </si>
  <si>
    <t>ОТЧЕТ О ПРИБЫЛЯХ И УБЫТКАХ по состоянию на 1 октября 2018 г.</t>
  </si>
  <si>
    <t>30 сентября 2017г</t>
  </si>
  <si>
    <t>за отчетный период , Закончившийся 30 сентября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</si>
</sst>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_₽"/>
  </numFmts>
  <fonts count="33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Verdana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u/>
      <sz val="13"/>
      <name val="Verdana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u/>
      <sz val="9"/>
      <name val="Verdana"/>
      <family val="2"/>
      <charset val="204"/>
    </font>
    <font>
      <i/>
      <u/>
      <sz val="9"/>
      <name val="Verdana"/>
      <family val="2"/>
      <charset val="204"/>
    </font>
    <font>
      <u/>
      <sz val="9"/>
      <name val="Verdana"/>
      <family val="2"/>
      <charset val="204"/>
    </font>
    <font>
      <b/>
      <u/>
      <sz val="8"/>
      <color theme="1"/>
      <name val="Verdana"/>
      <family val="2"/>
      <charset val="204"/>
    </font>
    <font>
      <b/>
      <u/>
      <sz val="8"/>
      <name val="Verdana"/>
      <family val="2"/>
      <charset val="204"/>
    </font>
    <font>
      <b/>
      <u/>
      <sz val="11"/>
      <color rgb="FF000000"/>
      <name val="Times New Roman"/>
      <family val="1"/>
      <charset val="204"/>
    </font>
    <font>
      <u/>
      <sz val="8"/>
      <color theme="1"/>
      <name val="Verdana"/>
      <family val="2"/>
      <charset val="204"/>
    </font>
    <font>
      <u/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8"/>
      <name val="Arial"/>
      <family val="2"/>
      <charset val="204"/>
    </font>
    <font>
      <i/>
      <u/>
      <sz val="8"/>
      <color theme="1"/>
      <name val="Verdana"/>
      <family val="2"/>
      <charset val="204"/>
    </font>
    <font>
      <u/>
      <sz val="12"/>
      <name val="Arial"/>
      <family val="2"/>
      <charset val="204"/>
    </font>
    <font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2" fillId="0" borderId="0"/>
    <xf numFmtId="0" fontId="14" fillId="0" borderId="0"/>
  </cellStyleXfs>
  <cellXfs count="90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" fillId="0" borderId="0" xfId="3"/>
    <xf numFmtId="0" fontId="9" fillId="0" borderId="0" xfId="3" applyFont="1"/>
    <xf numFmtId="3" fontId="1" fillId="0" borderId="0" xfId="3" applyNumberFormat="1"/>
    <xf numFmtId="165" fontId="1" fillId="0" borderId="0" xfId="3" applyNumberFormat="1"/>
    <xf numFmtId="3" fontId="0" fillId="0" borderId="0" xfId="0" applyNumberFormat="1"/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11" fillId="0" borderId="1" xfId="0" applyNumberFormat="1" applyFont="1" applyBorder="1" applyAlignment="1">
      <alignment horizontal="left" vertical="top" wrapText="1"/>
    </xf>
    <xf numFmtId="0" fontId="13" fillId="0" borderId="0" xfId="5" applyFont="1" applyAlignment="1">
      <alignment vertical="top" wrapText="1"/>
    </xf>
    <xf numFmtId="0" fontId="1" fillId="0" borderId="0" xfId="3" applyBorder="1"/>
    <xf numFmtId="165" fontId="1" fillId="0" borderId="0" xfId="3" applyNumberFormat="1" applyBorder="1"/>
    <xf numFmtId="0" fontId="7" fillId="0" borderId="6" xfId="6" applyNumberFormat="1" applyFont="1" applyBorder="1" applyAlignment="1">
      <alignment vertical="top" wrapText="1"/>
    </xf>
    <xf numFmtId="0" fontId="7" fillId="0" borderId="6" xfId="6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left" vertical="top" wrapText="1"/>
    </xf>
    <xf numFmtId="164" fontId="11" fillId="0" borderId="1" xfId="4" applyFont="1" applyBorder="1" applyAlignment="1">
      <alignment horizontal="left" vertical="top" wrapText="1"/>
    </xf>
    <xf numFmtId="0" fontId="16" fillId="0" borderId="0" xfId="3" applyFont="1"/>
    <xf numFmtId="0" fontId="17" fillId="0" borderId="0" xfId="3" applyFont="1"/>
    <xf numFmtId="0" fontId="18" fillId="0" borderId="0" xfId="3" applyFont="1"/>
    <xf numFmtId="0" fontId="19" fillId="0" borderId="0" xfId="3" applyFont="1"/>
    <xf numFmtId="0" fontId="20" fillId="0" borderId="0" xfId="3" applyFont="1"/>
    <xf numFmtId="0" fontId="22" fillId="0" borderId="12" xfId="3" applyFont="1" applyBorder="1" applyAlignment="1">
      <alignment horizontal="right" wrapText="1"/>
    </xf>
    <xf numFmtId="0" fontId="22" fillId="2" borderId="7" xfId="3" applyFont="1" applyFill="1" applyBorder="1" applyAlignment="1">
      <alignment horizontal="right" wrapText="1"/>
    </xf>
    <xf numFmtId="0" fontId="22" fillId="0" borderId="13" xfId="3" applyFont="1" applyBorder="1" applyAlignment="1">
      <alignment horizontal="right" wrapText="1"/>
    </xf>
    <xf numFmtId="0" fontId="22" fillId="2" borderId="9" xfId="3" applyFont="1" applyFill="1" applyBorder="1" applyAlignment="1">
      <alignment horizontal="right" wrapText="1"/>
    </xf>
    <xf numFmtId="0" fontId="22" fillId="0" borderId="9" xfId="3" applyFont="1" applyBorder="1" applyAlignment="1">
      <alignment horizontal="right" wrapText="1"/>
    </xf>
    <xf numFmtId="0" fontId="22" fillId="0" borderId="14" xfId="3" applyFont="1" applyBorder="1" applyAlignment="1">
      <alignment horizontal="right" wrapText="1"/>
    </xf>
    <xf numFmtId="0" fontId="22" fillId="2" borderId="11" xfId="3" applyFont="1" applyFill="1" applyBorder="1" applyAlignment="1">
      <alignment horizontal="right" wrapText="1"/>
    </xf>
    <xf numFmtId="0" fontId="23" fillId="0" borderId="1" xfId="5" applyFont="1" applyBorder="1" applyAlignment="1">
      <alignment vertical="top"/>
    </xf>
    <xf numFmtId="0" fontId="24" fillId="0" borderId="1" xfId="3" applyFont="1" applyBorder="1" applyAlignment="1">
      <alignment wrapText="1"/>
    </xf>
    <xf numFmtId="0" fontId="25" fillId="0" borderId="1" xfId="5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/>
    </xf>
    <xf numFmtId="3" fontId="25" fillId="0" borderId="1" xfId="0" applyNumberFormat="1" applyFont="1" applyBorder="1" applyAlignment="1">
      <alignment horizontal="right" vertical="top" wrapText="1"/>
    </xf>
    <xf numFmtId="3" fontId="25" fillId="0" borderId="1" xfId="0" applyNumberFormat="1" applyFont="1" applyBorder="1" applyAlignment="1">
      <alignment horizontal="right" vertical="top"/>
    </xf>
    <xf numFmtId="3" fontId="26" fillId="0" borderId="1" xfId="0" applyNumberFormat="1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 wrapText="1"/>
    </xf>
    <xf numFmtId="0" fontId="27" fillId="0" borderId="1" xfId="5" applyFont="1" applyBorder="1" applyAlignment="1">
      <alignment horizontal="justify" vertical="top" wrapText="1"/>
    </xf>
    <xf numFmtId="0" fontId="26" fillId="0" borderId="1" xfId="5" applyFont="1" applyBorder="1" applyAlignment="1">
      <alignment vertical="top" wrapText="1"/>
    </xf>
    <xf numFmtId="3" fontId="17" fillId="0" borderId="1" xfId="3" applyNumberFormat="1" applyFont="1" applyBorder="1"/>
    <xf numFmtId="165" fontId="24" fillId="0" borderId="1" xfId="3" applyNumberFormat="1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3" fontId="26" fillId="0" borderId="1" xfId="0" applyNumberFormat="1" applyFont="1" applyBorder="1" applyAlignment="1">
      <alignment vertical="top"/>
    </xf>
    <xf numFmtId="0" fontId="26" fillId="0" borderId="1" xfId="5" applyFont="1" applyBorder="1"/>
    <xf numFmtId="3" fontId="26" fillId="0" borderId="1" xfId="0" applyNumberFormat="1" applyFont="1" applyBorder="1"/>
    <xf numFmtId="49" fontId="23" fillId="0" borderId="1" xfId="0" applyNumberFormat="1" applyFont="1" applyBorder="1" applyAlignment="1">
      <alignment horizontal="right" vertical="top" wrapText="1"/>
    </xf>
    <xf numFmtId="0" fontId="27" fillId="0" borderId="1" xfId="5" applyFont="1" applyBorder="1" applyAlignment="1">
      <alignment vertical="top" wrapText="1"/>
    </xf>
    <xf numFmtId="0" fontId="25" fillId="0" borderId="1" xfId="5" applyFont="1" applyBorder="1" applyAlignment="1">
      <alignment horizontal="justify" vertical="top" wrapText="1"/>
    </xf>
    <xf numFmtId="0" fontId="22" fillId="0" borderId="1" xfId="3" applyFont="1" applyBorder="1" applyAlignment="1">
      <alignment wrapText="1"/>
    </xf>
    <xf numFmtId="0" fontId="29" fillId="0" borderId="1" xfId="0" applyFont="1" applyBorder="1"/>
    <xf numFmtId="0" fontId="30" fillId="0" borderId="0" xfId="3" applyFont="1" applyBorder="1" applyAlignment="1">
      <alignment wrapText="1"/>
    </xf>
    <xf numFmtId="3" fontId="24" fillId="0" borderId="0" xfId="3" applyNumberFormat="1" applyFont="1" applyBorder="1" applyAlignment="1">
      <alignment wrapText="1"/>
    </xf>
    <xf numFmtId="165" fontId="24" fillId="0" borderId="0" xfId="3" applyNumberFormat="1" applyFont="1" applyBorder="1" applyAlignment="1">
      <alignment wrapText="1"/>
    </xf>
    <xf numFmtId="0" fontId="31" fillId="0" borderId="0" xfId="0" applyFont="1" applyAlignment="1">
      <alignment horizontal="left"/>
    </xf>
    <xf numFmtId="0" fontId="24" fillId="0" borderId="0" xfId="3" applyFont="1" applyBorder="1" applyAlignment="1">
      <alignment wrapText="1"/>
    </xf>
    <xf numFmtId="0" fontId="17" fillId="0" borderId="0" xfId="3" applyFont="1" applyBorder="1"/>
    <xf numFmtId="0" fontId="25" fillId="0" borderId="0" xfId="5" applyFont="1" applyAlignment="1">
      <alignment vertical="top" wrapText="1"/>
    </xf>
    <xf numFmtId="0" fontId="29" fillId="0" borderId="0" xfId="0" applyFont="1" applyAlignment="1">
      <alignment horizontal="left"/>
    </xf>
    <xf numFmtId="3" fontId="32" fillId="0" borderId="0" xfId="3" applyNumberFormat="1" applyFont="1" applyBorder="1" applyAlignment="1">
      <alignment horizontal="right" vertical="top" wrapText="1"/>
    </xf>
    <xf numFmtId="0" fontId="21" fillId="0" borderId="5" xfId="3" applyFont="1" applyBorder="1" applyAlignment="1">
      <alignment vertical="top" wrapText="1"/>
    </xf>
    <xf numFmtId="0" fontId="21" fillId="0" borderId="8" xfId="3" applyFont="1" applyBorder="1" applyAlignment="1">
      <alignment vertical="top" wrapText="1"/>
    </xf>
    <xf numFmtId="0" fontId="21" fillId="0" borderId="10" xfId="3" applyFont="1" applyBorder="1" applyAlignment="1">
      <alignment vertical="top" wrapText="1"/>
    </xf>
  </cellXfs>
  <cellStyles count="7">
    <cellStyle name="Normal_Worksheet in TB LS Blank Leadsheet Excel Template - Used by Trial Balance to Create Leadsheets" xfId="1"/>
    <cellStyle name="Обычный" xfId="0" builtinId="0"/>
    <cellStyle name="Обычный 2" xfId="2"/>
    <cellStyle name="Обычный 3" xfId="3"/>
    <cellStyle name="Обычный 4" xfId="5"/>
    <cellStyle name="Обычный_Лист2" xfId="6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44"/>
  <sheetViews>
    <sheetView topLeftCell="A7" workbookViewId="0">
      <selection activeCell="D8" sqref="D8"/>
    </sheetView>
  </sheetViews>
  <sheetFormatPr defaultColWidth="10.33203125" defaultRowHeight="11.25" x14ac:dyDescent="0.2"/>
  <cols>
    <col min="1" max="1" width="4.33203125" style="18" customWidth="1"/>
    <col min="2" max="2" width="73.83203125" style="18" customWidth="1"/>
    <col min="3" max="3" width="13.5" style="18" customWidth="1"/>
    <col min="4" max="4" width="24.6640625" style="18" customWidth="1"/>
    <col min="5" max="5" width="22.83203125" style="18" customWidth="1"/>
    <col min="6" max="6" width="17.6640625" style="18" hidden="1" customWidth="1"/>
  </cols>
  <sheetData>
    <row r="1" spans="1:6" ht="19.350000000000001" customHeight="1" x14ac:dyDescent="0.2">
      <c r="A1"/>
      <c r="B1" s="1" t="s">
        <v>105</v>
      </c>
      <c r="C1"/>
      <c r="D1"/>
      <c r="E1"/>
      <c r="F1"/>
    </row>
    <row r="3" spans="1:6" ht="19.350000000000001" customHeight="1" x14ac:dyDescent="0.2">
      <c r="A3"/>
      <c r="B3" s="2" t="s">
        <v>100</v>
      </c>
      <c r="C3"/>
      <c r="D3"/>
      <c r="E3"/>
      <c r="F3"/>
    </row>
    <row r="4" spans="1:6" ht="11.25" customHeight="1" x14ac:dyDescent="0.2">
      <c r="A4"/>
      <c r="B4" s="3" t="s">
        <v>0</v>
      </c>
      <c r="C4"/>
      <c r="D4"/>
      <c r="E4"/>
      <c r="F4"/>
    </row>
    <row r="6" spans="1:6" s="6" customFormat="1" ht="30.75" customHeight="1" x14ac:dyDescent="0.2">
      <c r="A6" s="4"/>
      <c r="B6" s="5" t="s">
        <v>1</v>
      </c>
      <c r="C6" s="5" t="s">
        <v>2</v>
      </c>
      <c r="D6" s="5" t="s">
        <v>101</v>
      </c>
      <c r="E6" s="43" t="s">
        <v>104</v>
      </c>
      <c r="F6" s="5" t="s">
        <v>44</v>
      </c>
    </row>
    <row r="7" spans="1:6" ht="13.35" customHeight="1" x14ac:dyDescent="0.2">
      <c r="A7" s="7"/>
      <c r="B7" s="8" t="s">
        <v>3</v>
      </c>
      <c r="C7" s="9"/>
      <c r="D7" s="10"/>
      <c r="E7" s="10"/>
      <c r="F7"/>
    </row>
    <row r="8" spans="1:6" ht="13.35" customHeight="1" x14ac:dyDescent="0.2">
      <c r="A8" s="7"/>
      <c r="B8" s="8" t="s">
        <v>4</v>
      </c>
      <c r="C8" s="11">
        <v>10</v>
      </c>
      <c r="D8" s="12">
        <v>3341</v>
      </c>
      <c r="E8" s="12">
        <v>2314</v>
      </c>
      <c r="F8" s="29">
        <f>D8-E8</f>
        <v>1027</v>
      </c>
    </row>
    <row r="9" spans="1:6" ht="13.35" customHeight="1" x14ac:dyDescent="0.2">
      <c r="A9" s="7"/>
      <c r="B9" s="8" t="s">
        <v>5</v>
      </c>
      <c r="C9" s="11">
        <v>10</v>
      </c>
      <c r="D9" s="10"/>
      <c r="E9" s="10"/>
      <c r="F9" s="29">
        <f t="shared" ref="F9:F33" si="0">D9-E9</f>
        <v>0</v>
      </c>
    </row>
    <row r="10" spans="1:6" ht="23.85" customHeight="1" x14ac:dyDescent="0.2">
      <c r="A10" s="7"/>
      <c r="B10" s="8" t="s">
        <v>6</v>
      </c>
      <c r="C10" s="13">
        <v>11</v>
      </c>
      <c r="D10" s="12">
        <v>92003</v>
      </c>
      <c r="E10" s="12">
        <v>93094</v>
      </c>
      <c r="F10" s="29">
        <f t="shared" si="0"/>
        <v>-1091</v>
      </c>
    </row>
    <row r="11" spans="1:6" ht="13.35" customHeight="1" x14ac:dyDescent="0.2">
      <c r="A11" s="7"/>
      <c r="B11" s="8" t="s">
        <v>49</v>
      </c>
      <c r="C11" s="11">
        <v>12</v>
      </c>
      <c r="D11" s="12">
        <v>9</v>
      </c>
      <c r="E11" s="12">
        <v>9</v>
      </c>
      <c r="F11" s="29">
        <f t="shared" si="0"/>
        <v>0</v>
      </c>
    </row>
    <row r="12" spans="1:6" ht="13.35" customHeight="1" x14ac:dyDescent="0.2">
      <c r="A12" s="7"/>
      <c r="B12" s="8" t="s">
        <v>7</v>
      </c>
      <c r="C12" s="11">
        <v>15</v>
      </c>
      <c r="D12" s="12"/>
      <c r="E12" s="12"/>
      <c r="F12" s="29">
        <f t="shared" si="0"/>
        <v>0</v>
      </c>
    </row>
    <row r="13" spans="1:6" ht="13.35" customHeight="1" x14ac:dyDescent="0.2">
      <c r="A13" s="7"/>
      <c r="B13" s="8" t="s">
        <v>8</v>
      </c>
      <c r="C13" s="11">
        <v>13</v>
      </c>
      <c r="D13" s="10"/>
      <c r="E13" s="10"/>
      <c r="F13" s="29">
        <f t="shared" si="0"/>
        <v>0</v>
      </c>
    </row>
    <row r="14" spans="1:6" ht="13.35" customHeight="1" x14ac:dyDescent="0.2">
      <c r="A14" s="7"/>
      <c r="B14" s="8" t="s">
        <v>9</v>
      </c>
      <c r="C14" s="11">
        <v>16</v>
      </c>
      <c r="D14" s="12">
        <v>507</v>
      </c>
      <c r="E14" s="12"/>
      <c r="F14" s="29">
        <f t="shared" si="0"/>
        <v>507</v>
      </c>
    </row>
    <row r="15" spans="1:6" ht="12.75" customHeight="1" x14ac:dyDescent="0.2">
      <c r="A15" s="7"/>
      <c r="B15" s="8" t="s">
        <v>10</v>
      </c>
      <c r="C15" s="11">
        <v>17</v>
      </c>
      <c r="D15" s="12">
        <v>218822</v>
      </c>
      <c r="E15" s="12">
        <v>218833</v>
      </c>
      <c r="F15" s="29">
        <f t="shared" si="0"/>
        <v>-11</v>
      </c>
    </row>
    <row r="16" spans="1:6" ht="13.35" customHeight="1" x14ac:dyDescent="0.2">
      <c r="A16" s="7"/>
      <c r="B16" s="8" t="s">
        <v>11</v>
      </c>
      <c r="C16" s="11">
        <v>19</v>
      </c>
      <c r="D16" s="12">
        <v>1607</v>
      </c>
      <c r="E16" s="12">
        <v>139</v>
      </c>
      <c r="F16" s="29">
        <f t="shared" si="0"/>
        <v>1468</v>
      </c>
    </row>
    <row r="17" spans="1:6" s="17" customFormat="1" ht="19.350000000000001" customHeight="1" x14ac:dyDescent="0.3">
      <c r="A17" s="1"/>
      <c r="B17" s="14" t="s">
        <v>12</v>
      </c>
      <c r="C17" s="15"/>
      <c r="D17" s="16">
        <f>SUM(D8:D16)</f>
        <v>316289</v>
      </c>
      <c r="E17" s="16">
        <f>SUM(E8:E16)</f>
        <v>314389</v>
      </c>
      <c r="F17" s="29">
        <f t="shared" si="0"/>
        <v>1900</v>
      </c>
    </row>
    <row r="18" spans="1:6" ht="13.35" customHeight="1" x14ac:dyDescent="0.2">
      <c r="A18" s="7"/>
      <c r="B18" s="8" t="s">
        <v>13</v>
      </c>
      <c r="C18" s="9"/>
      <c r="D18" s="10"/>
      <c r="E18" s="10"/>
      <c r="F18" s="29">
        <f t="shared" si="0"/>
        <v>0</v>
      </c>
    </row>
    <row r="19" spans="1:6" ht="13.35" customHeight="1" x14ac:dyDescent="0.2">
      <c r="A19" s="7"/>
      <c r="B19" s="8" t="s">
        <v>14</v>
      </c>
      <c r="C19" s="9"/>
      <c r="D19" s="10"/>
      <c r="E19" s="10"/>
      <c r="F19" s="29">
        <f t="shared" si="0"/>
        <v>0</v>
      </c>
    </row>
    <row r="20" spans="1:6" ht="13.35" customHeight="1" x14ac:dyDescent="0.2">
      <c r="A20" s="7"/>
      <c r="B20" s="8" t="s">
        <v>49</v>
      </c>
      <c r="C20" s="11">
        <v>211</v>
      </c>
      <c r="D20" s="12"/>
      <c r="E20" s="12"/>
      <c r="F20" s="29">
        <f t="shared" si="0"/>
        <v>0</v>
      </c>
    </row>
    <row r="21" spans="1:6" ht="13.35" customHeight="1" x14ac:dyDescent="0.2">
      <c r="A21" s="7"/>
      <c r="B21" s="8" t="s">
        <v>50</v>
      </c>
      <c r="C21" s="11">
        <v>213</v>
      </c>
      <c r="D21" s="10">
        <v>221</v>
      </c>
      <c r="E21" s="10"/>
      <c r="F21" s="29">
        <f t="shared" si="0"/>
        <v>221</v>
      </c>
    </row>
    <row r="22" spans="1:6" ht="13.35" customHeight="1" x14ac:dyDescent="0.2">
      <c r="A22" s="7"/>
      <c r="B22" s="30" t="s">
        <v>51</v>
      </c>
      <c r="C22" s="11">
        <v>214</v>
      </c>
      <c r="D22" s="10"/>
      <c r="E22" s="10"/>
      <c r="F22" s="29">
        <f t="shared" si="0"/>
        <v>0</v>
      </c>
    </row>
    <row r="23" spans="1:6" ht="12.75" customHeight="1" x14ac:dyDescent="0.2">
      <c r="A23" s="7"/>
      <c r="B23" s="31" t="s">
        <v>52</v>
      </c>
      <c r="C23" s="11">
        <v>215</v>
      </c>
      <c r="D23" s="10">
        <v>184</v>
      </c>
      <c r="E23" s="10"/>
      <c r="F23" s="29">
        <f t="shared" si="0"/>
        <v>184</v>
      </c>
    </row>
    <row r="24" spans="1:6" ht="12.75" customHeight="1" x14ac:dyDescent="0.2">
      <c r="A24" s="7"/>
      <c r="B24" s="31" t="s">
        <v>53</v>
      </c>
      <c r="C24" s="11">
        <v>216</v>
      </c>
      <c r="D24" s="10">
        <v>102</v>
      </c>
      <c r="E24" s="10"/>
      <c r="F24" s="29"/>
    </row>
    <row r="25" spans="1:6" s="17" customFormat="1" ht="19.350000000000001" customHeight="1" x14ac:dyDescent="0.3">
      <c r="A25" s="1"/>
      <c r="B25" s="32" t="s">
        <v>54</v>
      </c>
      <c r="C25" s="11">
        <v>217</v>
      </c>
      <c r="D25" s="12"/>
      <c r="E25" s="12"/>
      <c r="F25" s="29">
        <f t="shared" si="0"/>
        <v>0</v>
      </c>
    </row>
    <row r="26" spans="1:6" ht="28.5" customHeight="1" x14ac:dyDescent="0.2">
      <c r="A26" s="7"/>
      <c r="B26" s="14" t="s">
        <v>15</v>
      </c>
      <c r="C26" s="9"/>
      <c r="D26" s="16">
        <f>SUM(D20:D25)</f>
        <v>507</v>
      </c>
      <c r="E26" s="16">
        <f>SUM(E20:E25)</f>
        <v>0</v>
      </c>
      <c r="F26" s="29">
        <f t="shared" si="0"/>
        <v>507</v>
      </c>
    </row>
    <row r="27" spans="1:6" ht="13.35" customHeight="1" x14ac:dyDescent="0.2">
      <c r="A27" s="7"/>
      <c r="B27" s="8" t="s">
        <v>16</v>
      </c>
      <c r="C27" s="9"/>
      <c r="D27" s="10"/>
      <c r="E27" s="10"/>
      <c r="F27" s="29">
        <f t="shared" si="0"/>
        <v>0</v>
      </c>
    </row>
    <row r="28" spans="1:6" ht="13.35" customHeight="1" x14ac:dyDescent="0.2">
      <c r="A28" s="7"/>
      <c r="B28" s="8" t="s">
        <v>17</v>
      </c>
      <c r="C28" s="9">
        <v>410</v>
      </c>
      <c r="D28" s="12">
        <v>7970080</v>
      </c>
      <c r="E28" s="12">
        <v>7970080</v>
      </c>
      <c r="F28" s="29">
        <f t="shared" si="0"/>
        <v>0</v>
      </c>
    </row>
    <row r="29" spans="1:6" ht="13.35" customHeight="1" x14ac:dyDescent="0.2">
      <c r="A29" s="7"/>
      <c r="B29" s="30" t="s">
        <v>55</v>
      </c>
      <c r="C29" s="9">
        <v>411</v>
      </c>
      <c r="D29" s="12">
        <v>45</v>
      </c>
      <c r="E29" s="12">
        <v>45</v>
      </c>
      <c r="F29" s="29"/>
    </row>
    <row r="30" spans="1:6" ht="13.35" customHeight="1" x14ac:dyDescent="0.2">
      <c r="A30" s="7"/>
      <c r="B30" s="31" t="s">
        <v>56</v>
      </c>
      <c r="C30" s="9">
        <v>412</v>
      </c>
      <c r="D30" s="12"/>
      <c r="E30" s="12"/>
      <c r="F30" s="29"/>
    </row>
    <row r="31" spans="1:6" s="17" customFormat="1" ht="28.5" customHeight="1" x14ac:dyDescent="0.3">
      <c r="A31" s="1"/>
      <c r="B31" s="31" t="s">
        <v>57</v>
      </c>
      <c r="C31" s="9">
        <v>413</v>
      </c>
      <c r="D31" s="12">
        <v>97547</v>
      </c>
      <c r="E31" s="12">
        <v>97547</v>
      </c>
      <c r="F31" s="29">
        <f t="shared" si="0"/>
        <v>0</v>
      </c>
    </row>
    <row r="32" spans="1:6" s="17" customFormat="1" ht="19.350000000000001" customHeight="1" x14ac:dyDescent="0.3">
      <c r="A32" s="1"/>
      <c r="B32" s="33" t="s">
        <v>58</v>
      </c>
      <c r="C32" s="9">
        <v>414</v>
      </c>
      <c r="D32" s="12">
        <v>-7751890</v>
      </c>
      <c r="E32" s="12">
        <v>-7753283</v>
      </c>
      <c r="F32" s="29">
        <f t="shared" si="0"/>
        <v>1393</v>
      </c>
    </row>
    <row r="33" spans="1:6" s="17" customFormat="1" ht="19.350000000000001" customHeight="1" x14ac:dyDescent="0.3">
      <c r="A33" s="1"/>
      <c r="B33" s="14" t="s">
        <v>19</v>
      </c>
      <c r="C33" s="9"/>
      <c r="D33" s="16">
        <f>SUM(D28:D32)</f>
        <v>315782</v>
      </c>
      <c r="E33" s="16">
        <f>SUM(E28:E32)</f>
        <v>314389</v>
      </c>
      <c r="F33" s="29">
        <f t="shared" si="0"/>
        <v>1393</v>
      </c>
    </row>
    <row r="34" spans="1:6" s="17" customFormat="1" ht="19.350000000000001" customHeight="1" x14ac:dyDescent="0.3">
      <c r="A34" s="1"/>
      <c r="B34" s="14" t="s">
        <v>20</v>
      </c>
      <c r="C34" s="9"/>
      <c r="D34" s="16">
        <f>SUM(D33,D26)</f>
        <v>316289</v>
      </c>
      <c r="E34" s="16">
        <f>SUM(E33,E26)</f>
        <v>314389</v>
      </c>
    </row>
    <row r="35" spans="1:6" x14ac:dyDescent="0.2">
      <c r="D35" s="34"/>
      <c r="E35" s="34"/>
    </row>
    <row r="36" spans="1:6" x14ac:dyDescent="0.2">
      <c r="D36" s="34"/>
      <c r="E36" s="34"/>
    </row>
    <row r="37" spans="1:6" x14ac:dyDescent="0.2">
      <c r="D37" s="34"/>
      <c r="E37" s="34"/>
    </row>
    <row r="38" spans="1:6" x14ac:dyDescent="0.2">
      <c r="D38" s="34"/>
      <c r="E38" s="34"/>
    </row>
    <row r="39" spans="1:6" ht="15" x14ac:dyDescent="0.2">
      <c r="B39" s="41" t="s">
        <v>46</v>
      </c>
    </row>
    <row r="40" spans="1:6" ht="15" x14ac:dyDescent="0.2">
      <c r="B40" s="41"/>
    </row>
    <row r="41" spans="1:6" s="18" customFormat="1" ht="15" x14ac:dyDescent="0.2">
      <c r="B41" s="41" t="s">
        <v>47</v>
      </c>
    </row>
    <row r="42" spans="1:6" ht="15" x14ac:dyDescent="0.2">
      <c r="B42" s="41"/>
    </row>
    <row r="43" spans="1:6" s="18" customFormat="1" ht="15" x14ac:dyDescent="0.2">
      <c r="B43" s="41"/>
    </row>
    <row r="44" spans="1:6" ht="15" x14ac:dyDescent="0.2">
      <c r="B44" s="41"/>
    </row>
  </sheetData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2"/>
  <sheetViews>
    <sheetView workbookViewId="0">
      <selection activeCell="B1" sqref="B1:E34"/>
    </sheetView>
  </sheetViews>
  <sheetFormatPr defaultColWidth="10.33203125" defaultRowHeight="11.25" x14ac:dyDescent="0.2"/>
  <cols>
    <col min="1" max="1" width="4.33203125" style="18" customWidth="1"/>
    <col min="2" max="2" width="68.5" style="18" customWidth="1"/>
    <col min="3" max="3" width="16.1640625" style="18" customWidth="1"/>
    <col min="4" max="4" width="25" style="18" customWidth="1"/>
    <col min="5" max="5" width="32.1640625" style="18" customWidth="1"/>
    <col min="6" max="6" width="10.83203125" bestFit="1" customWidth="1"/>
  </cols>
  <sheetData>
    <row r="1" spans="1:5" ht="19.350000000000001" customHeight="1" x14ac:dyDescent="0.2">
      <c r="A1"/>
      <c r="B1" s="1" t="str">
        <f>'F1'!B1</f>
        <v>АО "Жетысу Капитал"</v>
      </c>
      <c r="C1"/>
      <c r="D1"/>
      <c r="E1"/>
    </row>
    <row r="3" spans="1:5" ht="36.6" customHeight="1" x14ac:dyDescent="0.2">
      <c r="A3"/>
      <c r="B3" s="2" t="s">
        <v>106</v>
      </c>
      <c r="C3"/>
      <c r="D3"/>
      <c r="E3"/>
    </row>
    <row r="4" spans="1:5" ht="11.85" customHeight="1" x14ac:dyDescent="0.2">
      <c r="A4"/>
      <c r="B4" s="3" t="s">
        <v>0</v>
      </c>
      <c r="C4"/>
      <c r="D4"/>
      <c r="E4"/>
    </row>
    <row r="6" spans="1:5" s="6" customFormat="1" ht="29.25" customHeight="1" x14ac:dyDescent="0.2">
      <c r="A6" s="4"/>
      <c r="B6" s="5" t="s">
        <v>1</v>
      </c>
      <c r="C6" s="43" t="s">
        <v>2</v>
      </c>
      <c r="D6" s="43" t="str">
        <f>'F1'!D6</f>
        <v>30 сентября 2018 г.</v>
      </c>
      <c r="E6" s="43" t="s">
        <v>107</v>
      </c>
    </row>
    <row r="7" spans="1:5" ht="13.35" customHeight="1" x14ac:dyDescent="0.2">
      <c r="A7" s="7"/>
      <c r="B7" s="42" t="s">
        <v>21</v>
      </c>
      <c r="C7" s="11">
        <v>4</v>
      </c>
      <c r="D7" s="12">
        <f>16874+1119+3963</f>
        <v>21956</v>
      </c>
      <c r="E7" s="12">
        <v>142431</v>
      </c>
    </row>
    <row r="8" spans="1:5" ht="13.35" customHeight="1" x14ac:dyDescent="0.2">
      <c r="A8" s="7"/>
      <c r="B8" s="42" t="s">
        <v>22</v>
      </c>
      <c r="C8" s="11">
        <v>4</v>
      </c>
      <c r="D8" s="12">
        <v>-4858</v>
      </c>
      <c r="E8" s="12">
        <v>-126</v>
      </c>
    </row>
    <row r="9" spans="1:5" s="17" customFormat="1" ht="39.75" customHeight="1" x14ac:dyDescent="0.3">
      <c r="A9" s="1"/>
      <c r="B9" s="35" t="s">
        <v>23</v>
      </c>
      <c r="C9" s="15"/>
      <c r="D9" s="43">
        <f>SUM(D7:D8)</f>
        <v>17098</v>
      </c>
      <c r="E9" s="43">
        <f>SUM(E7:E8)</f>
        <v>142305</v>
      </c>
    </row>
    <row r="10" spans="1:5" ht="27.75" customHeight="1" x14ac:dyDescent="0.2">
      <c r="A10" s="7"/>
      <c r="B10" s="42" t="s">
        <v>24</v>
      </c>
      <c r="C10" s="9"/>
      <c r="D10" s="43"/>
      <c r="E10" s="43"/>
    </row>
    <row r="11" spans="1:5" s="17" customFormat="1" ht="18" customHeight="1" x14ac:dyDescent="0.3">
      <c r="A11" s="1"/>
      <c r="B11" s="35" t="s">
        <v>25</v>
      </c>
      <c r="C11" s="15"/>
      <c r="D11" s="43">
        <f>SUM(D9:D10)</f>
        <v>17098</v>
      </c>
      <c r="E11" s="43">
        <f>SUM(E9:E10)</f>
        <v>142305</v>
      </c>
    </row>
    <row r="12" spans="1:5" ht="39.75" customHeight="1" x14ac:dyDescent="0.2">
      <c r="A12" s="7"/>
      <c r="B12" s="42" t="s">
        <v>26</v>
      </c>
      <c r="C12" s="11">
        <v>6</v>
      </c>
      <c r="D12" s="12"/>
      <c r="E12" s="12"/>
    </row>
    <row r="13" spans="1:5" ht="13.35" customHeight="1" x14ac:dyDescent="0.2">
      <c r="A13" s="7"/>
      <c r="B13" s="42" t="s">
        <v>27</v>
      </c>
      <c r="C13" s="11">
        <v>7</v>
      </c>
      <c r="D13" s="12">
        <f>927-275</f>
        <v>652</v>
      </c>
      <c r="E13" s="12">
        <v>-431013</v>
      </c>
    </row>
    <row r="14" spans="1:5" ht="13.35" customHeight="1" x14ac:dyDescent="0.2">
      <c r="A14" s="7"/>
      <c r="B14" s="42" t="s">
        <v>28</v>
      </c>
      <c r="C14" s="11">
        <v>8</v>
      </c>
      <c r="D14" s="12"/>
      <c r="E14" s="12"/>
    </row>
    <row r="15" spans="1:5" ht="13.35" customHeight="1" x14ac:dyDescent="0.2">
      <c r="A15" s="7"/>
      <c r="B15" s="42" t="s">
        <v>59</v>
      </c>
      <c r="C15" s="11">
        <v>11</v>
      </c>
      <c r="D15" s="12">
        <v>-10677</v>
      </c>
      <c r="E15" s="12">
        <v>-35008</v>
      </c>
    </row>
    <row r="16" spans="1:5" ht="13.35" customHeight="1" x14ac:dyDescent="0.2">
      <c r="A16" s="7"/>
      <c r="B16" s="42" t="s">
        <v>29</v>
      </c>
      <c r="C16" s="11">
        <v>5</v>
      </c>
      <c r="D16" s="12"/>
      <c r="E16" s="12"/>
    </row>
    <row r="17" spans="1:5" ht="13.35" customHeight="1" x14ac:dyDescent="0.2">
      <c r="A17" s="7"/>
      <c r="B17" s="42" t="s">
        <v>30</v>
      </c>
      <c r="C17" s="11">
        <v>5</v>
      </c>
      <c r="D17" s="19"/>
      <c r="E17" s="19"/>
    </row>
    <row r="18" spans="1:5" ht="13.35" customHeight="1" x14ac:dyDescent="0.2">
      <c r="A18" s="7"/>
      <c r="B18" s="42" t="s">
        <v>31</v>
      </c>
      <c r="C18" s="11">
        <v>21</v>
      </c>
      <c r="D18" s="12"/>
      <c r="E18" s="12">
        <v>130097</v>
      </c>
    </row>
    <row r="19" spans="1:5" s="17" customFormat="1" ht="12.75" customHeight="1" x14ac:dyDescent="0.3">
      <c r="A19" s="1"/>
      <c r="B19" s="35" t="s">
        <v>32</v>
      </c>
      <c r="C19" s="15"/>
      <c r="D19" s="43">
        <f>SUM(D12:D18)</f>
        <v>-10025</v>
      </c>
      <c r="E19" s="43">
        <f>SUM(E12:E18)</f>
        <v>-335924</v>
      </c>
    </row>
    <row r="20" spans="1:5" s="17" customFormat="1" ht="19.350000000000001" customHeight="1" x14ac:dyDescent="0.3">
      <c r="A20" s="1"/>
      <c r="B20" s="35" t="s">
        <v>33</v>
      </c>
      <c r="C20" s="15"/>
      <c r="D20" s="43">
        <f>SUM(D19,D11)</f>
        <v>7073</v>
      </c>
      <c r="E20" s="43">
        <f>SUM(E19,E11)</f>
        <v>-193619</v>
      </c>
    </row>
    <row r="21" spans="1:5" ht="13.35" customHeight="1" x14ac:dyDescent="0.2">
      <c r="A21" s="7"/>
      <c r="B21" s="8" t="s">
        <v>34</v>
      </c>
      <c r="C21" s="9"/>
      <c r="D21" s="12">
        <v>-5626</v>
      </c>
      <c r="E21" s="10">
        <v>-3480</v>
      </c>
    </row>
    <row r="22" spans="1:5" s="17" customFormat="1" ht="19.350000000000001" customHeight="1" x14ac:dyDescent="0.3">
      <c r="A22" s="1"/>
      <c r="B22" s="35" t="s">
        <v>35</v>
      </c>
      <c r="C22" s="15"/>
      <c r="D22" s="43">
        <f>SUM(D20:D21)</f>
        <v>1447</v>
      </c>
      <c r="E22" s="43">
        <f>SUM(E20:E21)</f>
        <v>-197099</v>
      </c>
    </row>
    <row r="23" spans="1:5" ht="13.35" customHeight="1" x14ac:dyDescent="0.2">
      <c r="A23" s="7"/>
      <c r="B23" s="8" t="s">
        <v>36</v>
      </c>
      <c r="C23" s="9"/>
      <c r="D23" s="10">
        <v>-54</v>
      </c>
      <c r="E23" s="10">
        <v>0</v>
      </c>
    </row>
    <row r="24" spans="1:5" s="17" customFormat="1" ht="19.350000000000001" customHeight="1" x14ac:dyDescent="0.3">
      <c r="A24" s="1"/>
      <c r="B24" s="35" t="s">
        <v>37</v>
      </c>
      <c r="C24" s="15"/>
      <c r="D24" s="43">
        <f>SUM(D22:D23)</f>
        <v>1393</v>
      </c>
      <c r="E24" s="43">
        <f>SUM(E22:E23)</f>
        <v>-197099</v>
      </c>
    </row>
    <row r="25" spans="1:5" ht="13.35" customHeight="1" x14ac:dyDescent="0.2">
      <c r="A25" s="7"/>
      <c r="B25" s="8" t="s">
        <v>38</v>
      </c>
      <c r="C25" s="9"/>
      <c r="D25" s="10"/>
      <c r="E25" s="10"/>
    </row>
    <row r="29" spans="1:5" ht="15" x14ac:dyDescent="0.2">
      <c r="B29" s="41" t="s">
        <v>46</v>
      </c>
    </row>
    <row r="30" spans="1:5" ht="15" x14ac:dyDescent="0.2">
      <c r="B30" s="41"/>
      <c r="E30" s="34"/>
    </row>
    <row r="31" spans="1:5" ht="15" x14ac:dyDescent="0.2">
      <c r="B31" s="41" t="s">
        <v>47</v>
      </c>
      <c r="E31" s="34"/>
    </row>
    <row r="32" spans="1:5" ht="15" x14ac:dyDescent="0.2">
      <c r="B32" s="41"/>
    </row>
  </sheetData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D49" sqref="D49"/>
    </sheetView>
  </sheetViews>
  <sheetFormatPr defaultRowHeight="15" x14ac:dyDescent="0.25"/>
  <cols>
    <col min="1" max="1" width="74.5" style="25" customWidth="1"/>
    <col min="2" max="2" width="23.5" style="25" customWidth="1"/>
    <col min="3" max="3" width="26.1640625" style="25" customWidth="1"/>
    <col min="4" max="4" width="13" style="25" bestFit="1" customWidth="1"/>
    <col min="5" max="5" width="10.33203125" style="25" bestFit="1" customWidth="1"/>
    <col min="6" max="6" width="9.33203125" style="25"/>
    <col min="7" max="7" width="10.33203125" style="25" bestFit="1" customWidth="1"/>
    <col min="8" max="8" width="13" style="25" bestFit="1" customWidth="1"/>
    <col min="9" max="16384" width="9.33203125" style="25"/>
  </cols>
  <sheetData>
    <row r="1" spans="1:7" ht="16.5" x14ac:dyDescent="0.25">
      <c r="A1" s="44" t="str">
        <f>'F1'!B1</f>
        <v>АО "Жетысу Капитал"</v>
      </c>
      <c r="B1" s="45"/>
      <c r="C1" s="45"/>
    </row>
    <row r="2" spans="1:7" x14ac:dyDescent="0.25">
      <c r="A2" s="46"/>
      <c r="B2" s="45"/>
      <c r="C2" s="45"/>
    </row>
    <row r="3" spans="1:7" x14ac:dyDescent="0.25">
      <c r="A3" s="46" t="s">
        <v>40</v>
      </c>
      <c r="B3" s="45"/>
      <c r="C3" s="45"/>
    </row>
    <row r="4" spans="1:7" x14ac:dyDescent="0.25">
      <c r="A4" s="46" t="s">
        <v>108</v>
      </c>
      <c r="B4" s="45"/>
      <c r="C4" s="45"/>
    </row>
    <row r="5" spans="1:7" x14ac:dyDescent="0.25">
      <c r="A5" s="47" t="s">
        <v>41</v>
      </c>
      <c r="B5" s="45"/>
      <c r="C5" s="45"/>
    </row>
    <row r="6" spans="1:7" x14ac:dyDescent="0.25">
      <c r="A6" s="48"/>
      <c r="B6" s="45"/>
      <c r="C6" s="45"/>
    </row>
    <row r="7" spans="1:7" x14ac:dyDescent="0.25">
      <c r="A7" s="87"/>
      <c r="B7" s="49" t="s">
        <v>42</v>
      </c>
      <c r="C7" s="50" t="s">
        <v>42</v>
      </c>
    </row>
    <row r="8" spans="1:7" x14ac:dyDescent="0.25">
      <c r="A8" s="88"/>
      <c r="B8" s="51" t="s">
        <v>43</v>
      </c>
      <c r="C8" s="52" t="s">
        <v>43</v>
      </c>
    </row>
    <row r="9" spans="1:7" x14ac:dyDescent="0.25">
      <c r="A9" s="88"/>
      <c r="B9" s="51" t="str">
        <f>'F1'!D6</f>
        <v>30 сентября 2018 г.</v>
      </c>
      <c r="C9" s="53" t="str">
        <f>'F2'!E6</f>
        <v>30 сентября 2017г</v>
      </c>
    </row>
    <row r="10" spans="1:7" x14ac:dyDescent="0.25">
      <c r="A10" s="89"/>
      <c r="B10" s="54"/>
      <c r="C10" s="55"/>
    </row>
    <row r="11" spans="1:7" ht="18.75" customHeight="1" x14ac:dyDescent="0.25">
      <c r="A11" s="56" t="s">
        <v>60</v>
      </c>
      <c r="B11" s="57"/>
      <c r="C11" s="57"/>
      <c r="D11" s="37"/>
    </row>
    <row r="12" spans="1:7" ht="18.75" customHeight="1" x14ac:dyDescent="0.25">
      <c r="A12" s="58" t="s">
        <v>61</v>
      </c>
      <c r="B12" s="59">
        <f>B13+B14+B15</f>
        <v>2449403</v>
      </c>
      <c r="C12" s="59">
        <f>C13+C14+C15</f>
        <v>0</v>
      </c>
      <c r="D12" s="37"/>
    </row>
    <row r="13" spans="1:7" ht="18.75" customHeight="1" x14ac:dyDescent="0.25">
      <c r="A13" s="58" t="s">
        <v>62</v>
      </c>
      <c r="B13" s="60"/>
      <c r="C13" s="61"/>
      <c r="D13" s="37"/>
    </row>
    <row r="14" spans="1:7" ht="18.75" customHeight="1" x14ac:dyDescent="0.25">
      <c r="A14" s="58" t="s">
        <v>63</v>
      </c>
      <c r="B14" s="60"/>
      <c r="C14" s="61"/>
      <c r="D14" s="37"/>
    </row>
    <row r="15" spans="1:7" ht="18.75" customHeight="1" x14ac:dyDescent="0.25">
      <c r="A15" s="58" t="s">
        <v>64</v>
      </c>
      <c r="B15" s="62">
        <f>2448436+967</f>
        <v>2449403</v>
      </c>
      <c r="C15" s="61"/>
      <c r="D15" s="37"/>
      <c r="F15" s="27"/>
    </row>
    <row r="16" spans="1:7" ht="18.75" customHeight="1" x14ac:dyDescent="0.25">
      <c r="A16" s="58" t="s">
        <v>65</v>
      </c>
      <c r="B16" s="63">
        <f>B17+B18+B19+B20+B22+B23</f>
        <v>2449862</v>
      </c>
      <c r="C16" s="63">
        <f>C17+C18+C19+C20+C22+C23</f>
        <v>30185</v>
      </c>
      <c r="D16" s="37"/>
      <c r="E16" s="27"/>
      <c r="G16" s="27"/>
    </row>
    <row r="17" spans="1:5" ht="18.75" customHeight="1" x14ac:dyDescent="0.25">
      <c r="A17" s="58" t="s">
        <v>66</v>
      </c>
      <c r="B17" s="60">
        <f>11384+762+135</f>
        <v>12281</v>
      </c>
      <c r="C17" s="60"/>
      <c r="D17" s="37"/>
      <c r="E17" s="27"/>
    </row>
    <row r="18" spans="1:5" ht="18.75" customHeight="1" x14ac:dyDescent="0.25">
      <c r="A18" s="58" t="s">
        <v>67</v>
      </c>
      <c r="B18" s="60">
        <v>99</v>
      </c>
      <c r="C18" s="60"/>
      <c r="D18" s="37"/>
    </row>
    <row r="19" spans="1:5" ht="18.75" customHeight="1" x14ac:dyDescent="0.25">
      <c r="A19" s="58" t="s">
        <v>68</v>
      </c>
      <c r="B19" s="60">
        <v>8138</v>
      </c>
      <c r="C19" s="60">
        <v>26958</v>
      </c>
      <c r="D19" s="37"/>
    </row>
    <row r="20" spans="1:5" ht="18.75" customHeight="1" x14ac:dyDescent="0.25">
      <c r="A20" s="58" t="s">
        <v>69</v>
      </c>
      <c r="B20" s="60"/>
      <c r="C20" s="61"/>
      <c r="D20" s="37"/>
    </row>
    <row r="21" spans="1:5" ht="18.75" customHeight="1" x14ac:dyDescent="0.25">
      <c r="A21" s="58" t="s">
        <v>70</v>
      </c>
      <c r="B21" s="62"/>
      <c r="C21" s="62"/>
      <c r="D21" s="37"/>
    </row>
    <row r="22" spans="1:5" ht="18.75" customHeight="1" x14ac:dyDescent="0.25">
      <c r="A22" s="58" t="s">
        <v>71</v>
      </c>
      <c r="B22" s="60">
        <v>2640</v>
      </c>
      <c r="C22" s="60">
        <v>3227</v>
      </c>
      <c r="D22" s="37"/>
    </row>
    <row r="23" spans="1:5" ht="18.75" customHeight="1" x14ac:dyDescent="0.25">
      <c r="A23" s="58" t="s">
        <v>72</v>
      </c>
      <c r="B23" s="60">
        <f>849+2425855</f>
        <v>2426704</v>
      </c>
      <c r="C23" s="60"/>
      <c r="D23" s="37"/>
    </row>
    <row r="24" spans="1:5" ht="37.5" customHeight="1" x14ac:dyDescent="0.25">
      <c r="A24" s="64" t="s">
        <v>73</v>
      </c>
      <c r="B24" s="59">
        <f>B12-B16</f>
        <v>-459</v>
      </c>
      <c r="C24" s="59">
        <f>C12-C16</f>
        <v>-30185</v>
      </c>
      <c r="D24" s="37"/>
    </row>
    <row r="25" spans="1:5" ht="18.75" customHeight="1" x14ac:dyDescent="0.25">
      <c r="A25" s="65"/>
      <c r="B25" s="66"/>
      <c r="C25" s="67"/>
      <c r="D25" s="37"/>
    </row>
    <row r="26" spans="1:5" ht="31.5" customHeight="1" x14ac:dyDescent="0.25">
      <c r="A26" s="56" t="s">
        <v>74</v>
      </c>
      <c r="B26" s="57"/>
      <c r="C26" s="67"/>
      <c r="D26" s="37"/>
    </row>
    <row r="27" spans="1:5" ht="18.75" customHeight="1" x14ac:dyDescent="0.25">
      <c r="A27" s="58" t="s">
        <v>61</v>
      </c>
      <c r="B27" s="63">
        <f>SUM(B28:B29)</f>
        <v>134750</v>
      </c>
      <c r="C27" s="63">
        <f>SUM(C28:C30)</f>
        <v>4416905</v>
      </c>
      <c r="D27" s="37"/>
    </row>
    <row r="28" spans="1:5" ht="18.75" customHeight="1" x14ac:dyDescent="0.25">
      <c r="A28" s="58" t="s">
        <v>75</v>
      </c>
      <c r="B28" s="60"/>
      <c r="C28" s="60"/>
      <c r="D28" s="37"/>
    </row>
    <row r="29" spans="1:5" ht="18.75" customHeight="1" x14ac:dyDescent="0.25">
      <c r="A29" s="58" t="s">
        <v>89</v>
      </c>
      <c r="B29" s="62">
        <f>92256+42494</f>
        <v>134750</v>
      </c>
      <c r="C29" s="62">
        <v>4416905</v>
      </c>
      <c r="D29" s="37"/>
    </row>
    <row r="30" spans="1:5" ht="18.75" customHeight="1" x14ac:dyDescent="0.25">
      <c r="A30" s="58" t="s">
        <v>64</v>
      </c>
      <c r="B30" s="62"/>
      <c r="C30" s="60"/>
      <c r="D30" s="37"/>
    </row>
    <row r="31" spans="1:5" ht="18.75" customHeight="1" x14ac:dyDescent="0.25">
      <c r="A31" s="58" t="s">
        <v>65</v>
      </c>
      <c r="B31" s="63">
        <f>B32+B33</f>
        <v>133264</v>
      </c>
      <c r="C31" s="63">
        <f>C32+C33</f>
        <v>4385050</v>
      </c>
      <c r="D31" s="37"/>
    </row>
    <row r="32" spans="1:5" ht="18.75" customHeight="1" x14ac:dyDescent="0.25">
      <c r="A32" s="58" t="s">
        <v>88</v>
      </c>
      <c r="B32" s="60"/>
      <c r="C32" s="60"/>
      <c r="D32" s="38"/>
    </row>
    <row r="33" spans="1:8" ht="18.75" customHeight="1" x14ac:dyDescent="0.25">
      <c r="A33" s="58" t="s">
        <v>90</v>
      </c>
      <c r="B33" s="60">
        <f>41832+91432</f>
        <v>133264</v>
      </c>
      <c r="C33" s="60">
        <f>4384645+405</f>
        <v>4385050</v>
      </c>
      <c r="D33" s="37"/>
    </row>
    <row r="34" spans="1:8" ht="33.75" customHeight="1" x14ac:dyDescent="0.25">
      <c r="A34" s="64" t="s">
        <v>76</v>
      </c>
      <c r="B34" s="63">
        <f>B27-B31</f>
        <v>1486</v>
      </c>
      <c r="C34" s="63">
        <f>C27-C31</f>
        <v>31855</v>
      </c>
      <c r="D34" s="37"/>
    </row>
    <row r="35" spans="1:8" ht="18.75" customHeight="1" x14ac:dyDescent="0.25">
      <c r="A35" s="65"/>
      <c r="B35" s="67"/>
      <c r="C35" s="67"/>
      <c r="D35" s="37"/>
    </row>
    <row r="36" spans="1:8" ht="18.75" customHeight="1" x14ac:dyDescent="0.25">
      <c r="A36" s="56" t="s">
        <v>77</v>
      </c>
      <c r="B36" s="66"/>
      <c r="C36" s="67"/>
      <c r="D36" s="37"/>
    </row>
    <row r="37" spans="1:8" ht="18.75" customHeight="1" x14ac:dyDescent="0.25">
      <c r="A37" s="58" t="s">
        <v>61</v>
      </c>
      <c r="B37" s="68">
        <f>SUM(B38:B39)</f>
        <v>0</v>
      </c>
      <c r="C37" s="68">
        <f>SUM(C38:C39)</f>
        <v>0</v>
      </c>
      <c r="D37" s="37"/>
    </row>
    <row r="38" spans="1:8" ht="18.75" customHeight="1" x14ac:dyDescent="0.25">
      <c r="A38" s="58" t="s">
        <v>78</v>
      </c>
      <c r="B38" s="69"/>
      <c r="C38" s="62"/>
      <c r="D38" s="37"/>
    </row>
    <row r="39" spans="1:8" ht="18.75" customHeight="1" x14ac:dyDescent="0.25">
      <c r="A39" s="58" t="s">
        <v>79</v>
      </c>
      <c r="B39" s="69"/>
      <c r="C39" s="62"/>
      <c r="D39" s="37"/>
    </row>
    <row r="40" spans="1:8" ht="18.75" customHeight="1" x14ac:dyDescent="0.25">
      <c r="A40" s="58" t="s">
        <v>65</v>
      </c>
      <c r="B40" s="59">
        <f>SUM(B41:B44)</f>
        <v>0</v>
      </c>
      <c r="C40" s="59">
        <f>C41+C43+C42+C44</f>
        <v>0</v>
      </c>
      <c r="D40" s="37"/>
      <c r="H40" s="28"/>
    </row>
    <row r="41" spans="1:8" ht="18.75" customHeight="1" x14ac:dyDescent="0.25">
      <c r="A41" s="58" t="s">
        <v>80</v>
      </c>
      <c r="B41" s="61"/>
      <c r="C41" s="61"/>
      <c r="D41" s="37"/>
    </row>
    <row r="42" spans="1:8" ht="18.75" customHeight="1" x14ac:dyDescent="0.25">
      <c r="A42" s="58" t="s">
        <v>81</v>
      </c>
      <c r="B42" s="61"/>
      <c r="C42" s="61"/>
      <c r="D42" s="37"/>
    </row>
    <row r="43" spans="1:8" ht="18.75" customHeight="1" x14ac:dyDescent="0.25">
      <c r="A43" s="58" t="s">
        <v>82</v>
      </c>
      <c r="B43" s="61"/>
      <c r="C43" s="70"/>
      <c r="D43" s="37"/>
    </row>
    <row r="44" spans="1:8" ht="18.75" customHeight="1" x14ac:dyDescent="0.25">
      <c r="A44" s="71" t="s">
        <v>83</v>
      </c>
      <c r="B44" s="72"/>
      <c r="C44" s="72"/>
      <c r="D44" s="37"/>
    </row>
    <row r="45" spans="1:8" ht="18.75" customHeight="1" x14ac:dyDescent="0.25">
      <c r="A45" s="64" t="s">
        <v>84</v>
      </c>
      <c r="B45" s="73"/>
      <c r="C45" s="73"/>
      <c r="D45" s="37"/>
    </row>
    <row r="46" spans="1:8" ht="18.75" customHeight="1" x14ac:dyDescent="0.25">
      <c r="A46" s="65"/>
      <c r="B46" s="62"/>
      <c r="C46" s="62"/>
      <c r="D46" s="37"/>
    </row>
    <row r="47" spans="1:8" ht="18.75" customHeight="1" x14ac:dyDescent="0.25">
      <c r="A47" s="74" t="s">
        <v>85</v>
      </c>
      <c r="B47" s="63">
        <f>B24+B34+B45+B48</f>
        <v>1027</v>
      </c>
      <c r="C47" s="63">
        <f>C24+C34+C45+C48</f>
        <v>1670</v>
      </c>
      <c r="D47" s="37"/>
    </row>
    <row r="48" spans="1:8" ht="18.75" customHeight="1" x14ac:dyDescent="0.25">
      <c r="A48" s="65" t="s">
        <v>91</v>
      </c>
      <c r="B48" s="62">
        <v>0</v>
      </c>
      <c r="C48" s="62">
        <v>0</v>
      </c>
      <c r="D48" s="37"/>
    </row>
    <row r="49" spans="1:8" ht="18.75" customHeight="1" x14ac:dyDescent="0.25">
      <c r="A49" s="75" t="s">
        <v>86</v>
      </c>
      <c r="B49" s="63">
        <f>C50</f>
        <v>2314</v>
      </c>
      <c r="C49" s="63">
        <v>644</v>
      </c>
      <c r="D49" s="37"/>
    </row>
    <row r="50" spans="1:8" ht="18.75" customHeight="1" x14ac:dyDescent="0.25">
      <c r="A50" s="75" t="s">
        <v>87</v>
      </c>
      <c r="B50" s="63">
        <f>B47+B49</f>
        <v>3341</v>
      </c>
      <c r="C50" s="63">
        <f>C47+C49</f>
        <v>2314</v>
      </c>
      <c r="D50" s="37"/>
    </row>
    <row r="51" spans="1:8" ht="18.75" customHeight="1" x14ac:dyDescent="0.25">
      <c r="A51" s="76"/>
      <c r="B51" s="77"/>
      <c r="C51" s="77"/>
      <c r="D51" s="37"/>
    </row>
    <row r="52" spans="1:8" ht="18.75" customHeight="1" x14ac:dyDescent="0.25">
      <c r="A52" s="78"/>
      <c r="B52" s="79"/>
      <c r="C52" s="80"/>
      <c r="D52" s="37"/>
      <c r="H52" s="28"/>
    </row>
    <row r="53" spans="1:8" ht="18.75" customHeight="1" x14ac:dyDescent="0.25">
      <c r="A53" s="81" t="s">
        <v>46</v>
      </c>
      <c r="B53" s="82"/>
      <c r="C53" s="79"/>
      <c r="D53" s="37"/>
    </row>
    <row r="54" spans="1:8" ht="18.75" customHeight="1" x14ac:dyDescent="0.25">
      <c r="A54" s="81"/>
      <c r="B54" s="80"/>
      <c r="C54" s="80"/>
      <c r="D54" s="37"/>
      <c r="H54" s="28"/>
    </row>
    <row r="55" spans="1:8" ht="18.75" customHeight="1" x14ac:dyDescent="0.25">
      <c r="A55" s="81" t="s">
        <v>47</v>
      </c>
      <c r="B55" s="80"/>
      <c r="C55" s="82"/>
      <c r="D55" s="37"/>
    </row>
    <row r="56" spans="1:8" ht="18.75" customHeight="1" x14ac:dyDescent="0.25">
      <c r="A56" s="81"/>
      <c r="B56" s="80"/>
      <c r="C56" s="83"/>
      <c r="D56" s="37"/>
      <c r="G56" s="27"/>
      <c r="H56" s="27"/>
    </row>
    <row r="57" spans="1:8" ht="18.75" customHeight="1" x14ac:dyDescent="0.25">
      <c r="A57" s="84"/>
      <c r="B57" s="80"/>
      <c r="C57" s="80"/>
      <c r="D57" s="37"/>
    </row>
    <row r="58" spans="1:8" ht="18.75" customHeight="1" x14ac:dyDescent="0.25">
      <c r="A58" s="85"/>
      <c r="B58" s="82"/>
      <c r="C58" s="82"/>
      <c r="D58" s="37"/>
    </row>
    <row r="59" spans="1:8" ht="18.75" customHeight="1" x14ac:dyDescent="0.25">
      <c r="A59" s="82"/>
      <c r="B59" s="80"/>
      <c r="C59" s="83"/>
      <c r="D59" s="37"/>
    </row>
    <row r="60" spans="1:8" ht="18.75" customHeight="1" x14ac:dyDescent="0.25">
      <c r="A60" s="82"/>
      <c r="B60" s="86"/>
      <c r="C60" s="80"/>
      <c r="D60" s="37"/>
    </row>
    <row r="61" spans="1:8" ht="18.75" customHeight="1" x14ac:dyDescent="0.25">
      <c r="A61" s="26"/>
    </row>
  </sheetData>
  <mergeCells count="1">
    <mergeCell ref="A7:A1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7"/>
  <sheetViews>
    <sheetView topLeftCell="B1" workbookViewId="0">
      <selection activeCell="I10" sqref="I10:I18"/>
    </sheetView>
  </sheetViews>
  <sheetFormatPr defaultColWidth="10.33203125" defaultRowHeight="11.25" x14ac:dyDescent="0.2"/>
  <cols>
    <col min="1" max="1" width="4.33203125" style="18" customWidth="1"/>
    <col min="2" max="2" width="63.83203125" style="18" customWidth="1"/>
    <col min="3" max="9" width="27.83203125" style="18" customWidth="1"/>
    <col min="10" max="10" width="10.33203125" style="18"/>
  </cols>
  <sheetData>
    <row r="1" spans="1:10" ht="19.350000000000001" customHeight="1" x14ac:dyDescent="0.2">
      <c r="A1"/>
      <c r="B1" s="1" t="str">
        <f>ОДД!A1</f>
        <v>АО "Жетысу Капитал"</v>
      </c>
      <c r="C1"/>
      <c r="D1"/>
      <c r="E1"/>
      <c r="F1"/>
      <c r="G1"/>
      <c r="H1"/>
      <c r="I1"/>
      <c r="J1"/>
    </row>
    <row r="3" spans="1:10" ht="36.6" customHeight="1" x14ac:dyDescent="0.2">
      <c r="A3"/>
      <c r="B3" s="2" t="s">
        <v>102</v>
      </c>
      <c r="C3"/>
      <c r="D3"/>
      <c r="E3"/>
      <c r="F3"/>
      <c r="G3"/>
      <c r="H3"/>
      <c r="I3"/>
      <c r="J3"/>
    </row>
    <row r="4" spans="1:10" ht="94.5" x14ac:dyDescent="0.2">
      <c r="B4" s="5" t="s">
        <v>1</v>
      </c>
      <c r="C4" s="5" t="s">
        <v>17</v>
      </c>
      <c r="D4" s="5" t="s">
        <v>93</v>
      </c>
      <c r="E4" s="5" t="s">
        <v>92</v>
      </c>
      <c r="F4" s="5" t="s">
        <v>94</v>
      </c>
      <c r="G4" s="5" t="s">
        <v>18</v>
      </c>
      <c r="H4" s="5" t="s">
        <v>19</v>
      </c>
    </row>
    <row r="5" spans="1:10" ht="12" x14ac:dyDescent="0.2">
      <c r="B5" s="20" t="s">
        <v>48</v>
      </c>
      <c r="C5" s="21">
        <v>7970080</v>
      </c>
      <c r="D5" s="21">
        <v>45</v>
      </c>
      <c r="E5" s="21">
        <v>97547</v>
      </c>
      <c r="F5" s="21">
        <v>294</v>
      </c>
      <c r="G5" s="21">
        <v>-1134660</v>
      </c>
      <c r="H5" s="21">
        <f>SUM(C5:G5)</f>
        <v>6933306</v>
      </c>
    </row>
    <row r="6" spans="1:10" ht="12" x14ac:dyDescent="0.2">
      <c r="B6" s="39" t="s">
        <v>95</v>
      </c>
      <c r="C6" s="22"/>
      <c r="D6" s="22"/>
      <c r="E6" s="22"/>
      <c r="F6" s="22"/>
      <c r="G6" s="22"/>
      <c r="H6" s="21">
        <f t="shared" ref="H6:H11" si="0">SUM(C6:G6)</f>
        <v>0</v>
      </c>
    </row>
    <row r="7" spans="1:10" ht="12" x14ac:dyDescent="0.2">
      <c r="B7" s="40" t="s">
        <v>97</v>
      </c>
      <c r="C7" s="22"/>
      <c r="D7" s="22"/>
      <c r="E7" s="22"/>
      <c r="F7" s="22"/>
      <c r="G7" s="24"/>
      <c r="H7" s="21">
        <f t="shared" si="0"/>
        <v>0</v>
      </c>
    </row>
    <row r="8" spans="1:10" ht="12" x14ac:dyDescent="0.2">
      <c r="B8" s="39" t="s">
        <v>99</v>
      </c>
      <c r="C8" s="22"/>
      <c r="D8" s="22"/>
      <c r="E8" s="22"/>
      <c r="F8" s="22">
        <v>-294</v>
      </c>
      <c r="G8" s="22"/>
      <c r="H8" s="21">
        <f t="shared" si="0"/>
        <v>-294</v>
      </c>
    </row>
    <row r="9" spans="1:10" ht="12" x14ac:dyDescent="0.2">
      <c r="B9" s="40" t="s">
        <v>96</v>
      </c>
      <c r="C9" s="22"/>
      <c r="D9" s="22"/>
      <c r="E9" s="22"/>
      <c r="F9" s="22"/>
      <c r="G9" s="24">
        <v>-208199</v>
      </c>
      <c r="H9" s="21">
        <f t="shared" si="0"/>
        <v>-208199</v>
      </c>
    </row>
    <row r="10" spans="1:10" ht="12" x14ac:dyDescent="0.2">
      <c r="B10" s="40" t="s">
        <v>98</v>
      </c>
      <c r="C10" s="22"/>
      <c r="D10" s="22"/>
      <c r="E10" s="22"/>
      <c r="F10" s="22"/>
      <c r="G10" s="24">
        <v>-6410424</v>
      </c>
      <c r="H10" s="21">
        <f t="shared" si="0"/>
        <v>-6410424</v>
      </c>
    </row>
    <row r="11" spans="1:10" ht="12" x14ac:dyDescent="0.2">
      <c r="B11" s="23" t="s">
        <v>39</v>
      </c>
      <c r="C11" s="22"/>
      <c r="D11" s="22"/>
      <c r="E11" s="22"/>
      <c r="F11" s="22"/>
      <c r="G11" s="22"/>
      <c r="H11" s="21">
        <f t="shared" si="0"/>
        <v>0</v>
      </c>
    </row>
    <row r="12" spans="1:10" ht="12" x14ac:dyDescent="0.2">
      <c r="B12" s="20" t="s">
        <v>45</v>
      </c>
      <c r="C12" s="21">
        <f>SUM(C5:C11)</f>
        <v>7970080</v>
      </c>
      <c r="D12" s="21">
        <f t="shared" ref="D12:G12" si="1">SUM(D5:D11)</f>
        <v>45</v>
      </c>
      <c r="E12" s="21">
        <f t="shared" si="1"/>
        <v>97547</v>
      </c>
      <c r="F12" s="21">
        <f t="shared" si="1"/>
        <v>0</v>
      </c>
      <c r="G12" s="21">
        <f t="shared" si="1"/>
        <v>-7753283</v>
      </c>
      <c r="H12" s="21">
        <f>SUM(H5:H11)</f>
        <v>314389</v>
      </c>
      <c r="I12" s="34"/>
    </row>
    <row r="13" spans="1:10" ht="12" x14ac:dyDescent="0.2">
      <c r="B13" s="39" t="s">
        <v>95</v>
      </c>
      <c r="C13" s="22"/>
      <c r="D13" s="22"/>
      <c r="E13" s="22"/>
      <c r="F13" s="22"/>
      <c r="G13" s="22"/>
      <c r="H13" s="22">
        <f>SUM(C13:G13)</f>
        <v>0</v>
      </c>
    </row>
    <row r="14" spans="1:10" ht="12" x14ac:dyDescent="0.2">
      <c r="B14" s="40" t="s">
        <v>97</v>
      </c>
      <c r="C14" s="22"/>
      <c r="D14" s="22"/>
      <c r="E14" s="22"/>
      <c r="F14" s="22"/>
      <c r="G14" s="22"/>
      <c r="H14" s="22">
        <f t="shared" ref="H14:H16" si="2">SUM(C14:G14)</f>
        <v>0</v>
      </c>
    </row>
    <row r="15" spans="1:10" ht="12" x14ac:dyDescent="0.2">
      <c r="B15" s="39" t="s">
        <v>99</v>
      </c>
      <c r="C15" s="22"/>
      <c r="D15" s="22"/>
      <c r="E15" s="22"/>
      <c r="F15" s="22"/>
      <c r="G15" s="22"/>
      <c r="H15" s="22">
        <f t="shared" si="2"/>
        <v>0</v>
      </c>
    </row>
    <row r="16" spans="1:10" ht="12" x14ac:dyDescent="0.2">
      <c r="B16" s="40" t="s">
        <v>96</v>
      </c>
      <c r="C16" s="22"/>
      <c r="D16" s="22"/>
      <c r="E16" s="22"/>
      <c r="F16" s="22"/>
      <c r="G16" s="24">
        <v>1393</v>
      </c>
      <c r="H16" s="22">
        <f t="shared" si="2"/>
        <v>1393</v>
      </c>
    </row>
    <row r="17" spans="2:9" ht="12" x14ac:dyDescent="0.2">
      <c r="B17" s="23" t="s">
        <v>39</v>
      </c>
      <c r="C17" s="22"/>
      <c r="D17" s="22"/>
      <c r="E17" s="22"/>
      <c r="F17" s="22"/>
      <c r="G17" s="22"/>
      <c r="H17" s="22">
        <f>SUM(C17:G17)</f>
        <v>0</v>
      </c>
    </row>
    <row r="18" spans="2:9" ht="12" x14ac:dyDescent="0.2">
      <c r="B18" s="20" t="s">
        <v>103</v>
      </c>
      <c r="C18" s="21">
        <f>SUM(C12:C17)</f>
        <v>7970080</v>
      </c>
      <c r="D18" s="21">
        <f t="shared" ref="D18:G18" si="3">SUM(D12:D17)</f>
        <v>45</v>
      </c>
      <c r="E18" s="21">
        <f t="shared" si="3"/>
        <v>97547</v>
      </c>
      <c r="F18" s="21">
        <f t="shared" si="3"/>
        <v>0</v>
      </c>
      <c r="G18" s="21">
        <f t="shared" si="3"/>
        <v>-7751890</v>
      </c>
      <c r="H18" s="21">
        <f>SUM(H12:H17)</f>
        <v>315782</v>
      </c>
      <c r="I18" s="34"/>
    </row>
    <row r="22" spans="2:9" x14ac:dyDescent="0.2">
      <c r="H22" s="34"/>
    </row>
    <row r="23" spans="2:9" ht="15" x14ac:dyDescent="0.2">
      <c r="B23" s="41" t="s">
        <v>46</v>
      </c>
    </row>
    <row r="24" spans="2:9" ht="15" x14ac:dyDescent="0.2">
      <c r="B24" s="41"/>
    </row>
    <row r="25" spans="2:9" ht="15" x14ac:dyDescent="0.2">
      <c r="B25" s="41" t="s">
        <v>47</v>
      </c>
    </row>
    <row r="26" spans="2:9" ht="15" x14ac:dyDescent="0.2">
      <c r="B26" s="41"/>
    </row>
    <row r="27" spans="2:9" ht="15" x14ac:dyDescent="0.2">
      <c r="B27" s="36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ОДД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Сеилов Тимур Тоболович</cp:lastModifiedBy>
  <cp:lastPrinted>2018-11-15T08:52:15Z</cp:lastPrinted>
  <dcterms:created xsi:type="dcterms:W3CDTF">2017-08-09T07:14:13Z</dcterms:created>
  <dcterms:modified xsi:type="dcterms:W3CDTF">2018-11-15T09:02:01Z</dcterms:modified>
</cp:coreProperties>
</file>