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D35" i="2" l="1"/>
  <c r="D17" i="3" l="1"/>
  <c r="D29" i="3" s="1"/>
  <c r="D31" i="3" s="1"/>
  <c r="D36" i="3"/>
  <c r="D44" i="3"/>
  <c r="E44" i="3"/>
  <c r="G23" i="4"/>
  <c r="H20" i="4"/>
  <c r="H13" i="4"/>
  <c r="D47" i="3" l="1"/>
  <c r="D49" i="3" s="1"/>
  <c r="E21" i="2"/>
  <c r="D21" i="2"/>
  <c r="D25" i="1"/>
  <c r="E36" i="3"/>
  <c r="E17" i="3"/>
  <c r="E29" i="3" s="1"/>
  <c r="E31" i="3" s="1"/>
  <c r="E47" i="3" s="1"/>
  <c r="E49" i="3" s="1"/>
  <c r="D23" i="4" l="1"/>
  <c r="E23" i="4"/>
  <c r="F23" i="4"/>
  <c r="C23" i="4"/>
  <c r="G11" i="4"/>
  <c r="G16" i="4" s="1"/>
  <c r="F11" i="4"/>
  <c r="F16" i="4" s="1"/>
  <c r="E11" i="4"/>
  <c r="E16" i="4" s="1"/>
  <c r="D11" i="4"/>
  <c r="D16" i="4" s="1"/>
  <c r="C11" i="4"/>
  <c r="C16" i="4" s="1"/>
  <c r="H10" i="4"/>
  <c r="E16" i="2"/>
  <c r="E16" i="1" l="1"/>
  <c r="H19" i="4" l="1"/>
  <c r="H23" i="4" s="1"/>
  <c r="H9" i="4" l="1"/>
  <c r="H11" i="4" s="1"/>
  <c r="D16" i="2"/>
  <c r="H21" i="4" l="1"/>
  <c r="H14" i="4" l="1"/>
  <c r="E35" i="2" l="1"/>
  <c r="E28" i="2"/>
  <c r="D28" i="2"/>
  <c r="D22" i="2" l="1"/>
  <c r="D24" i="2" s="1"/>
  <c r="D37" i="2" s="1"/>
  <c r="D39" i="2" s="1"/>
  <c r="E22" i="2"/>
  <c r="E24" i="2" s="1"/>
  <c r="E37" i="2" s="1"/>
  <c r="E39" i="2" s="1"/>
  <c r="E9" i="5" l="1"/>
  <c r="E12" i="5" s="1"/>
  <c r="D9" i="5"/>
  <c r="D12" i="5" s="1"/>
  <c r="D37" i="1"/>
  <c r="D45" i="1"/>
  <c r="H12" i="4" l="1"/>
  <c r="H15" i="4"/>
  <c r="H22" i="4"/>
  <c r="E45" i="1"/>
  <c r="E37" i="1"/>
  <c r="E25" i="1"/>
  <c r="H16" i="4" l="1"/>
  <c r="D46" i="1"/>
  <c r="E46" i="1"/>
  <c r="H18" i="4" l="1"/>
</calcChain>
</file>

<file path=xl/sharedStrings.xml><?xml version="1.0" encoding="utf-8"?>
<sst xmlns="http://schemas.openxmlformats.org/spreadsheetml/2006/main" count="180" uniqueCount="129">
  <si>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</si>
  <si>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</si>
  <si>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</si>
  <si>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</si>
  <si>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</si>
  <si>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</si>
  <si>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</si>
  <si>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</si>
  <si>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</si>
  <si>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</si>
  <si>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</si>
  <si>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</si>
  <si>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</si>
  <si>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</si>
  <si>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</si>
  <si>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</si>
  <si>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</si>
  <si>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</si>
  <si>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</si>
  <si>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</si>
  <si>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</si>
  <si>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</si>
  <si>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</si>
  <si>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</si>
  <si>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</si>
  <si>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</si>
  <si>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</si>
  <si>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</si>
  <si>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</si>
  <si>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</si>
  <si>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</si>
  <si>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</si>
  <si>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</si>
  <si>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</si>
  <si>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</si>
  <si>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</si>
  <si>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</si>
  <si>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Кредиты  клиентам</t>
  </si>
  <si>
    <t>Чистые доходы/(расходы) по операциям в иностранной валюте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</si>
  <si>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</si>
  <si>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</si>
  <si>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</si>
  <si>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</si>
  <si>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</si>
  <si>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</si>
  <si>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</si>
  <si>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</si>
  <si>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</si>
  <si>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</si>
  <si>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</si>
  <si>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Сейткасимова А.Г.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</si>
  <si>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</si>
  <si>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</si>
  <si>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</si>
  <si>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</si>
  <si>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ФИНАНСОВОМ ПОЛОЖЕНИИ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</si>
  <si>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</si>
  <si>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</si>
  <si>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</si>
  <si>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Поступление от реализации основных средств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</si>
  <si>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</si>
  <si>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</si>
  <si>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</si>
  <si>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</si>
  <si>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 xml:space="preserve">Дебиторская задолженность </t>
  </si>
  <si>
    <t>Кредиторская задолженность</t>
  </si>
  <si>
    <t>Прочие налоги к выплате</t>
  </si>
  <si>
    <t>2018 года</t>
  </si>
  <si>
    <t>На 31 декабря 2017 года</t>
  </si>
  <si>
    <t>Процентные доходы по инвестиционным ценным бумагам</t>
  </si>
  <si>
    <t>Чистый убыток от реструктуризации кредитов клиентам</t>
  </si>
  <si>
    <t xml:space="preserve">Итого совокупный доход за отчетный период </t>
  </si>
  <si>
    <t>Приобретение прочих финансовых активов</t>
  </si>
  <si>
    <t>Запасы</t>
  </si>
  <si>
    <t>Общие и административные расходы</t>
  </si>
  <si>
    <t>Расходы по реализации</t>
  </si>
  <si>
    <t>Пересчитанное сальдо в соответствии с МСФО (IFRS) 9</t>
  </si>
  <si>
    <t>Реализованные расходы за вычетом доходов по производным финансовым активам</t>
  </si>
  <si>
    <t>2019 года</t>
  </si>
  <si>
    <t>Шоданова Г.Т.</t>
  </si>
  <si>
    <t>Управляющий директор - член Правления</t>
  </si>
  <si>
    <t>Главный бухгалтер</t>
  </si>
  <si>
    <t>31 декабря 2018 года</t>
  </si>
  <si>
    <t>Расходы по кредитным убыткам</t>
  </si>
  <si>
    <t>На 31 декабря 2018 года</t>
  </si>
  <si>
    <t>Накопленный дефицит/нераспределенная прибыль*</t>
  </si>
  <si>
    <t>-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</si>
  <si>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</si>
  <si>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</si>
  <si>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</si>
  <si>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</si>
  <si>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</si>
  <si>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</si>
  <si>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</si>
  <si>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</si>
  <si>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</si>
  <si>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</si>
  <si>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</si>
  <si>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</si>
  <si>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</si>
  <si>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</si>
  <si>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</si>
  <si>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</si>
  <si>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Балансовая стоимость одной простой акции (в тенге)</t>
  </si>
  <si>
    <t>2018 года*</t>
  </si>
  <si>
    <t>Прочие доходы/(расходы) от обесценения и создания резервов</t>
  </si>
  <si>
    <t>Экономия по корпоративному подоходному налогу</t>
  </si>
  <si>
    <t>Влияние применения МСФО (IFRS) 9 (Прим.2)</t>
  </si>
  <si>
    <t>на 30 июня 2019 года</t>
  </si>
  <si>
    <t>30 июня 2019 года</t>
  </si>
  <si>
    <t>За шесть месяцев, закончившихся 30 июня 2019 года</t>
  </si>
  <si>
    <t xml:space="preserve">За шесть месяцев, 
закончившихся 30 июня
</t>
  </si>
  <si>
    <t>За шесть месяцев, закончившихся 30 июня</t>
  </si>
  <si>
    <t>На 30 июня 2018 года</t>
  </si>
  <si>
    <t>На 30 июня 2019 года</t>
  </si>
  <si>
    <t xml:space="preserve">За шесть месяцев, </t>
  </si>
  <si>
    <t>закончившихся 30 июня</t>
  </si>
  <si>
    <t>* Некоторые суммы, приведённые в данном столбце, не согласуются с финансовой отчётностью на 30 июня 2018 года, поскольку отражают произведённые реклассификации, подробная информация о которых приведена в Примечании 2.</t>
  </si>
  <si>
    <t>Поступление от увеличения задолженности перед Акционером</t>
  </si>
  <si>
    <t>Погашение задолженности перед Акционером</t>
  </si>
  <si>
    <t>Дивиденды выплаченные Акционеру</t>
  </si>
  <si>
    <t>Прочие выплаты</t>
  </si>
  <si>
    <t>ПРОМЕЖУТОЧНЫЙ СОКРАЩЕННЫЙ ОТЧЕТ О ПРИБЫЛИ ИЛИ УБЫТКЕ</t>
  </si>
  <si>
    <t>ПРОМЕЖУТОЧНЫЙ СОКРАЩЕННЫЙ ОТЧЕТ ОБ ИЗМЕНЕНИЯХ В СОБСТВЕННОМ КАПИТАЛЕ</t>
  </si>
  <si>
    <t>Прочие расходы</t>
  </si>
  <si>
    <t>Дивиденды объявленные (Примечание 24)</t>
  </si>
  <si>
    <t>Доход от первоначального признания по займам, полученным от Акционера по ставке ниже рыночной (примечание 24)</t>
  </si>
  <si>
    <t>Резерв по условному распределению за период (примечание 24)</t>
  </si>
  <si>
    <t>Непроцентные доходы/(расходы)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</si>
</sst>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9"/>
      <color rgb="FF00000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165" fontId="8" fillId="0" borderId="0"/>
    <xf numFmtId="0" fontId="14" fillId="0" borderId="0"/>
    <xf numFmtId="0" fontId="8" fillId="0" borderId="0"/>
    <xf numFmtId="170" fontId="16" fillId="0" borderId="0" applyFont="0" applyFill="0" applyBorder="0" applyAlignment="0" applyProtection="0"/>
    <xf numFmtId="0" fontId="16" fillId="0" borderId="0"/>
    <xf numFmtId="172" fontId="5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</cellStyleXfs>
  <cellXfs count="156">
    <xf numFmtId="0" fontId="0" fillId="0" borderId="0" xfId="0"/>
    <xf numFmtId="0" fontId="9" fillId="0" borderId="0" xfId="2" applyNumberFormat="1" applyFont="1" applyAlignment="1">
      <alignment horizontal="left"/>
    </xf>
    <xf numFmtId="0" fontId="10" fillId="0" borderId="0" xfId="2" applyFont="1" applyAlignment="1">
      <alignment horizontal="left"/>
    </xf>
    <xf numFmtId="0" fontId="10" fillId="0" borderId="0" xfId="2" applyFont="1"/>
    <xf numFmtId="0" fontId="13" fillId="0" borderId="0" xfId="2" applyFont="1"/>
    <xf numFmtId="0" fontId="12" fillId="0" borderId="0" xfId="2" applyNumberFormat="1" applyFont="1" applyAlignment="1">
      <alignment horizontal="right"/>
    </xf>
    <xf numFmtId="167" fontId="10" fillId="0" borderId="0" xfId="2" applyNumberFormat="1" applyFont="1"/>
    <xf numFmtId="0" fontId="12" fillId="0" borderId="0" xfId="4" applyNumberFormat="1" applyFont="1" applyBorder="1" applyAlignment="1" applyProtection="1">
      <alignment horizontal="left"/>
      <protection locked="0"/>
    </xf>
    <xf numFmtId="0" fontId="10" fillId="0" borderId="0" xfId="2" applyFont="1" applyAlignment="1">
      <alignment horizontal="left" wrapText="1"/>
    </xf>
    <xf numFmtId="0" fontId="11" fillId="0" borderId="1" xfId="2" applyFont="1" applyBorder="1" applyAlignment="1">
      <alignment horizontal="center" wrapText="1"/>
    </xf>
    <xf numFmtId="168" fontId="15" fillId="0" borderId="0" xfId="4" applyNumberFormat="1" applyFont="1" applyBorder="1" applyAlignment="1" applyProtection="1">
      <alignment horizontal="left" wrapText="1"/>
      <protection locked="0"/>
    </xf>
    <xf numFmtId="0" fontId="10" fillId="0" borderId="0" xfId="4" applyFont="1" applyFill="1" applyBorder="1" applyAlignment="1">
      <alignment horizontal="left"/>
    </xf>
    <xf numFmtId="166" fontId="10" fillId="0" borderId="0" xfId="3" applyNumberFormat="1" applyFont="1" applyFill="1" applyBorder="1" applyAlignment="1" applyProtection="1"/>
    <xf numFmtId="0" fontId="12" fillId="0" borderId="0" xfId="2" applyNumberFormat="1" applyFont="1" applyAlignment="1"/>
    <xf numFmtId="0" fontId="10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6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166" fontId="11" fillId="0" borderId="2" xfId="3" applyNumberFormat="1" applyFont="1" applyFill="1" applyBorder="1" applyAlignment="1" applyProtection="1"/>
    <xf numFmtId="0" fontId="12" fillId="0" borderId="0" xfId="2" applyNumberFormat="1" applyFont="1" applyFill="1" applyAlignment="1"/>
    <xf numFmtId="0" fontId="11" fillId="0" borderId="0" xfId="2" applyFont="1" applyFill="1"/>
    <xf numFmtId="166" fontId="11" fillId="0" borderId="3" xfId="3" applyNumberFormat="1" applyFont="1" applyFill="1" applyBorder="1" applyAlignment="1" applyProtection="1"/>
    <xf numFmtId="0" fontId="15" fillId="0" borderId="0" xfId="4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166" fontId="11" fillId="0" borderId="4" xfId="3" applyNumberFormat="1" applyFont="1" applyFill="1" applyBorder="1" applyAlignment="1" applyProtection="1"/>
    <xf numFmtId="0" fontId="11" fillId="0" borderId="0" xfId="4" applyFont="1" applyFill="1" applyBorder="1" applyAlignment="1">
      <alignment horizontal="left"/>
    </xf>
    <xf numFmtId="0" fontId="12" fillId="0" borderId="0" xfId="2" applyNumberFormat="1" applyFont="1" applyFill="1" applyAlignment="1">
      <alignment horizontal="right"/>
    </xf>
    <xf numFmtId="0" fontId="10" fillId="0" borderId="0" xfId="2" applyFont="1" applyFill="1"/>
    <xf numFmtId="0" fontId="9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2" fillId="0" borderId="0" xfId="2" applyNumberFormat="1" applyFont="1" applyFill="1" applyAlignment="1">
      <alignment horizontal="left"/>
    </xf>
    <xf numFmtId="0" fontId="17" fillId="0" borderId="0" xfId="2" applyFont="1" applyFill="1"/>
    <xf numFmtId="0" fontId="18" fillId="0" borderId="0" xfId="2" applyNumberFormat="1" applyFont="1" applyFill="1" applyAlignment="1">
      <alignment horizontal="right"/>
    </xf>
    <xf numFmtId="167" fontId="10" fillId="0" borderId="0" xfId="2" applyNumberFormat="1" applyFont="1" applyFill="1"/>
    <xf numFmtId="0" fontId="18" fillId="0" borderId="0" xfId="2" applyNumberFormat="1" applyFont="1" applyFill="1" applyAlignment="1"/>
    <xf numFmtId="0" fontId="15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5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5" fillId="0" borderId="3" xfId="3" applyNumberFormat="1" applyFont="1" applyFill="1" applyBorder="1" applyAlignment="1" applyProtection="1"/>
    <xf numFmtId="166" fontId="20" fillId="0" borderId="5" xfId="3" applyNumberFormat="1" applyFont="1" applyFill="1" applyBorder="1" applyAlignment="1" applyProtection="1"/>
    <xf numFmtId="166" fontId="15" fillId="0" borderId="0" xfId="3" applyNumberFormat="1" applyFont="1" applyFill="1" applyBorder="1" applyAlignment="1" applyProtection="1"/>
    <xf numFmtId="166" fontId="20" fillId="0" borderId="3" xfId="3" applyNumberFormat="1" applyFont="1" applyFill="1" applyBorder="1" applyAlignment="1" applyProtection="1"/>
    <xf numFmtId="0" fontId="16" fillId="0" borderId="0" xfId="2" applyFont="1" applyFill="1" applyAlignment="1">
      <alignment horizontal="right"/>
    </xf>
    <xf numFmtId="0" fontId="24" fillId="0" borderId="0" xfId="0" applyFont="1" applyFill="1" applyAlignment="1">
      <alignment vertical="center" wrapText="1"/>
    </xf>
    <xf numFmtId="166" fontId="23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5" fillId="0" borderId="0" xfId="2" applyFont="1" applyAlignment="1">
      <alignment horizontal="left" wrapText="1"/>
    </xf>
    <xf numFmtId="166" fontId="10" fillId="0" borderId="0" xfId="2" applyNumberFormat="1" applyFont="1" applyFill="1"/>
    <xf numFmtId="0" fontId="19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6" fontId="20" fillId="0" borderId="0" xfId="3" applyNumberFormat="1" applyFont="1" applyFill="1" applyBorder="1" applyAlignment="1" applyProtection="1"/>
    <xf numFmtId="166" fontId="7" fillId="0" borderId="5" xfId="3" applyNumberFormat="1" applyFont="1" applyFill="1" applyBorder="1" applyAlignment="1" applyProtection="1"/>
    <xf numFmtId="0" fontId="7" fillId="0" borderId="0" xfId="0" applyFont="1"/>
    <xf numFmtId="0" fontId="19" fillId="0" borderId="0" xfId="2" applyFont="1" applyFill="1" applyBorder="1" applyAlignment="1">
      <alignment horizontal="center" wrapText="1"/>
    </xf>
    <xf numFmtId="3" fontId="7" fillId="0" borderId="0" xfId="0" applyNumberFormat="1" applyFont="1" applyAlignment="1">
      <alignment horizontal="center"/>
    </xf>
    <xf numFmtId="0" fontId="0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 wrapText="1"/>
    </xf>
    <xf numFmtId="0" fontId="16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/>
    <xf numFmtId="0" fontId="10" fillId="0" borderId="0" xfId="4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6" fillId="0" borderId="0" xfId="4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32" fillId="0" borderId="0" xfId="5" applyFont="1" applyFill="1" applyAlignment="1">
      <alignment horizontal="left"/>
    </xf>
    <xf numFmtId="4" fontId="15" fillId="0" borderId="0" xfId="3" applyNumberFormat="1" applyFont="1" applyFill="1" applyBorder="1" applyAlignment="1" applyProtection="1"/>
    <xf numFmtId="0" fontId="16" fillId="0" borderId="0" xfId="5" applyFont="1" applyFill="1" applyAlignment="1">
      <alignment horizontal="center"/>
    </xf>
    <xf numFmtId="0" fontId="10" fillId="0" borderId="0" xfId="4" applyFont="1" applyFill="1" applyAlignment="1">
      <alignment horizontal="left" wrapText="1"/>
    </xf>
    <xf numFmtId="0" fontId="4" fillId="0" borderId="0" xfId="0" applyFont="1"/>
    <xf numFmtId="3" fontId="7" fillId="0" borderId="0" xfId="0" applyNumberFormat="1" applyFont="1" applyAlignment="1">
      <alignment horizontal="center" wrapText="1"/>
    </xf>
    <xf numFmtId="3" fontId="7" fillId="0" borderId="5" xfId="0" applyNumberFormat="1" applyFont="1" applyBorder="1"/>
    <xf numFmtId="3" fontId="0" fillId="0" borderId="0" xfId="0" applyNumberFormat="1" applyFill="1"/>
    <xf numFmtId="3" fontId="5" fillId="0" borderId="0" xfId="0" applyNumberFormat="1" applyFont="1"/>
    <xf numFmtId="3" fontId="7" fillId="0" borderId="5" xfId="0" applyNumberFormat="1" applyFont="1" applyFill="1" applyBorder="1"/>
    <xf numFmtId="3" fontId="0" fillId="0" borderId="0" xfId="0" applyNumberFormat="1"/>
    <xf numFmtId="3" fontId="7" fillId="0" borderId="0" xfId="0" applyNumberFormat="1" applyFont="1" applyBorder="1"/>
    <xf numFmtId="3" fontId="3" fillId="0" borderId="0" xfId="0" applyNumberFormat="1" applyFont="1" applyBorder="1"/>
    <xf numFmtId="0" fontId="7" fillId="0" borderId="6" xfId="0" applyFont="1" applyBorder="1" applyAlignment="1">
      <alignment wrapText="1"/>
    </xf>
    <xf numFmtId="3" fontId="7" fillId="0" borderId="6" xfId="0" applyNumberFormat="1" applyFont="1" applyBorder="1"/>
    <xf numFmtId="0" fontId="0" fillId="0" borderId="0" xfId="0"/>
    <xf numFmtId="0" fontId="1" fillId="0" borderId="0" xfId="0" applyFont="1" applyBorder="1"/>
    <xf numFmtId="0" fontId="33" fillId="0" borderId="0" xfId="0" applyFont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indent="1"/>
    </xf>
    <xf numFmtId="0" fontId="33" fillId="0" borderId="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23" fillId="0" borderId="0" xfId="0" applyFont="1" applyAlignment="1">
      <alignment horizontal="justify" vertical="center"/>
    </xf>
    <xf numFmtId="0" fontId="35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34" fillId="0" borderId="8" xfId="0" applyFont="1" applyBorder="1" applyAlignment="1">
      <alignment horizontal="center" vertical="center"/>
    </xf>
    <xf numFmtId="3" fontId="33" fillId="0" borderId="0" xfId="0" applyNumberFormat="1" applyFont="1" applyAlignment="1">
      <alignment horizontal="center" vertical="center" wrapText="1"/>
    </xf>
    <xf numFmtId="3" fontId="35" fillId="0" borderId="8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3" fontId="39" fillId="0" borderId="7" xfId="0" applyNumberFormat="1" applyFont="1" applyBorder="1" applyAlignment="1">
      <alignment horizontal="center" vertical="center" wrapText="1"/>
    </xf>
    <xf numFmtId="3" fontId="38" fillId="0" borderId="7" xfId="0" applyNumberFormat="1" applyFont="1" applyBorder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3" fontId="39" fillId="0" borderId="9" xfId="0" applyNumberFormat="1" applyFont="1" applyBorder="1" applyAlignment="1">
      <alignment horizontal="center" vertical="center" wrapText="1"/>
    </xf>
    <xf numFmtId="3" fontId="38" fillId="0" borderId="8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0" fillId="0" borderId="0" xfId="0" applyFill="1"/>
    <xf numFmtId="0" fontId="11" fillId="0" borderId="1" xfId="2" applyFont="1" applyFill="1" applyBorder="1" applyAlignment="1">
      <alignment horizontal="center" wrapText="1"/>
    </xf>
    <xf numFmtId="166" fontId="15" fillId="0" borderId="5" xfId="3" applyNumberFormat="1" applyFont="1" applyFill="1" applyBorder="1" applyAlignment="1" applyProtection="1"/>
    <xf numFmtId="171" fontId="16" fillId="0" borderId="0" xfId="6" applyNumberFormat="1" applyFont="1" applyFill="1"/>
    <xf numFmtId="166" fontId="22" fillId="0" borderId="0" xfId="0" applyNumberFormat="1" applyFont="1" applyFill="1" applyBorder="1" applyAlignment="1">
      <alignment horizontal="left" vertical="center" wrapText="1"/>
    </xf>
    <xf numFmtId="173" fontId="21" fillId="0" borderId="0" xfId="1" applyNumberFormat="1" applyFont="1" applyFill="1"/>
    <xf numFmtId="3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5" fillId="0" borderId="0" xfId="0" applyNumberFormat="1" applyFont="1" applyFill="1"/>
    <xf numFmtId="0" fontId="0" fillId="0" borderId="0" xfId="0" applyFill="1" applyAlignment="1">
      <alignment wrapText="1"/>
    </xf>
    <xf numFmtId="0" fontId="7" fillId="0" borderId="5" xfId="0" applyFont="1" applyFill="1" applyBorder="1"/>
    <xf numFmtId="0" fontId="34" fillId="0" borderId="0" xfId="0" applyFont="1" applyFill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3" fontId="35" fillId="0" borderId="0" xfId="0" applyNumberFormat="1" applyFont="1" applyFill="1" applyAlignment="1">
      <alignment horizontal="center" vertical="center" wrapText="1"/>
    </xf>
    <xf numFmtId="3" fontId="35" fillId="0" borderId="8" xfId="0" applyNumberFormat="1" applyFont="1" applyFill="1" applyBorder="1" applyAlignment="1">
      <alignment horizontal="center" vertical="center" wrapText="1"/>
    </xf>
    <xf numFmtId="3" fontId="39" fillId="0" borderId="7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3" fontId="39" fillId="0" borderId="9" xfId="0" applyNumberFormat="1" applyFont="1" applyFill="1" applyBorder="1" applyAlignment="1">
      <alignment horizontal="center" vertical="center" wrapText="1"/>
    </xf>
    <xf numFmtId="3" fontId="39" fillId="0" borderId="8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2" applyFont="1" applyAlignment="1">
      <alignment horizontal="center"/>
    </xf>
    <xf numFmtId="0" fontId="15" fillId="0" borderId="0" xfId="2" applyNumberFormat="1" applyFont="1" applyAlignment="1">
      <alignment horizontal="center"/>
    </xf>
    <xf numFmtId="14" fontId="30" fillId="0" borderId="0" xfId="2" applyNumberFormat="1" applyFont="1" applyAlignment="1">
      <alignment horizontal="center"/>
    </xf>
    <xf numFmtId="0" fontId="7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0" xfId="2" applyNumberFormat="1" applyFont="1" applyFill="1" applyAlignment="1">
      <alignment horizontal="center"/>
    </xf>
    <xf numFmtId="169" fontId="31" fillId="0" borderId="0" xfId="2" applyNumberFormat="1" applyFont="1" applyFill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2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36" fillId="0" borderId="0" xfId="0" applyFont="1" applyFill="1" applyAlignment="1">
      <alignment horizontal="left" vertical="center" wrapText="1"/>
    </xf>
    <xf numFmtId="0" fontId="34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34" fillId="0" borderId="8" xfId="0" applyFont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2"/>
  <sheetViews>
    <sheetView zoomScaleNormal="100" workbookViewId="0">
      <selection activeCell="B51" sqref="B51"/>
    </sheetView>
  </sheetViews>
  <sheetFormatPr defaultRowHeight="15" x14ac:dyDescent="0.25"/>
  <cols>
    <col min="2" max="2" width="57.7109375" customWidth="1"/>
    <col min="3" max="3" width="9.85546875" customWidth="1"/>
    <col min="4" max="4" width="15.5703125" style="115" customWidth="1"/>
    <col min="5" max="5" width="20.140625" customWidth="1"/>
  </cols>
  <sheetData>
    <row r="1" spans="1:5" x14ac:dyDescent="0.25">
      <c r="A1" s="1"/>
      <c r="B1" s="2"/>
      <c r="C1" s="2"/>
      <c r="D1" s="114"/>
      <c r="E1" s="12"/>
    </row>
    <row r="2" spans="1:5" x14ac:dyDescent="0.25">
      <c r="A2" s="137" t="s">
        <v>55</v>
      </c>
      <c r="B2" s="137"/>
      <c r="C2" s="137"/>
      <c r="D2" s="137"/>
      <c r="E2" s="137"/>
    </row>
    <row r="3" spans="1:5" x14ac:dyDescent="0.25">
      <c r="A3" s="138" t="s">
        <v>108</v>
      </c>
      <c r="B3" s="138"/>
      <c r="C3" s="138"/>
      <c r="D3" s="138"/>
      <c r="E3" s="138"/>
    </row>
    <row r="4" spans="1:5" x14ac:dyDescent="0.25">
      <c r="A4" s="139" t="s">
        <v>27</v>
      </c>
      <c r="B4" s="139"/>
      <c r="C4" s="139"/>
      <c r="D4" s="139"/>
      <c r="E4" s="139"/>
    </row>
    <row r="5" spans="1:5" x14ac:dyDescent="0.25">
      <c r="A5" s="4"/>
      <c r="B5" s="2"/>
      <c r="C5" s="2"/>
      <c r="D5" s="114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28"/>
      <c r="E7" s="3"/>
    </row>
    <row r="8" spans="1:5" x14ac:dyDescent="0.25">
      <c r="A8" s="3"/>
      <c r="B8" s="5"/>
      <c r="C8" s="5"/>
      <c r="D8" s="28"/>
      <c r="E8" s="6"/>
    </row>
    <row r="9" spans="1:5" x14ac:dyDescent="0.25">
      <c r="A9" s="3"/>
      <c r="B9" s="2"/>
      <c r="C9" s="2"/>
      <c r="D9" s="28"/>
      <c r="E9" s="3"/>
    </row>
    <row r="10" spans="1:5" ht="26.25" x14ac:dyDescent="0.25">
      <c r="A10" s="7"/>
      <c r="B10" s="8"/>
      <c r="C10" s="50" t="s">
        <v>35</v>
      </c>
      <c r="D10" s="116" t="s">
        <v>109</v>
      </c>
      <c r="E10" s="9" t="s">
        <v>82</v>
      </c>
    </row>
    <row r="11" spans="1:5" x14ac:dyDescent="0.25">
      <c r="B11" s="10" t="s">
        <v>28</v>
      </c>
      <c r="C11" s="10"/>
      <c r="D11" s="28"/>
      <c r="E11" s="3"/>
    </row>
    <row r="12" spans="1:5" x14ac:dyDescent="0.25">
      <c r="A12" s="5"/>
      <c r="B12" s="11" t="s">
        <v>0</v>
      </c>
      <c r="C12" s="65">
        <v>3</v>
      </c>
      <c r="D12" s="12">
        <v>27294571</v>
      </c>
      <c r="E12" s="12">
        <v>44798305</v>
      </c>
    </row>
    <row r="13" spans="1:5" x14ac:dyDescent="0.25">
      <c r="A13" s="13"/>
      <c r="B13" s="14" t="s">
        <v>1</v>
      </c>
      <c r="C13" s="66">
        <v>4</v>
      </c>
      <c r="D13" s="12">
        <v>3137328</v>
      </c>
      <c r="E13" s="12"/>
    </row>
    <row r="14" spans="1:5" x14ac:dyDescent="0.25">
      <c r="A14" s="13"/>
      <c r="B14" s="14" t="s">
        <v>2</v>
      </c>
      <c r="C14" s="66">
        <v>5</v>
      </c>
      <c r="D14" s="12">
        <v>40551885</v>
      </c>
      <c r="E14" s="12">
        <v>43004358</v>
      </c>
    </row>
    <row r="15" spans="1:5" x14ac:dyDescent="0.25">
      <c r="A15" s="13"/>
      <c r="B15" s="14" t="s">
        <v>3</v>
      </c>
      <c r="C15" s="66">
        <v>6</v>
      </c>
      <c r="D15" s="12">
        <v>201072372</v>
      </c>
      <c r="E15" s="12">
        <v>186617217</v>
      </c>
    </row>
    <row r="16" spans="1:5" x14ac:dyDescent="0.25">
      <c r="A16" s="13"/>
      <c r="B16" s="15" t="s">
        <v>4</v>
      </c>
      <c r="C16" s="67">
        <v>7</v>
      </c>
      <c r="D16" s="12">
        <v>13731972</v>
      </c>
      <c r="E16" s="12">
        <f>7375617+3364561-20517</f>
        <v>10719661</v>
      </c>
    </row>
    <row r="17" spans="1:5" s="90" customFormat="1" x14ac:dyDescent="0.25">
      <c r="A17" s="13"/>
      <c r="B17" s="15" t="s">
        <v>73</v>
      </c>
      <c r="C17" s="67">
        <v>8</v>
      </c>
      <c r="D17" s="12">
        <v>42193</v>
      </c>
      <c r="E17" s="12">
        <v>20517</v>
      </c>
    </row>
    <row r="18" spans="1:5" x14ac:dyDescent="0.25">
      <c r="A18" s="13"/>
      <c r="B18" s="17" t="s">
        <v>36</v>
      </c>
      <c r="C18" s="69"/>
      <c r="D18" s="12">
        <v>175427</v>
      </c>
      <c r="E18" s="12">
        <v>175427</v>
      </c>
    </row>
    <row r="19" spans="1:5" x14ac:dyDescent="0.25">
      <c r="A19" s="13"/>
      <c r="B19" s="15" t="s">
        <v>5</v>
      </c>
      <c r="C19" s="67">
        <v>9</v>
      </c>
      <c r="D19" s="12">
        <v>1135240</v>
      </c>
      <c r="E19" s="12">
        <v>995816</v>
      </c>
    </row>
    <row r="20" spans="1:5" x14ac:dyDescent="0.25">
      <c r="A20" s="13"/>
      <c r="B20" s="15" t="s">
        <v>6</v>
      </c>
      <c r="C20" s="67">
        <v>10</v>
      </c>
      <c r="D20" s="12">
        <v>647215</v>
      </c>
      <c r="E20" s="12">
        <v>554969</v>
      </c>
    </row>
    <row r="21" spans="1:5" x14ac:dyDescent="0.25">
      <c r="A21" s="13"/>
      <c r="B21" s="16" t="s">
        <v>60</v>
      </c>
      <c r="C21" s="68">
        <v>11</v>
      </c>
      <c r="D21" s="12">
        <v>4604058</v>
      </c>
      <c r="E21" s="12">
        <v>3891038</v>
      </c>
    </row>
    <row r="22" spans="1:5" x14ac:dyDescent="0.25">
      <c r="A22" s="13"/>
      <c r="B22" s="16" t="s">
        <v>7</v>
      </c>
      <c r="C22" s="68">
        <v>12</v>
      </c>
      <c r="D22" s="12">
        <v>12183097</v>
      </c>
      <c r="E22" s="12">
        <v>7190060</v>
      </c>
    </row>
    <row r="23" spans="1:5" x14ac:dyDescent="0.25">
      <c r="A23" s="13"/>
      <c r="B23" s="16" t="s">
        <v>64</v>
      </c>
      <c r="C23" s="68">
        <v>13</v>
      </c>
      <c r="D23" s="12">
        <v>506787</v>
      </c>
      <c r="E23" s="12">
        <v>481261</v>
      </c>
    </row>
    <row r="24" spans="1:5" x14ac:dyDescent="0.25">
      <c r="A24" s="13"/>
      <c r="B24" s="16" t="s">
        <v>8</v>
      </c>
      <c r="C24" s="68">
        <v>21</v>
      </c>
      <c r="D24" s="12">
        <v>429266</v>
      </c>
      <c r="E24" s="12">
        <v>485249</v>
      </c>
    </row>
    <row r="25" spans="1:5" ht="15.75" thickBot="1" x14ac:dyDescent="0.3">
      <c r="A25" s="13"/>
      <c r="B25" s="18" t="s">
        <v>29</v>
      </c>
      <c r="C25" s="70"/>
      <c r="D25" s="19">
        <f>SUM(D12:D24)</f>
        <v>305511411</v>
      </c>
      <c r="E25" s="19">
        <f>SUM(E12:E24)</f>
        <v>298933878</v>
      </c>
    </row>
    <row r="26" spans="1:5" ht="15.75" thickTop="1" x14ac:dyDescent="0.25">
      <c r="A26" s="13"/>
      <c r="B26" s="18"/>
      <c r="C26" s="70"/>
      <c r="D26" s="12"/>
      <c r="E26" s="12"/>
    </row>
    <row r="27" spans="1:5" x14ac:dyDescent="0.25">
      <c r="A27" s="13"/>
      <c r="B27" s="18" t="s">
        <v>30</v>
      </c>
      <c r="C27" s="70"/>
      <c r="D27" s="12"/>
      <c r="E27" s="12"/>
    </row>
    <row r="28" spans="1:5" x14ac:dyDescent="0.25">
      <c r="A28" s="20"/>
      <c r="B28" s="16" t="s">
        <v>63</v>
      </c>
      <c r="C28" s="68">
        <v>14</v>
      </c>
      <c r="D28" s="12">
        <v>63979523</v>
      </c>
      <c r="E28" s="12">
        <v>67232037</v>
      </c>
    </row>
    <row r="29" spans="1:5" x14ac:dyDescent="0.25">
      <c r="A29" s="13"/>
      <c r="B29" s="16" t="s">
        <v>9</v>
      </c>
      <c r="C29" s="68">
        <v>15</v>
      </c>
      <c r="D29" s="12">
        <v>40522000</v>
      </c>
      <c r="E29" s="12">
        <v>41807710</v>
      </c>
    </row>
    <row r="30" spans="1:5" x14ac:dyDescent="0.25">
      <c r="A30" s="13"/>
      <c r="B30" s="16" t="s">
        <v>52</v>
      </c>
      <c r="C30" s="68">
        <v>16</v>
      </c>
      <c r="D30" s="12">
        <v>69357807</v>
      </c>
      <c r="E30" s="12">
        <v>64596068</v>
      </c>
    </row>
    <row r="31" spans="1:5" ht="26.25" x14ac:dyDescent="0.25">
      <c r="A31" s="13"/>
      <c r="B31" s="78" t="s">
        <v>62</v>
      </c>
      <c r="C31" s="68"/>
      <c r="D31" s="12">
        <v>1042974</v>
      </c>
      <c r="E31" s="12">
        <v>1338197</v>
      </c>
    </row>
    <row r="32" spans="1:5" x14ac:dyDescent="0.25">
      <c r="A32" s="13"/>
      <c r="B32" s="16" t="s">
        <v>10</v>
      </c>
      <c r="C32" s="68">
        <v>18</v>
      </c>
      <c r="D32" s="12">
        <v>2950588</v>
      </c>
      <c r="E32" s="12">
        <v>4263925</v>
      </c>
    </row>
    <row r="33" spans="1:5" x14ac:dyDescent="0.25">
      <c r="A33" s="13"/>
      <c r="B33" s="16" t="s">
        <v>102</v>
      </c>
      <c r="C33" s="68"/>
      <c r="D33" s="12">
        <v>5778498</v>
      </c>
      <c r="E33" s="12">
        <v>5070632</v>
      </c>
    </row>
    <row r="34" spans="1:5" x14ac:dyDescent="0.25">
      <c r="A34" s="13"/>
      <c r="B34" s="16" t="s">
        <v>65</v>
      </c>
      <c r="C34" s="68">
        <v>19</v>
      </c>
      <c r="D34" s="12">
        <v>13770243</v>
      </c>
      <c r="E34" s="12">
        <v>4858232</v>
      </c>
    </row>
    <row r="35" spans="1:5" x14ac:dyDescent="0.25">
      <c r="A35" s="13"/>
      <c r="B35" s="16" t="s">
        <v>66</v>
      </c>
      <c r="C35" s="68">
        <v>20</v>
      </c>
      <c r="D35" s="12">
        <v>82238</v>
      </c>
      <c r="E35" s="12">
        <v>114088</v>
      </c>
    </row>
    <row r="36" spans="1:5" x14ac:dyDescent="0.25">
      <c r="A36" s="13"/>
      <c r="B36" s="16" t="s">
        <v>11</v>
      </c>
      <c r="C36" s="68">
        <v>21</v>
      </c>
      <c r="D36" s="12">
        <v>5814446</v>
      </c>
      <c r="E36" s="12">
        <v>3303277</v>
      </c>
    </row>
    <row r="37" spans="1:5" x14ac:dyDescent="0.25">
      <c r="A37" s="13"/>
      <c r="B37" s="21" t="s">
        <v>31</v>
      </c>
      <c r="C37" s="71"/>
      <c r="D37" s="22">
        <f>SUM(D28:D36)</f>
        <v>203298317</v>
      </c>
      <c r="E37" s="22">
        <f>SUM(E28:E36)</f>
        <v>192584166</v>
      </c>
    </row>
    <row r="38" spans="1:5" x14ac:dyDescent="0.25">
      <c r="A38" s="13"/>
      <c r="B38" s="23"/>
      <c r="C38" s="72"/>
      <c r="D38" s="12"/>
      <c r="E38" s="12"/>
    </row>
    <row r="39" spans="1:5" x14ac:dyDescent="0.25">
      <c r="A39" s="13"/>
      <c r="B39" s="18" t="s">
        <v>32</v>
      </c>
      <c r="C39" s="70"/>
      <c r="D39" s="12"/>
      <c r="E39" s="12"/>
    </row>
    <row r="40" spans="1:5" x14ac:dyDescent="0.25">
      <c r="B40" s="16" t="s">
        <v>12</v>
      </c>
      <c r="C40" s="68">
        <v>24</v>
      </c>
      <c r="D40" s="12">
        <v>82837204</v>
      </c>
      <c r="E40" s="12">
        <v>82837204</v>
      </c>
    </row>
    <row r="41" spans="1:5" x14ac:dyDescent="0.25">
      <c r="A41" s="3"/>
      <c r="B41" s="16" t="s">
        <v>61</v>
      </c>
      <c r="C41" s="68">
        <v>24</v>
      </c>
      <c r="D41" s="12">
        <v>25730293</v>
      </c>
      <c r="E41" s="12">
        <v>25730293</v>
      </c>
    </row>
    <row r="42" spans="1:5" x14ac:dyDescent="0.25">
      <c r="A42" s="3"/>
      <c r="B42" s="16" t="s">
        <v>13</v>
      </c>
      <c r="C42" s="68">
        <v>24</v>
      </c>
      <c r="D42" s="12">
        <v>1436184</v>
      </c>
      <c r="E42" s="12">
        <v>1436184</v>
      </c>
    </row>
    <row r="43" spans="1:5" x14ac:dyDescent="0.25">
      <c r="A43" s="3"/>
      <c r="B43" s="24" t="s">
        <v>14</v>
      </c>
      <c r="C43" s="73">
        <v>24</v>
      </c>
      <c r="D43" s="12">
        <v>-9605611</v>
      </c>
      <c r="E43" s="12">
        <v>-9605611</v>
      </c>
    </row>
    <row r="44" spans="1:5" x14ac:dyDescent="0.25">
      <c r="A44" s="3"/>
      <c r="B44" s="16" t="s">
        <v>15</v>
      </c>
      <c r="C44" s="68"/>
      <c r="D44" s="12">
        <v>1815024</v>
      </c>
      <c r="E44" s="12">
        <v>5951642</v>
      </c>
    </row>
    <row r="45" spans="1:5" x14ac:dyDescent="0.25">
      <c r="A45" s="3"/>
      <c r="B45" s="18" t="s">
        <v>33</v>
      </c>
      <c r="C45" s="70"/>
      <c r="D45" s="25">
        <f>SUM(D40:D44)</f>
        <v>102213094</v>
      </c>
      <c r="E45" s="25">
        <f>SUM(E40:E44)</f>
        <v>106349712</v>
      </c>
    </row>
    <row r="46" spans="1:5" ht="15.75" thickBot="1" x14ac:dyDescent="0.3">
      <c r="A46" s="3"/>
      <c r="B46" s="26" t="s">
        <v>34</v>
      </c>
      <c r="C46" s="74"/>
      <c r="D46" s="19">
        <f>D45+D37</f>
        <v>305511411</v>
      </c>
      <c r="E46" s="19">
        <f>E45+E37</f>
        <v>298933878</v>
      </c>
    </row>
    <row r="47" spans="1:5" ht="15.75" thickTop="1" x14ac:dyDescent="0.25">
      <c r="A47" s="3"/>
      <c r="B47" s="75" t="s">
        <v>103</v>
      </c>
      <c r="C47" s="77">
        <v>24</v>
      </c>
      <c r="D47" s="76">
        <v>1226.0899999999999</v>
      </c>
      <c r="E47" s="76">
        <v>1277.1400000000001</v>
      </c>
    </row>
    <row r="48" spans="1:5" x14ac:dyDescent="0.25">
      <c r="A48" s="27"/>
      <c r="B48" s="28"/>
      <c r="C48" s="28"/>
      <c r="D48" s="51"/>
      <c r="E48" s="51"/>
    </row>
    <row r="50" spans="2:4" x14ac:dyDescent="0.25">
      <c r="B50" t="s">
        <v>50</v>
      </c>
      <c r="D50" s="115" t="s">
        <v>80</v>
      </c>
    </row>
    <row r="52" spans="2:4" x14ac:dyDescent="0.25">
      <c r="B52" t="s">
        <v>79</v>
      </c>
      <c r="D52" s="115" t="s">
        <v>81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5"/>
  <sheetViews>
    <sheetView topLeftCell="A19" zoomScaleNormal="100" workbookViewId="0">
      <selection activeCell="B42" sqref="B42:E42"/>
    </sheetView>
  </sheetViews>
  <sheetFormatPr defaultRowHeight="15" x14ac:dyDescent="0.25"/>
  <cols>
    <col min="2" max="2" width="64" customWidth="1"/>
    <col min="3" max="3" width="11.140625" customWidth="1"/>
    <col min="4" max="4" width="17.85546875" style="115" customWidth="1"/>
    <col min="5" max="5" width="16.57031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42" t="s">
        <v>122</v>
      </c>
      <c r="B2" s="142"/>
      <c r="C2" s="142"/>
      <c r="D2" s="142"/>
      <c r="E2" s="142"/>
    </row>
    <row r="3" spans="1:5" x14ac:dyDescent="0.25">
      <c r="A3" s="143" t="s">
        <v>110</v>
      </c>
      <c r="B3" s="143"/>
      <c r="C3" s="143"/>
      <c r="D3" s="143"/>
      <c r="E3" s="143"/>
    </row>
    <row r="4" spans="1:5" x14ac:dyDescent="0.25">
      <c r="A4" s="144" t="s">
        <v>27</v>
      </c>
      <c r="B4" s="144"/>
      <c r="C4" s="144"/>
      <c r="D4" s="144"/>
      <c r="E4" s="144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ht="47.25" customHeight="1" x14ac:dyDescent="0.25">
      <c r="A9" s="30"/>
      <c r="B9" s="30"/>
      <c r="C9" s="30"/>
      <c r="D9" s="140" t="s">
        <v>111</v>
      </c>
      <c r="E9" s="141"/>
    </row>
    <row r="10" spans="1:5" x14ac:dyDescent="0.25">
      <c r="A10" s="34"/>
      <c r="B10" s="30"/>
      <c r="C10" s="53" t="s">
        <v>35</v>
      </c>
      <c r="D10" s="52" t="s">
        <v>78</v>
      </c>
      <c r="E10" s="52" t="s">
        <v>104</v>
      </c>
    </row>
    <row r="11" spans="1:5" ht="12.75" customHeight="1" x14ac:dyDescent="0.25">
      <c r="A11" s="36"/>
      <c r="B11" s="37" t="s">
        <v>16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10962902</v>
      </c>
      <c r="E12" s="12">
        <v>9173005</v>
      </c>
    </row>
    <row r="13" spans="1:5" ht="12.75" customHeight="1" x14ac:dyDescent="0.25">
      <c r="A13" s="36"/>
      <c r="B13" s="38" t="s">
        <v>37</v>
      </c>
      <c r="C13" s="38"/>
      <c r="D13" s="12">
        <v>1898929</v>
      </c>
      <c r="E13" s="12">
        <v>2164114</v>
      </c>
    </row>
    <row r="14" spans="1:5" ht="12.75" customHeight="1" x14ac:dyDescent="0.25">
      <c r="A14" s="36"/>
      <c r="B14" s="38" t="s">
        <v>1</v>
      </c>
      <c r="C14" s="38"/>
      <c r="D14" s="12">
        <v>888754</v>
      </c>
      <c r="E14" s="12">
        <v>805496</v>
      </c>
    </row>
    <row r="15" spans="1:5" ht="12.75" customHeight="1" x14ac:dyDescent="0.25">
      <c r="A15" s="36"/>
      <c r="B15" s="38" t="s">
        <v>69</v>
      </c>
      <c r="C15" s="38"/>
      <c r="D15" s="12">
        <v>402082</v>
      </c>
      <c r="E15" s="12">
        <v>117107</v>
      </c>
    </row>
    <row r="16" spans="1:5" ht="12.75" customHeight="1" x14ac:dyDescent="0.25">
      <c r="A16" s="36"/>
      <c r="B16" s="38"/>
      <c r="C16" s="38"/>
      <c r="D16" s="39">
        <f>SUM(D12:D15)</f>
        <v>14152667</v>
      </c>
      <c r="E16" s="39">
        <f>SUM(E12:E15)</f>
        <v>12259722</v>
      </c>
    </row>
    <row r="17" spans="1:5" ht="12.75" customHeight="1" x14ac:dyDescent="0.25">
      <c r="A17" s="36"/>
      <c r="B17" s="37" t="s">
        <v>17</v>
      </c>
      <c r="C17" s="37"/>
      <c r="D17" s="12"/>
      <c r="E17" s="31"/>
    </row>
    <row r="18" spans="1:5" ht="12.75" customHeight="1" x14ac:dyDescent="0.25">
      <c r="A18" s="36"/>
      <c r="B18" s="41" t="s">
        <v>52</v>
      </c>
      <c r="C18" s="41"/>
      <c r="D18" s="12">
        <v>-3495967</v>
      </c>
      <c r="E18" s="12">
        <v>-2278367</v>
      </c>
    </row>
    <row r="19" spans="1:5" ht="12.75" customHeight="1" x14ac:dyDescent="0.25">
      <c r="A19" s="36"/>
      <c r="B19" s="40" t="s">
        <v>63</v>
      </c>
      <c r="C19" s="40"/>
      <c r="D19" s="12">
        <v>-2297630</v>
      </c>
      <c r="E19" s="12">
        <v>-2491766</v>
      </c>
    </row>
    <row r="20" spans="1:5" ht="12.75" customHeight="1" x14ac:dyDescent="0.25">
      <c r="A20" s="36"/>
      <c r="B20" s="41" t="s">
        <v>9</v>
      </c>
      <c r="C20" s="41"/>
      <c r="D20" s="12">
        <v>-2130548</v>
      </c>
      <c r="E20" s="12">
        <v>-1745568</v>
      </c>
    </row>
    <row r="21" spans="1:5" ht="12.75" customHeight="1" x14ac:dyDescent="0.25">
      <c r="A21" s="36"/>
      <c r="B21" s="38"/>
      <c r="C21" s="38"/>
      <c r="D21" s="42">
        <f>SUM(D18:D20)</f>
        <v>-7924145</v>
      </c>
      <c r="E21" s="42">
        <f>SUM(E18:E20)</f>
        <v>-6515701</v>
      </c>
    </row>
    <row r="22" spans="1:5" ht="12.75" customHeight="1" x14ac:dyDescent="0.25">
      <c r="A22" s="36"/>
      <c r="B22" s="37" t="s">
        <v>18</v>
      </c>
      <c r="C22" s="37"/>
      <c r="D22" s="39">
        <f>D16+D21</f>
        <v>6228522</v>
      </c>
      <c r="E22" s="39">
        <f>E16+E21</f>
        <v>5744021</v>
      </c>
    </row>
    <row r="23" spans="1:5" ht="16.5" customHeight="1" x14ac:dyDescent="0.25">
      <c r="A23" s="34"/>
      <c r="B23" s="38" t="s">
        <v>83</v>
      </c>
      <c r="C23" s="59">
        <v>22</v>
      </c>
      <c r="D23" s="12">
        <v>-853900</v>
      </c>
      <c r="E23" s="12">
        <v>-3142198</v>
      </c>
    </row>
    <row r="24" spans="1:5" ht="28.5" customHeight="1" x14ac:dyDescent="0.25">
      <c r="A24" s="36"/>
      <c r="B24" s="37" t="s">
        <v>19</v>
      </c>
      <c r="C24" s="60"/>
      <c r="D24" s="43">
        <f>SUM(D22:D23)</f>
        <v>5374622</v>
      </c>
      <c r="E24" s="43">
        <f>SUM(E22:E23)</f>
        <v>2601823</v>
      </c>
    </row>
    <row r="25" spans="1:5" ht="29.25" customHeight="1" x14ac:dyDescent="0.25">
      <c r="A25" s="36"/>
      <c r="B25" s="38" t="s">
        <v>51</v>
      </c>
      <c r="C25" s="59"/>
      <c r="D25" s="12">
        <v>-1326</v>
      </c>
      <c r="E25" s="12">
        <v>555</v>
      </c>
    </row>
    <row r="26" spans="1:5" ht="12.75" customHeight="1" x14ac:dyDescent="0.25">
      <c r="A26" s="36"/>
      <c r="B26" s="38" t="s">
        <v>38</v>
      </c>
      <c r="C26" s="59"/>
      <c r="D26" s="12">
        <v>-431279</v>
      </c>
      <c r="E26" s="12">
        <v>329668</v>
      </c>
    </row>
    <row r="27" spans="1:5" ht="12.75" customHeight="1" x14ac:dyDescent="0.25">
      <c r="A27" s="36"/>
      <c r="B27" s="38" t="s">
        <v>20</v>
      </c>
      <c r="C27" s="59">
        <v>25</v>
      </c>
      <c r="D27" s="12">
        <v>499258</v>
      </c>
      <c r="E27" s="12">
        <v>389647</v>
      </c>
    </row>
    <row r="28" spans="1:5" ht="12.75" customHeight="1" x14ac:dyDescent="0.25">
      <c r="A28" s="36"/>
      <c r="B28" s="37" t="s">
        <v>128</v>
      </c>
      <c r="C28" s="60"/>
      <c r="D28" s="42">
        <f>SUM(D25:D27)</f>
        <v>66653</v>
      </c>
      <c r="E28" s="42">
        <f>SUM(E25:E27)</f>
        <v>719870</v>
      </c>
    </row>
    <row r="29" spans="1:5" ht="12.75" customHeight="1" x14ac:dyDescent="0.25">
      <c r="A29" s="36"/>
      <c r="B29" s="38"/>
      <c r="C29" s="59"/>
      <c r="D29" s="44"/>
      <c r="E29" s="31"/>
    </row>
    <row r="30" spans="1:5" ht="12.75" customHeight="1" x14ac:dyDescent="0.25">
      <c r="A30" s="36"/>
      <c r="B30" s="38" t="s">
        <v>74</v>
      </c>
      <c r="C30" s="59">
        <v>26</v>
      </c>
      <c r="D30" s="12">
        <v>-1043108</v>
      </c>
      <c r="E30" s="12">
        <v>-911730</v>
      </c>
    </row>
    <row r="31" spans="1:5" ht="12.75" customHeight="1" x14ac:dyDescent="0.25">
      <c r="A31" s="36"/>
      <c r="B31" s="38" t="s">
        <v>75</v>
      </c>
      <c r="C31" s="59">
        <v>27</v>
      </c>
      <c r="D31" s="12">
        <v>-862610</v>
      </c>
      <c r="E31" s="12">
        <v>-764527</v>
      </c>
    </row>
    <row r="32" spans="1:5" ht="16.5" customHeight="1" x14ac:dyDescent="0.25">
      <c r="A32" s="36"/>
      <c r="B32" s="38" t="s">
        <v>70</v>
      </c>
      <c r="C32" s="59">
        <v>28</v>
      </c>
      <c r="D32" s="12">
        <v>-781482</v>
      </c>
      <c r="E32" s="12">
        <v>-191176</v>
      </c>
    </row>
    <row r="33" spans="1:5" ht="12.75" customHeight="1" x14ac:dyDescent="0.25">
      <c r="A33" s="36"/>
      <c r="B33" s="38" t="s">
        <v>105</v>
      </c>
      <c r="C33" s="59">
        <v>29</v>
      </c>
      <c r="D33" s="12">
        <v>-309939</v>
      </c>
      <c r="E33" s="12">
        <v>-91144</v>
      </c>
    </row>
    <row r="34" spans="1:5" s="90" customFormat="1" ht="12.75" customHeight="1" x14ac:dyDescent="0.25">
      <c r="A34" s="36"/>
      <c r="B34" s="38" t="s">
        <v>124</v>
      </c>
      <c r="C34" s="59"/>
      <c r="D34" s="12">
        <v>-14293</v>
      </c>
      <c r="E34" s="12"/>
    </row>
    <row r="35" spans="1:5" ht="12.75" customHeight="1" x14ac:dyDescent="0.25">
      <c r="A35" s="36"/>
      <c r="B35" s="37" t="s">
        <v>21</v>
      </c>
      <c r="C35" s="60"/>
      <c r="D35" s="45">
        <f>SUM(D30:D34)</f>
        <v>-3011432</v>
      </c>
      <c r="E35" s="45">
        <f>SUM(E30:E33)</f>
        <v>-1958577</v>
      </c>
    </row>
    <row r="36" spans="1:5" ht="12.75" customHeight="1" x14ac:dyDescent="0.25">
      <c r="A36" s="36"/>
      <c r="B36" s="37"/>
      <c r="C36" s="60"/>
      <c r="D36" s="54"/>
      <c r="E36" s="54"/>
    </row>
    <row r="37" spans="1:5" ht="12.75" customHeight="1" x14ac:dyDescent="0.25">
      <c r="A37" s="36"/>
      <c r="B37" s="37" t="s">
        <v>39</v>
      </c>
      <c r="C37" s="60"/>
      <c r="D37" s="44">
        <f>D24+D28+D35</f>
        <v>2429843</v>
      </c>
      <c r="E37" s="44">
        <f>E24+E28+E35</f>
        <v>1363116</v>
      </c>
    </row>
    <row r="38" spans="1:5" ht="12.75" customHeight="1" x14ac:dyDescent="0.25">
      <c r="A38" s="36"/>
      <c r="B38" s="38" t="s">
        <v>106</v>
      </c>
      <c r="C38" s="59">
        <v>17</v>
      </c>
      <c r="D38" s="12">
        <v>161911</v>
      </c>
      <c r="E38" s="12">
        <v>138252</v>
      </c>
    </row>
    <row r="39" spans="1:5" ht="12.75" customHeight="1" x14ac:dyDescent="0.25">
      <c r="A39" s="30"/>
      <c r="B39" s="37" t="s">
        <v>22</v>
      </c>
      <c r="C39" s="60"/>
      <c r="D39" s="117">
        <f>SUM(D37:D38)</f>
        <v>2591754</v>
      </c>
      <c r="E39" s="55">
        <f>SUM(E37:E38)</f>
        <v>1501368</v>
      </c>
    </row>
    <row r="40" spans="1:5" ht="12.75" customHeight="1" x14ac:dyDescent="0.25">
      <c r="A40" s="30"/>
      <c r="B40" s="46"/>
      <c r="C40" s="61"/>
      <c r="D40" s="118"/>
      <c r="E40" s="32"/>
    </row>
    <row r="41" spans="1:5" x14ac:dyDescent="0.25">
      <c r="A41" s="30"/>
      <c r="B41" s="47"/>
      <c r="C41" s="47"/>
      <c r="D41" s="119"/>
      <c r="E41" s="48"/>
    </row>
    <row r="42" spans="1:5" ht="28.5" customHeight="1" x14ac:dyDescent="0.25">
      <c r="A42" s="30"/>
      <c r="B42" s="145" t="s">
        <v>117</v>
      </c>
      <c r="C42" s="145"/>
      <c r="D42" s="145"/>
      <c r="E42" s="145"/>
    </row>
    <row r="43" spans="1:5" x14ac:dyDescent="0.25">
      <c r="A43" s="30"/>
      <c r="B43" s="100"/>
      <c r="C43" s="46"/>
      <c r="D43" s="120"/>
      <c r="E43" s="32"/>
    </row>
    <row r="44" spans="1:5" s="90" customFormat="1" x14ac:dyDescent="0.25">
      <c r="A44" s="30"/>
      <c r="B44" s="90" t="s">
        <v>50</v>
      </c>
      <c r="D44" s="115" t="s">
        <v>80</v>
      </c>
      <c r="E44" s="48"/>
    </row>
    <row r="45" spans="1:5" s="90" customFormat="1" x14ac:dyDescent="0.25">
      <c r="A45" s="30"/>
      <c r="D45" s="115"/>
      <c r="E45" s="49"/>
    </row>
    <row r="46" spans="1:5" s="90" customFormat="1" x14ac:dyDescent="0.25">
      <c r="A46" s="30"/>
      <c r="B46" s="90" t="s">
        <v>79</v>
      </c>
      <c r="D46" s="115" t="s">
        <v>81</v>
      </c>
      <c r="E46" s="49"/>
    </row>
    <row r="47" spans="1:5" x14ac:dyDescent="0.25">
      <c r="A47" s="30"/>
      <c r="B47" s="46"/>
      <c r="C47" s="46"/>
      <c r="D47" s="120"/>
      <c r="E47" s="32"/>
    </row>
    <row r="48" spans="1:5" x14ac:dyDescent="0.25">
      <c r="A48" s="30"/>
      <c r="B48" s="46"/>
      <c r="C48" s="46"/>
      <c r="D48" s="120"/>
      <c r="E48" s="32"/>
    </row>
    <row r="49" spans="1:5" x14ac:dyDescent="0.25">
      <c r="A49" s="30"/>
      <c r="B49" s="46"/>
      <c r="C49" s="46"/>
      <c r="D49" s="120"/>
      <c r="E49" s="32"/>
    </row>
    <row r="50" spans="1:5" x14ac:dyDescent="0.25">
      <c r="A50" s="30"/>
      <c r="B50" s="46"/>
      <c r="C50" s="46"/>
      <c r="D50" s="120"/>
      <c r="E50" s="32"/>
    </row>
    <row r="51" spans="1:5" x14ac:dyDescent="0.25">
      <c r="A51" s="30"/>
      <c r="B51" s="46"/>
      <c r="C51" s="46"/>
      <c r="D51" s="120"/>
      <c r="E51" s="32"/>
    </row>
    <row r="52" spans="1:5" x14ac:dyDescent="0.25">
      <c r="A52" s="30"/>
      <c r="B52" s="46"/>
      <c r="C52" s="46"/>
      <c r="D52" s="120"/>
      <c r="E52" s="32"/>
    </row>
    <row r="53" spans="1:5" x14ac:dyDescent="0.25">
      <c r="A53" s="30"/>
      <c r="B53" s="46"/>
      <c r="C53" s="46"/>
      <c r="D53" s="120"/>
      <c r="E53" s="32"/>
    </row>
    <row r="54" spans="1:5" x14ac:dyDescent="0.25">
      <c r="A54" s="30"/>
      <c r="B54" s="46"/>
      <c r="C54" s="46"/>
      <c r="D54" s="120"/>
      <c r="E54" s="32"/>
    </row>
    <row r="55" spans="1:5" x14ac:dyDescent="0.25">
      <c r="A55" s="30"/>
      <c r="B55" s="46"/>
      <c r="C55" s="46"/>
      <c r="D55" s="120"/>
      <c r="E55" s="32"/>
    </row>
  </sheetData>
  <mergeCells count="5">
    <mergeCell ref="D9:E9"/>
    <mergeCell ref="A2:E2"/>
    <mergeCell ref="A3:E3"/>
    <mergeCell ref="A4:E4"/>
    <mergeCell ref="B42:E42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9"/>
  <sheetViews>
    <sheetView zoomScaleNormal="100" workbookViewId="0">
      <selection activeCell="D1" sqref="D1:D1048576"/>
    </sheetView>
  </sheetViews>
  <sheetFormatPr defaultRowHeight="15" x14ac:dyDescent="0.25"/>
  <cols>
    <col min="1" max="1" width="6.140625" customWidth="1"/>
    <col min="2" max="2" width="45.28515625" customWidth="1"/>
    <col min="4" max="4" width="15" style="115" customWidth="1"/>
    <col min="5" max="5" width="15" customWidth="1"/>
  </cols>
  <sheetData>
    <row r="2" spans="1:5" ht="18.75" x14ac:dyDescent="0.3">
      <c r="A2" s="146" t="s">
        <v>56</v>
      </c>
      <c r="B2" s="146"/>
      <c r="C2" s="146"/>
      <c r="D2" s="146"/>
      <c r="E2" s="146"/>
    </row>
    <row r="3" spans="1:5" x14ac:dyDescent="0.25">
      <c r="A3" s="147" t="s">
        <v>110</v>
      </c>
      <c r="B3" s="147"/>
      <c r="C3" s="147"/>
      <c r="D3" s="147"/>
      <c r="E3" s="147"/>
    </row>
    <row r="4" spans="1:5" x14ac:dyDescent="0.25">
      <c r="A4" s="148" t="s">
        <v>27</v>
      </c>
      <c r="B4" s="148"/>
      <c r="C4" s="148"/>
      <c r="D4" s="148"/>
      <c r="E4" s="148"/>
    </row>
    <row r="6" spans="1:5" ht="28.5" customHeight="1" x14ac:dyDescent="0.25">
      <c r="C6" s="147" t="s">
        <v>35</v>
      </c>
      <c r="D6" s="149" t="s">
        <v>112</v>
      </c>
      <c r="E6" s="149"/>
    </row>
    <row r="7" spans="1:5" x14ac:dyDescent="0.25">
      <c r="C7" s="147"/>
      <c r="D7" s="52" t="s">
        <v>78</v>
      </c>
      <c r="E7" s="52" t="s">
        <v>67</v>
      </c>
    </row>
    <row r="8" spans="1:5" x14ac:dyDescent="0.25">
      <c r="D8" s="57"/>
      <c r="E8" s="57"/>
    </row>
    <row r="9" spans="1:5" x14ac:dyDescent="0.25">
      <c r="B9" s="56" t="s">
        <v>40</v>
      </c>
      <c r="D9" s="121">
        <f>ОПиУ!D39</f>
        <v>2591754</v>
      </c>
      <c r="E9" s="58">
        <f>ОПиУ!E39</f>
        <v>1501368</v>
      </c>
    </row>
    <row r="10" spans="1:5" x14ac:dyDescent="0.25">
      <c r="B10" s="56" t="s">
        <v>53</v>
      </c>
      <c r="D10" s="121"/>
      <c r="E10" s="58"/>
    </row>
    <row r="11" spans="1:5" x14ac:dyDescent="0.25">
      <c r="B11" s="79" t="s">
        <v>54</v>
      </c>
      <c r="D11" s="121">
        <v>0</v>
      </c>
      <c r="E11" s="58">
        <v>0</v>
      </c>
    </row>
    <row r="12" spans="1:5" x14ac:dyDescent="0.25">
      <c r="B12" s="56" t="s">
        <v>41</v>
      </c>
      <c r="D12" s="121">
        <f>D9</f>
        <v>2591754</v>
      </c>
      <c r="E12" s="58">
        <f>E9</f>
        <v>1501368</v>
      </c>
    </row>
    <row r="17" spans="2:4" x14ac:dyDescent="0.25">
      <c r="B17" t="s">
        <v>50</v>
      </c>
      <c r="D17" s="115" t="s">
        <v>80</v>
      </c>
    </row>
    <row r="19" spans="2:4" x14ac:dyDescent="0.25">
      <c r="B19" t="s">
        <v>79</v>
      </c>
      <c r="D19" s="115" t="s">
        <v>81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H41"/>
  <sheetViews>
    <sheetView zoomScaleNormal="100" workbookViewId="0">
      <selection activeCell="B27" sqref="B27"/>
    </sheetView>
  </sheetViews>
  <sheetFormatPr defaultRowHeight="15" x14ac:dyDescent="0.25"/>
  <cols>
    <col min="1" max="1" width="6.7109375" customWidth="1"/>
    <col min="2" max="2" width="62" customWidth="1"/>
    <col min="3" max="3" width="16.28515625" style="85" customWidth="1"/>
    <col min="4" max="4" width="17" style="85" customWidth="1"/>
    <col min="5" max="6" width="16.28515625" style="85" customWidth="1"/>
    <col min="7" max="7" width="20.28515625" style="85" customWidth="1"/>
    <col min="8" max="8" width="19.85546875" style="85" customWidth="1"/>
  </cols>
  <sheetData>
    <row r="2" spans="2:8" ht="15.75" x14ac:dyDescent="0.25">
      <c r="B2" s="150" t="s">
        <v>123</v>
      </c>
      <c r="C2" s="150"/>
      <c r="D2" s="150"/>
      <c r="E2" s="150"/>
      <c r="F2" s="150"/>
      <c r="G2" s="150"/>
      <c r="H2" s="150"/>
    </row>
    <row r="3" spans="2:8" ht="15.75" x14ac:dyDescent="0.25">
      <c r="B3" s="150" t="s">
        <v>110</v>
      </c>
      <c r="C3" s="150"/>
      <c r="D3" s="150"/>
      <c r="E3" s="150"/>
      <c r="F3" s="150"/>
      <c r="G3" s="150"/>
      <c r="H3" s="150"/>
    </row>
    <row r="4" spans="2:8" x14ac:dyDescent="0.25">
      <c r="B4" s="148" t="s">
        <v>27</v>
      </c>
      <c r="C4" s="148"/>
      <c r="D4" s="148"/>
      <c r="E4" s="148"/>
      <c r="F4" s="148"/>
      <c r="G4" s="148"/>
      <c r="H4" s="148"/>
    </row>
    <row r="7" spans="2:8" ht="57.75" customHeight="1" x14ac:dyDescent="0.25">
      <c r="C7" s="80" t="s">
        <v>12</v>
      </c>
      <c r="D7" s="80" t="s">
        <v>48</v>
      </c>
      <c r="E7" s="80" t="s">
        <v>13</v>
      </c>
      <c r="F7" s="80" t="s">
        <v>14</v>
      </c>
      <c r="G7" s="80" t="s">
        <v>85</v>
      </c>
      <c r="H7" s="80" t="s">
        <v>49</v>
      </c>
    </row>
    <row r="8" spans="2:8" ht="15.75" customHeight="1" x14ac:dyDescent="0.25">
      <c r="C8" s="80"/>
      <c r="D8" s="80"/>
      <c r="E8" s="80"/>
      <c r="F8" s="80"/>
      <c r="G8" s="80"/>
      <c r="H8" s="80"/>
    </row>
    <row r="9" spans="2:8" x14ac:dyDescent="0.25">
      <c r="B9" s="64" t="s">
        <v>68</v>
      </c>
      <c r="C9" s="81">
        <v>82837204</v>
      </c>
      <c r="D9" s="81">
        <v>24912791</v>
      </c>
      <c r="E9" s="81">
        <v>1436184</v>
      </c>
      <c r="F9" s="81">
        <v>-9542733</v>
      </c>
      <c r="G9" s="81">
        <v>3141505</v>
      </c>
      <c r="H9" s="81">
        <f>SUM(C9:G9)</f>
        <v>102784951</v>
      </c>
    </row>
    <row r="10" spans="2:8" s="90" customFormat="1" x14ac:dyDescent="0.25">
      <c r="B10" s="91" t="s">
        <v>107</v>
      </c>
      <c r="C10" s="86"/>
      <c r="D10" s="86"/>
      <c r="E10" s="86"/>
      <c r="F10" s="86"/>
      <c r="G10" s="87">
        <v>-346015</v>
      </c>
      <c r="H10" s="87">
        <f>SUM(C10:G10)</f>
        <v>-346015</v>
      </c>
    </row>
    <row r="11" spans="2:8" s="90" customFormat="1" x14ac:dyDescent="0.25">
      <c r="B11" s="88" t="s">
        <v>76</v>
      </c>
      <c r="C11" s="89">
        <f>SUM(C9:C10)</f>
        <v>82837204</v>
      </c>
      <c r="D11" s="89">
        <f t="shared" ref="D11:H11" si="0">SUM(D9:D10)</f>
        <v>24912791</v>
      </c>
      <c r="E11" s="89">
        <f t="shared" si="0"/>
        <v>1436184</v>
      </c>
      <c r="F11" s="89">
        <f t="shared" si="0"/>
        <v>-9542733</v>
      </c>
      <c r="G11" s="89">
        <f t="shared" si="0"/>
        <v>2795490</v>
      </c>
      <c r="H11" s="89">
        <f t="shared" si="0"/>
        <v>102438936</v>
      </c>
    </row>
    <row r="12" spans="2:8" x14ac:dyDescent="0.25">
      <c r="B12" s="62" t="s">
        <v>71</v>
      </c>
      <c r="C12" s="82">
        <v>0</v>
      </c>
      <c r="D12" s="82">
        <v>0</v>
      </c>
      <c r="E12" s="82">
        <v>0</v>
      </c>
      <c r="F12" s="82">
        <v>0</v>
      </c>
      <c r="G12" s="82">
        <v>1501368</v>
      </c>
      <c r="H12" s="83">
        <f t="shared" ref="H12:H22" si="1">SUM(C12:G12)</f>
        <v>1501368</v>
      </c>
    </row>
    <row r="13" spans="2:8" s="90" customFormat="1" x14ac:dyDescent="0.25">
      <c r="B13" s="62" t="s">
        <v>125</v>
      </c>
      <c r="C13" s="82"/>
      <c r="D13" s="82"/>
      <c r="E13" s="82"/>
      <c r="F13" s="82"/>
      <c r="G13" s="82">
        <v>-3572220</v>
      </c>
      <c r="H13" s="83">
        <f t="shared" si="1"/>
        <v>-3572220</v>
      </c>
    </row>
    <row r="14" spans="2:8" ht="30" x14ac:dyDescent="0.25">
      <c r="B14" s="63" t="s">
        <v>126</v>
      </c>
      <c r="C14" s="82">
        <v>0</v>
      </c>
      <c r="D14" s="82">
        <v>250198</v>
      </c>
      <c r="E14" s="82">
        <v>0</v>
      </c>
      <c r="F14" s="82">
        <v>0</v>
      </c>
      <c r="G14" s="82">
        <v>0</v>
      </c>
      <c r="H14" s="83">
        <f t="shared" si="1"/>
        <v>250198</v>
      </c>
    </row>
    <row r="15" spans="2:8" ht="18" customHeight="1" x14ac:dyDescent="0.25">
      <c r="B15" s="63" t="s">
        <v>127</v>
      </c>
      <c r="C15" s="82">
        <v>0</v>
      </c>
      <c r="D15" s="82">
        <v>0</v>
      </c>
      <c r="E15" s="82">
        <v>0</v>
      </c>
      <c r="F15" s="82">
        <v>-33381</v>
      </c>
      <c r="G15" s="82">
        <v>0</v>
      </c>
      <c r="H15" s="83">
        <f t="shared" si="1"/>
        <v>-33381</v>
      </c>
    </row>
    <row r="16" spans="2:8" ht="18" customHeight="1" x14ac:dyDescent="0.25">
      <c r="B16" s="64" t="s">
        <v>113</v>
      </c>
      <c r="C16" s="84">
        <f t="shared" ref="C16:H16" si="2">SUM(C11:C15)</f>
        <v>82837204</v>
      </c>
      <c r="D16" s="84">
        <f t="shared" si="2"/>
        <v>25162989</v>
      </c>
      <c r="E16" s="84">
        <f t="shared" si="2"/>
        <v>1436184</v>
      </c>
      <c r="F16" s="84">
        <f t="shared" si="2"/>
        <v>-9576114</v>
      </c>
      <c r="G16" s="84">
        <f t="shared" si="2"/>
        <v>724638</v>
      </c>
      <c r="H16" s="84">
        <f t="shared" si="2"/>
        <v>100584901</v>
      </c>
    </row>
    <row r="17" spans="2:8" ht="18" customHeight="1" x14ac:dyDescent="0.25">
      <c r="B17" s="63"/>
      <c r="C17" s="82"/>
      <c r="D17" s="82"/>
      <c r="E17" s="82"/>
      <c r="F17" s="82"/>
      <c r="G17" s="82"/>
      <c r="H17" s="83"/>
    </row>
    <row r="18" spans="2:8" x14ac:dyDescent="0.25">
      <c r="B18" s="64" t="s">
        <v>84</v>
      </c>
      <c r="C18" s="81">
        <v>82837204</v>
      </c>
      <c r="D18" s="81">
        <v>25730293</v>
      </c>
      <c r="E18" s="81">
        <v>1436184</v>
      </c>
      <c r="F18" s="81">
        <v>-9605611</v>
      </c>
      <c r="G18" s="81">
        <v>5951642</v>
      </c>
      <c r="H18" s="81">
        <f>SUM(C18:G18)</f>
        <v>106349712</v>
      </c>
    </row>
    <row r="19" spans="2:8" s="115" customFormat="1" x14ac:dyDescent="0.25">
      <c r="B19" s="122" t="s">
        <v>71</v>
      </c>
      <c r="C19" s="82">
        <v>0</v>
      </c>
      <c r="D19" s="82">
        <v>0</v>
      </c>
      <c r="E19" s="82">
        <v>0</v>
      </c>
      <c r="F19" s="82">
        <v>0</v>
      </c>
      <c r="G19" s="82">
        <v>2591754</v>
      </c>
      <c r="H19" s="123">
        <f>SUM(C19:G19)</f>
        <v>2591754</v>
      </c>
    </row>
    <row r="20" spans="2:8" s="115" customFormat="1" x14ac:dyDescent="0.25">
      <c r="B20" s="122" t="s">
        <v>125</v>
      </c>
      <c r="C20" s="82"/>
      <c r="D20" s="82"/>
      <c r="E20" s="82"/>
      <c r="F20" s="82"/>
      <c r="G20" s="82">
        <v>-6728372</v>
      </c>
      <c r="H20" s="123">
        <f>SUM(C20:G20)</f>
        <v>-6728372</v>
      </c>
    </row>
    <row r="21" spans="2:8" s="115" customFormat="1" ht="27.75" customHeight="1" x14ac:dyDescent="0.25">
      <c r="B21" s="124" t="s">
        <v>126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123">
        <f t="shared" si="1"/>
        <v>0</v>
      </c>
    </row>
    <row r="22" spans="2:8" s="115" customFormat="1" ht="15" customHeight="1" x14ac:dyDescent="0.25">
      <c r="B22" s="124" t="s">
        <v>127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123">
        <f t="shared" si="1"/>
        <v>0</v>
      </c>
    </row>
    <row r="23" spans="2:8" s="115" customFormat="1" x14ac:dyDescent="0.25">
      <c r="B23" s="125" t="s">
        <v>114</v>
      </c>
      <c r="C23" s="84">
        <f>SUM(C18:C22)</f>
        <v>82837204</v>
      </c>
      <c r="D23" s="84">
        <f t="shared" ref="D23:F23" si="3">SUM(D18:D22)</f>
        <v>25730293</v>
      </c>
      <c r="E23" s="84">
        <f t="shared" si="3"/>
        <v>1436184</v>
      </c>
      <c r="F23" s="84">
        <f t="shared" si="3"/>
        <v>-9605611</v>
      </c>
      <c r="G23" s="84">
        <f>SUM(G18:G22)</f>
        <v>1815024</v>
      </c>
      <c r="H23" s="84">
        <f>SUM(H18:H22)</f>
        <v>102213094</v>
      </c>
    </row>
    <row r="24" spans="2:8" s="115" customFormat="1" x14ac:dyDescent="0.25">
      <c r="C24" s="82"/>
      <c r="D24" s="82"/>
      <c r="E24" s="82"/>
      <c r="F24" s="82"/>
      <c r="G24" s="82"/>
      <c r="H24" s="123"/>
    </row>
    <row r="25" spans="2:8" s="115" customFormat="1" ht="30.75" customHeight="1" x14ac:dyDescent="0.25">
      <c r="B25" s="151" t="s">
        <v>117</v>
      </c>
      <c r="C25" s="151"/>
      <c r="D25" s="151"/>
      <c r="E25" s="151"/>
      <c r="F25" s="151"/>
      <c r="G25" s="151"/>
      <c r="H25" s="151"/>
    </row>
    <row r="26" spans="2:8" s="90" customFormat="1" x14ac:dyDescent="0.25">
      <c r="C26" s="85"/>
      <c r="D26" s="85"/>
      <c r="E26" s="85"/>
      <c r="F26" s="85"/>
      <c r="G26" s="85"/>
      <c r="H26" s="83"/>
    </row>
    <row r="27" spans="2:8" x14ac:dyDescent="0.25">
      <c r="H27" s="83"/>
    </row>
    <row r="28" spans="2:8" x14ac:dyDescent="0.25">
      <c r="B28" t="s">
        <v>50</v>
      </c>
      <c r="F28" s="90" t="s">
        <v>80</v>
      </c>
      <c r="H28" s="83"/>
    </row>
    <row r="29" spans="2:8" x14ac:dyDescent="0.25">
      <c r="F29" s="90"/>
      <c r="H29" s="83"/>
    </row>
    <row r="30" spans="2:8" x14ac:dyDescent="0.25">
      <c r="B30" s="90" t="s">
        <v>79</v>
      </c>
      <c r="F30" s="90" t="s">
        <v>81</v>
      </c>
      <c r="H30" s="83"/>
    </row>
    <row r="31" spans="2:8" x14ac:dyDescent="0.25">
      <c r="H31" s="83"/>
    </row>
    <row r="32" spans="2:8" x14ac:dyDescent="0.25">
      <c r="H32" s="83"/>
    </row>
    <row r="33" spans="8:8" x14ac:dyDescent="0.25">
      <c r="H33" s="83"/>
    </row>
    <row r="34" spans="8:8" x14ac:dyDescent="0.25">
      <c r="H34" s="83"/>
    </row>
    <row r="35" spans="8:8" x14ac:dyDescent="0.25">
      <c r="H35" s="83"/>
    </row>
    <row r="36" spans="8:8" x14ac:dyDescent="0.25">
      <c r="H36" s="83"/>
    </row>
    <row r="37" spans="8:8" x14ac:dyDescent="0.25">
      <c r="H37" s="83"/>
    </row>
    <row r="38" spans="8:8" x14ac:dyDescent="0.25">
      <c r="H38" s="83"/>
    </row>
    <row r="39" spans="8:8" x14ac:dyDescent="0.25">
      <c r="H39" s="83"/>
    </row>
    <row r="40" spans="8:8" x14ac:dyDescent="0.25">
      <c r="H40" s="83"/>
    </row>
    <row r="41" spans="8:8" x14ac:dyDescent="0.25">
      <c r="H41" s="83"/>
    </row>
  </sheetData>
  <mergeCells count="4">
    <mergeCell ref="B2:H2"/>
    <mergeCell ref="B3:H3"/>
    <mergeCell ref="B4:H4"/>
    <mergeCell ref="B25:H2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5"/>
  <sheetViews>
    <sheetView tabSelected="1" topLeftCell="A13" zoomScaleNormal="100" workbookViewId="0">
      <selection activeCell="H48" sqref="H48"/>
    </sheetView>
  </sheetViews>
  <sheetFormatPr defaultRowHeight="15" x14ac:dyDescent="0.25"/>
  <cols>
    <col min="2" max="2" width="63.85546875" customWidth="1"/>
    <col min="4" max="4" width="16.140625" style="136" customWidth="1"/>
    <col min="5" max="5" width="16.140625" style="102" customWidth="1"/>
  </cols>
  <sheetData>
    <row r="1" spans="2:5" ht="15.75" x14ac:dyDescent="0.25">
      <c r="B1" s="150" t="s">
        <v>57</v>
      </c>
      <c r="C1" s="150"/>
      <c r="D1" s="150"/>
      <c r="E1" s="150"/>
    </row>
    <row r="2" spans="2:5" x14ac:dyDescent="0.25">
      <c r="B2" s="147" t="s">
        <v>110</v>
      </c>
      <c r="C2" s="147"/>
      <c r="D2" s="147"/>
      <c r="E2" s="147"/>
    </row>
    <row r="3" spans="2:5" x14ac:dyDescent="0.25">
      <c r="B3" s="148" t="s">
        <v>27</v>
      </c>
      <c r="C3" s="148"/>
      <c r="D3" s="148"/>
      <c r="E3" s="148"/>
    </row>
    <row r="5" spans="2:5" ht="29.25" customHeight="1" thickBot="1" x14ac:dyDescent="0.3">
      <c r="B5" s="92"/>
      <c r="C5" s="93"/>
      <c r="D5" s="152"/>
      <c r="E5" s="152"/>
    </row>
    <row r="6" spans="2:5" x14ac:dyDescent="0.25">
      <c r="B6" s="153"/>
      <c r="C6" s="154" t="s">
        <v>35</v>
      </c>
      <c r="D6" s="155" t="s">
        <v>115</v>
      </c>
      <c r="E6" s="155"/>
    </row>
    <row r="7" spans="2:5" ht="15.75" thickBot="1" x14ac:dyDescent="0.3">
      <c r="B7" s="153"/>
      <c r="C7" s="154"/>
      <c r="D7" s="152" t="s">
        <v>116</v>
      </c>
      <c r="E7" s="152"/>
    </row>
    <row r="8" spans="2:5" ht="15.75" thickBot="1" x14ac:dyDescent="0.3">
      <c r="B8" s="94"/>
      <c r="C8" s="152"/>
      <c r="D8" s="126" t="s">
        <v>78</v>
      </c>
      <c r="E8" s="103" t="s">
        <v>67</v>
      </c>
    </row>
    <row r="9" spans="2:5" x14ac:dyDescent="0.25">
      <c r="B9" s="94" t="s">
        <v>42</v>
      </c>
      <c r="C9" s="95"/>
      <c r="D9" s="127"/>
      <c r="E9" s="95"/>
    </row>
    <row r="10" spans="2:5" x14ac:dyDescent="0.25">
      <c r="B10" s="96" t="s">
        <v>23</v>
      </c>
      <c r="C10" s="97"/>
      <c r="D10" s="128">
        <v>12237885</v>
      </c>
      <c r="E10" s="104">
        <v>10668024</v>
      </c>
    </row>
    <row r="11" spans="2:5" x14ac:dyDescent="0.25">
      <c r="B11" s="96" t="s">
        <v>24</v>
      </c>
      <c r="C11" s="97"/>
      <c r="D11" s="128">
        <v>-5618013</v>
      </c>
      <c r="E11" s="104">
        <v>-4713465</v>
      </c>
    </row>
    <row r="12" spans="2:5" x14ac:dyDescent="0.25">
      <c r="B12" s="96" t="s">
        <v>77</v>
      </c>
      <c r="C12" s="97"/>
      <c r="D12" s="128" t="s">
        <v>86</v>
      </c>
      <c r="E12" s="104">
        <v>555</v>
      </c>
    </row>
    <row r="13" spans="2:5" x14ac:dyDescent="0.25">
      <c r="B13" s="92" t="s">
        <v>87</v>
      </c>
      <c r="C13" s="97"/>
      <c r="D13" s="128">
        <v>-1211466</v>
      </c>
      <c r="E13" s="104">
        <v>-957799</v>
      </c>
    </row>
    <row r="14" spans="2:5" x14ac:dyDescent="0.25">
      <c r="B14" s="92" t="s">
        <v>88</v>
      </c>
      <c r="C14" s="97"/>
      <c r="D14" s="128">
        <v>-524605</v>
      </c>
      <c r="E14" s="104"/>
    </row>
    <row r="15" spans="2:5" x14ac:dyDescent="0.25">
      <c r="B15" s="92" t="s">
        <v>89</v>
      </c>
      <c r="C15" s="97"/>
      <c r="D15" s="128">
        <v>382836</v>
      </c>
      <c r="E15" s="104">
        <v>425226</v>
      </c>
    </row>
    <row r="16" spans="2:5" ht="15.75" thickBot="1" x14ac:dyDescent="0.3">
      <c r="B16" s="92" t="s">
        <v>90</v>
      </c>
      <c r="C16" s="97"/>
      <c r="D16" s="128">
        <v>-43269</v>
      </c>
      <c r="E16" s="104">
        <v>-72681</v>
      </c>
    </row>
    <row r="17" spans="2:5" ht="24" x14ac:dyDescent="0.25">
      <c r="B17" s="101" t="s">
        <v>91</v>
      </c>
      <c r="C17" s="97"/>
      <c r="D17" s="129">
        <f>SUM(D10:D16)</f>
        <v>5223368</v>
      </c>
      <c r="E17" s="105">
        <f>SUM(E10:E16)</f>
        <v>5349860</v>
      </c>
    </row>
    <row r="18" spans="2:5" x14ac:dyDescent="0.25">
      <c r="B18" s="98" t="s">
        <v>92</v>
      </c>
      <c r="C18" s="97"/>
      <c r="D18" s="128"/>
      <c r="E18" s="104"/>
    </row>
    <row r="19" spans="2:5" x14ac:dyDescent="0.25">
      <c r="B19" s="92" t="s">
        <v>1</v>
      </c>
      <c r="C19" s="97"/>
      <c r="D19" s="128">
        <v>-3102458</v>
      </c>
      <c r="E19" s="104">
        <v>-700</v>
      </c>
    </row>
    <row r="20" spans="2:5" x14ac:dyDescent="0.25">
      <c r="B20" s="92" t="s">
        <v>2</v>
      </c>
      <c r="C20" s="97"/>
      <c r="D20" s="128">
        <v>2265840</v>
      </c>
      <c r="E20" s="104">
        <v>-612293</v>
      </c>
    </row>
    <row r="21" spans="2:5" x14ac:dyDescent="0.25">
      <c r="B21" s="92" t="s">
        <v>3</v>
      </c>
      <c r="C21" s="97"/>
      <c r="D21" s="128">
        <v>-9394985</v>
      </c>
      <c r="E21" s="104">
        <v>695877</v>
      </c>
    </row>
    <row r="22" spans="2:5" x14ac:dyDescent="0.25">
      <c r="B22" s="92" t="s">
        <v>4</v>
      </c>
      <c r="C22" s="97"/>
      <c r="D22" s="128">
        <v>0</v>
      </c>
      <c r="E22" s="106">
        <v>0</v>
      </c>
    </row>
    <row r="23" spans="2:5" x14ac:dyDescent="0.25">
      <c r="B23" s="92" t="s">
        <v>93</v>
      </c>
      <c r="C23" s="97"/>
      <c r="D23" s="128">
        <v>-713020</v>
      </c>
      <c r="E23" s="104">
        <v>-24332</v>
      </c>
    </row>
    <row r="24" spans="2:5" x14ac:dyDescent="0.25">
      <c r="B24" s="92" t="s">
        <v>7</v>
      </c>
      <c r="C24" s="97"/>
      <c r="D24" s="128">
        <v>-4983817</v>
      </c>
      <c r="E24" s="104">
        <v>-4186178</v>
      </c>
    </row>
    <row r="25" spans="2:5" x14ac:dyDescent="0.25">
      <c r="B25" s="92" t="s">
        <v>8</v>
      </c>
      <c r="C25" s="97"/>
      <c r="D25" s="128">
        <v>-181268</v>
      </c>
      <c r="E25" s="104">
        <v>25183</v>
      </c>
    </row>
    <row r="26" spans="2:5" x14ac:dyDescent="0.25">
      <c r="B26" s="98" t="s">
        <v>94</v>
      </c>
      <c r="C26" s="97"/>
      <c r="D26" s="128"/>
      <c r="E26" s="104"/>
    </row>
    <row r="27" spans="2:5" x14ac:dyDescent="0.25">
      <c r="B27" s="92" t="s">
        <v>10</v>
      </c>
      <c r="C27" s="97"/>
      <c r="D27" s="128">
        <v>67911</v>
      </c>
      <c r="E27" s="104">
        <v>458730</v>
      </c>
    </row>
    <row r="28" spans="2:5" ht="15.75" thickBot="1" x14ac:dyDescent="0.3">
      <c r="B28" s="92" t="s">
        <v>11</v>
      </c>
      <c r="C28" s="97"/>
      <c r="D28" s="128">
        <v>2784572</v>
      </c>
      <c r="E28" s="104">
        <v>1959957</v>
      </c>
    </row>
    <row r="29" spans="2:5" s="90" customFormat="1" x14ac:dyDescent="0.25">
      <c r="B29" s="94" t="s">
        <v>43</v>
      </c>
      <c r="C29" s="97"/>
      <c r="D29" s="129">
        <f>SUM(D17:D28)</f>
        <v>-8033857</v>
      </c>
      <c r="E29" s="105">
        <f>SUM(E17:E28)</f>
        <v>3666104</v>
      </c>
    </row>
    <row r="30" spans="2:5" ht="15.75" thickBot="1" x14ac:dyDescent="0.3">
      <c r="B30" s="92" t="s">
        <v>44</v>
      </c>
      <c r="C30" s="97"/>
      <c r="D30" s="130">
        <v>-133313</v>
      </c>
      <c r="E30" s="108">
        <v>-130317</v>
      </c>
    </row>
    <row r="31" spans="2:5" s="90" customFormat="1" ht="15.75" thickBot="1" x14ac:dyDescent="0.3">
      <c r="B31" s="94" t="s">
        <v>58</v>
      </c>
      <c r="C31" s="97"/>
      <c r="D31" s="130">
        <f>SUM(D29:D30)</f>
        <v>-8167170</v>
      </c>
      <c r="E31" s="107">
        <f>SUM(E29:E30)</f>
        <v>3535787</v>
      </c>
    </row>
    <row r="32" spans="2:5" s="90" customFormat="1" x14ac:dyDescent="0.25">
      <c r="B32" s="94" t="s">
        <v>25</v>
      </c>
      <c r="C32" s="97"/>
      <c r="D32" s="128"/>
      <c r="E32" s="104"/>
    </row>
    <row r="33" spans="2:5" ht="15.75" thickBot="1" x14ac:dyDescent="0.3">
      <c r="B33" s="92" t="s">
        <v>95</v>
      </c>
      <c r="C33" s="97"/>
      <c r="D33" s="131">
        <v>-372900</v>
      </c>
      <c r="E33" s="109">
        <v>-52013</v>
      </c>
    </row>
    <row r="34" spans="2:5" hidden="1" x14ac:dyDescent="0.25">
      <c r="B34" s="92" t="s">
        <v>59</v>
      </c>
      <c r="C34" s="97"/>
      <c r="D34" s="131">
        <v>0</v>
      </c>
      <c r="E34" s="106">
        <v>0</v>
      </c>
    </row>
    <row r="35" spans="2:5" ht="15.75" hidden="1" thickBot="1" x14ac:dyDescent="0.3">
      <c r="B35" s="92" t="s">
        <v>72</v>
      </c>
      <c r="C35" s="97"/>
      <c r="D35" s="131">
        <v>0</v>
      </c>
      <c r="E35" s="109">
        <v>0</v>
      </c>
    </row>
    <row r="36" spans="2:5" ht="15.75" thickBot="1" x14ac:dyDescent="0.3">
      <c r="B36" s="94" t="s">
        <v>45</v>
      </c>
      <c r="C36" s="97"/>
      <c r="D36" s="132">
        <f>SUM(D33:D35)</f>
        <v>-372900</v>
      </c>
      <c r="E36" s="110">
        <f>SUM(E33:E35)</f>
        <v>-52013</v>
      </c>
    </row>
    <row r="37" spans="2:5" x14ac:dyDescent="0.25">
      <c r="B37" s="94" t="s">
        <v>26</v>
      </c>
      <c r="C37" s="97"/>
      <c r="D37" s="128"/>
      <c r="E37" s="104"/>
    </row>
    <row r="38" spans="2:5" s="90" customFormat="1" x14ac:dyDescent="0.25">
      <c r="B38" s="99" t="s">
        <v>118</v>
      </c>
      <c r="C38" s="97"/>
      <c r="D38" s="128"/>
      <c r="E38" s="104">
        <v>1232415</v>
      </c>
    </row>
    <row r="39" spans="2:5" x14ac:dyDescent="0.25">
      <c r="B39" s="92" t="s">
        <v>119</v>
      </c>
      <c r="C39" s="97"/>
      <c r="D39" s="131">
        <v>-4212520</v>
      </c>
      <c r="E39" s="109">
        <v>-8180643</v>
      </c>
    </row>
    <row r="40" spans="2:5" x14ac:dyDescent="0.25">
      <c r="B40" s="92" t="s">
        <v>96</v>
      </c>
      <c r="C40" s="97"/>
      <c r="D40" s="131">
        <v>-2204082</v>
      </c>
      <c r="E40" s="109">
        <v>-2663824</v>
      </c>
    </row>
    <row r="41" spans="2:5" s="90" customFormat="1" x14ac:dyDescent="0.25">
      <c r="B41" s="99" t="s">
        <v>120</v>
      </c>
      <c r="C41" s="97"/>
      <c r="D41" s="131">
        <v>-6728372</v>
      </c>
      <c r="E41" s="109">
        <v>-3572220</v>
      </c>
    </row>
    <row r="42" spans="2:5" x14ac:dyDescent="0.25">
      <c r="B42" s="92" t="s">
        <v>97</v>
      </c>
      <c r="C42" s="97"/>
      <c r="D42" s="131">
        <v>4208352</v>
      </c>
      <c r="E42" s="109" t="s">
        <v>86</v>
      </c>
    </row>
    <row r="43" spans="2:5" s="90" customFormat="1" ht="15.75" thickBot="1" x14ac:dyDescent="0.3">
      <c r="B43" s="99" t="s">
        <v>121</v>
      </c>
      <c r="C43" s="97"/>
      <c r="D43" s="131"/>
      <c r="E43" s="109">
        <v>-10250</v>
      </c>
    </row>
    <row r="44" spans="2:5" s="90" customFormat="1" ht="15.75" thickBot="1" x14ac:dyDescent="0.3">
      <c r="B44" s="94" t="s">
        <v>98</v>
      </c>
      <c r="C44" s="97"/>
      <c r="D44" s="132">
        <f>SUM(D38:D43)</f>
        <v>-8936622</v>
      </c>
      <c r="E44" s="110">
        <f>SUM(E38:E43)</f>
        <v>-13194522</v>
      </c>
    </row>
    <row r="45" spans="2:5" x14ac:dyDescent="0.25">
      <c r="B45" s="92" t="s">
        <v>46</v>
      </c>
      <c r="C45" s="97"/>
      <c r="D45" s="131">
        <v>-27261</v>
      </c>
      <c r="E45" s="109">
        <v>299970</v>
      </c>
    </row>
    <row r="46" spans="2:5" ht="15.75" thickBot="1" x14ac:dyDescent="0.3">
      <c r="B46" s="99" t="s">
        <v>99</v>
      </c>
      <c r="C46" s="97"/>
      <c r="D46" s="131">
        <v>219</v>
      </c>
      <c r="E46" s="109">
        <v>2612</v>
      </c>
    </row>
    <row r="47" spans="2:5" x14ac:dyDescent="0.25">
      <c r="B47" s="94" t="s">
        <v>47</v>
      </c>
      <c r="C47" s="97"/>
      <c r="D47" s="133">
        <f>D31+D36+D44+D45+D46</f>
        <v>-17503734</v>
      </c>
      <c r="E47" s="111">
        <f>E31+E36+E44+E45+E46</f>
        <v>-9408166</v>
      </c>
    </row>
    <row r="48" spans="2:5" ht="15.75" thickBot="1" x14ac:dyDescent="0.3">
      <c r="B48" s="94" t="s">
        <v>100</v>
      </c>
      <c r="C48" s="97">
        <v>3</v>
      </c>
      <c r="D48" s="130">
        <v>44798305</v>
      </c>
      <c r="E48" s="108">
        <v>41239167</v>
      </c>
    </row>
    <row r="49" spans="2:5" ht="15" customHeight="1" thickBot="1" x14ac:dyDescent="0.3">
      <c r="B49" s="94" t="s">
        <v>101</v>
      </c>
      <c r="C49" s="97">
        <v>3</v>
      </c>
      <c r="D49" s="134">
        <f>D48+D47</f>
        <v>27294571</v>
      </c>
      <c r="E49" s="112">
        <f>E48+E47</f>
        <v>31831001</v>
      </c>
    </row>
    <row r="50" spans="2:5" ht="15.75" thickTop="1" x14ac:dyDescent="0.25">
      <c r="B50" s="100"/>
      <c r="D50" s="135"/>
      <c r="E50" s="113"/>
    </row>
    <row r="53" spans="2:5" x14ac:dyDescent="0.25">
      <c r="B53" t="s">
        <v>50</v>
      </c>
      <c r="D53" s="115" t="s">
        <v>80</v>
      </c>
    </row>
    <row r="54" spans="2:5" x14ac:dyDescent="0.25">
      <c r="D54" s="115"/>
    </row>
    <row r="55" spans="2:5" x14ac:dyDescent="0.25">
      <c r="B55" s="90" t="s">
        <v>79</v>
      </c>
      <c r="D55" s="115" t="s">
        <v>81</v>
      </c>
    </row>
  </sheetData>
  <mergeCells count="8">
    <mergeCell ref="B1:E1"/>
    <mergeCell ref="B3:E3"/>
    <mergeCell ref="B2:E2"/>
    <mergeCell ref="D5:E5"/>
    <mergeCell ref="B6:B7"/>
    <mergeCell ref="C6:C8"/>
    <mergeCell ref="D6:E6"/>
    <mergeCell ref="D7:E7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2019-07-22T06:18:51Z</dcterms:modified>
</cp:coreProperties>
</file>