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ОФП" sheetId="1" r:id="rId1"/>
    <sheet name="ОПиУ" sheetId="2" r:id="rId2"/>
    <sheet name="ОИК" sheetId="4" r:id="rId3"/>
    <sheet name="ДДС" sheetId="3" r:id="rId4"/>
  </sheets>
  <calcPr calcId="152511"/>
</workbook>
</file>

<file path=xl/calcChain.xml><?xml version="1.0" encoding="utf-8"?>
<calcChain xmlns="http://schemas.openxmlformats.org/spreadsheetml/2006/main">
  <c r="F15" i="4" l="1"/>
  <c r="G15" i="4" s="1"/>
  <c r="E38" i="2"/>
  <c r="D44" i="2"/>
  <c r="D38" i="2"/>
  <c r="G16" i="4" l="1"/>
  <c r="E42" i="3" l="1"/>
  <c r="D42" i="3"/>
  <c r="E26" i="2" l="1"/>
  <c r="E16" i="2"/>
  <c r="D7" i="3" l="1"/>
  <c r="C53" i="3" l="1"/>
  <c r="C51" i="3"/>
  <c r="B53" i="3"/>
  <c r="B51" i="3"/>
  <c r="D33" i="3"/>
  <c r="B3" i="3"/>
  <c r="C25" i="4"/>
  <c r="C23" i="4"/>
  <c r="B25" i="4"/>
  <c r="B23" i="4"/>
  <c r="E18" i="4"/>
  <c r="C18" i="4"/>
  <c r="G13" i="4"/>
  <c r="F14" i="4"/>
  <c r="G9" i="4"/>
  <c r="B3" i="4"/>
  <c r="C49" i="2"/>
  <c r="C47" i="2"/>
  <c r="B49" i="2"/>
  <c r="B47" i="2"/>
  <c r="E19" i="2"/>
  <c r="D19" i="2"/>
  <c r="E33" i="3" l="1"/>
  <c r="D14" i="4" l="1"/>
  <c r="D18" i="4" s="1"/>
  <c r="G12" i="4"/>
  <c r="G11" i="4"/>
  <c r="G10" i="4"/>
  <c r="G14" i="4" l="1"/>
  <c r="D31" i="1"/>
  <c r="G17" i="4" l="1"/>
  <c r="E38" i="1" l="1"/>
  <c r="D38" i="1"/>
  <c r="D39" i="1" s="1"/>
  <c r="E31" i="1"/>
  <c r="D20" i="1"/>
  <c r="D40" i="1" s="1"/>
  <c r="E39" i="1" l="1"/>
  <c r="E16" i="3" l="1"/>
  <c r="E27" i="3" s="1"/>
  <c r="E29" i="3" s="1"/>
  <c r="D16" i="3"/>
  <c r="D27" i="3" s="1"/>
  <c r="D29" i="3" s="1"/>
  <c r="D45" i="3" s="1"/>
  <c r="D47" i="3" s="1"/>
  <c r="D26" i="2"/>
  <c r="E20" i="2"/>
  <c r="E27" i="2" s="1"/>
  <c r="D16" i="2"/>
  <c r="D20" i="2" s="1"/>
  <c r="E45" i="3" l="1"/>
  <c r="E47" i="3" s="1"/>
  <c r="D27" i="2"/>
  <c r="D29" i="2" s="1"/>
  <c r="D40" i="2" s="1"/>
  <c r="E29" i="2" l="1"/>
  <c r="E40" i="2" s="1"/>
  <c r="E42" i="2" s="1"/>
  <c r="E44" i="2" s="1"/>
  <c r="D42" i="2"/>
  <c r="E20" i="1"/>
  <c r="E40" i="1" s="1"/>
  <c r="F18" i="4" l="1"/>
  <c r="G18" i="4"/>
</calcChain>
</file>

<file path=xl/sharedStrings.xml><?xml version="1.0" encoding="utf-8"?>
<sst xmlns="http://schemas.openxmlformats.org/spreadsheetml/2006/main" count="152" uniqueCount="119">
  <si>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</si>
  <si>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</si>
  <si>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</si>
  <si>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</si>
  <si>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Основные средства</t>
  </si>
  <si>
    <t>Нематериальные активы</t>
  </si>
  <si>
    <t>Авансы выданные</t>
  </si>
  <si>
    <t>Прочие активы</t>
  </si>
  <si>
    <t>Средства кредитных организаций</t>
  </si>
  <si>
    <t>Авансы полученные</t>
  </si>
  <si>
    <t>Прочие обязательства</t>
  </si>
  <si>
    <t>Уставный капитал</t>
  </si>
  <si>
    <t>Резервный капитал</t>
  </si>
  <si>
    <t>Нераспределенная прибыль</t>
  </si>
  <si>
    <t>Процентные расходы</t>
  </si>
  <si>
    <t>Чистый процентный доход</t>
  </si>
  <si>
    <t>Чистый процентный доход за вычетом резерва под обесценение кредитов и дебиторской задолженности по финансовой аренде</t>
  </si>
  <si>
    <t>Прочие доходы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</si>
  <si>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</si>
  <si>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</si>
  <si>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</si>
  <si>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</si>
  <si>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Денежные потоки от инвестиционной деятельности</t>
  </si>
  <si>
    <t>Денежные потоки от финансовой деятельности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</si>
  <si>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</si>
  <si>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</si>
  <si>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</si>
  <si>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</si>
  <si>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</si>
  <si>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</si>
  <si>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</si>
  <si>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</si>
  <si>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</si>
  <si>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</si>
  <si>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Денежные потоки от операционной деятельности: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</si>
  <si>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</si>
  <si>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</si>
  <si>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</si>
  <si>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</si>
  <si>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</si>
  <si>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</si>
  <si>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</si>
  <si>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Чистые доходы/(расходы) по операциям с производными финансовыми активами</t>
  </si>
  <si>
    <t>Выпущенные долговые ценные бумаги</t>
  </si>
  <si>
    <t>ПРОМЕЖУТОЧНЫЙ СОКРАЩЕННЫЙ ОТЧЕТ О ДВИЖЕНИИ ДЕНЕЖНЫХ СРЕДСТВ</t>
  </si>
  <si>
    <t>Чистое (расходование)/поступление денежных средств от операционной деятельности</t>
  </si>
  <si>
    <t>Налог на добавленную стоимость и прочие налоги к возмещению</t>
  </si>
  <si>
    <t>Дополнительный оплаченный капитал</t>
  </si>
  <si>
    <t>Отложенные обязательства по корпоративному подоходному налогу</t>
  </si>
  <si>
    <t>Задолженность перед Акционером</t>
  </si>
  <si>
    <t>Расходы на персонал выплаченные</t>
  </si>
  <si>
    <t>Прочие операционные расходы выплаченные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</si>
  <si>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</si>
  <si>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</si>
  <si>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</si>
  <si>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НДС и прочие налоги к возмещению</t>
  </si>
  <si>
    <t>Чистое увеличение/(уменьшение) операционных обязательств</t>
  </si>
  <si>
    <t>Приобретение основных средств и нематериальных активов</t>
  </si>
  <si>
    <t>Погашения займов, полученных от кредитных организаций</t>
  </si>
  <si>
    <t>Влияние изменений ожидаемых кредитных убытков на денежные средства и их эквиваленты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</si>
  <si>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</si>
  <si>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</si>
  <si>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Обязательства по отложенному налогу на добавленную стоимость</t>
  </si>
  <si>
    <t>Процентные доходы, рассчитанные с использованием эффективной ставки</t>
  </si>
  <si>
    <t>Прочие процентные доходы</t>
  </si>
  <si>
    <t>Итого процентные доходы</t>
  </si>
  <si>
    <t>Итого совокупный доход за отчётный год</t>
  </si>
  <si>
    <t>–</t>
  </si>
  <si>
    <t>Продажа/(Приобретение) прочих финансовых активов</t>
  </si>
  <si>
    <t>Кредиторская задолженность перед поставщиками</t>
  </si>
  <si>
    <t>Балансовая стоимость одной простой акции в тенге</t>
  </si>
  <si>
    <t>2021 года</t>
  </si>
  <si>
    <t>ПРОМЕЖУТОЧНЫЙ СОКРАЩЕННЫЙ ОТЧЕТ О ФИНАНСОВОМ ПОЛОЖЕНИИ</t>
  </si>
  <si>
    <t>ПРОМЕЖУТОЧНЫЙ СОКРАЩЕННЫЙ ОТЧЕТ О ПРИБЫЛЯХ И УБЫТКАХ</t>
  </si>
  <si>
    <t>ПРОМЕЖУТОЧНЫЙ СОКРАЩЕННЫЙ ОТЧЕТ ОБ ИЗМЕНЕНИЯХ В КАПИТАЛЕ</t>
  </si>
  <si>
    <t>Погашение задолженности перед Акционером</t>
  </si>
  <si>
    <t>-</t>
  </si>
  <si>
    <t>Восстановление резерва в отношении гарантии, выданной дочерней организации Акционера</t>
  </si>
  <si>
    <t>31 декабря 2021 года</t>
  </si>
  <si>
    <t>Шоданова Г.Т.</t>
  </si>
  <si>
    <t>Главный бухгалтер</t>
  </si>
  <si>
    <t>2022 года</t>
  </si>
  <si>
    <t>Расходы на персонал</t>
  </si>
  <si>
    <t>Прочие операционные расходы</t>
  </si>
  <si>
    <t>Прочие расходы от обесценения и создания резервов</t>
  </si>
  <si>
    <t>На 31 декабря 2020 года</t>
  </si>
  <si>
    <t>На 31 декабря 2021 года</t>
  </si>
  <si>
    <t>Итого совокупный доход за отчётный период</t>
  </si>
  <si>
    <t>АО "КазАгроФинанс"</t>
  </si>
  <si>
    <t>30 июня 2022 года</t>
  </si>
  <si>
    <t>закончившихся 30 июня</t>
  </si>
  <si>
    <t>на 30 июня 2022 года</t>
  </si>
  <si>
    <t>За шесть месяев, закончившихся 30 июня 2022 года</t>
  </si>
  <si>
    <t>Прим</t>
  </si>
  <si>
    <t xml:space="preserve">На 30 июня 2022 года </t>
  </si>
  <si>
    <t>Получение займов от Акционера</t>
  </si>
  <si>
    <t>Получение займов от кредитных организаций</t>
  </si>
  <si>
    <t>Поступления по выпущенным долговым ценным бумагам</t>
  </si>
  <si>
    <t>Дивиденды выплаченные Акционеру</t>
  </si>
  <si>
    <t>Погашения по выпущенным долговым ценным бумагам</t>
  </si>
  <si>
    <t>Председатель Правления</t>
  </si>
  <si>
    <t>Прашев А.Г.</t>
  </si>
  <si>
    <t>Запасы</t>
  </si>
  <si>
    <t>Чистые доходы/(расходы) от модификации кредитов клиентам и дебиторской задолженности по финансовой аренде, не приводящей к прекращению признания</t>
  </si>
  <si>
    <t>Чистые расходы/(доходы) по операциям в иностранной валюте</t>
  </si>
  <si>
    <t>Прибыль до налогообложения</t>
  </si>
  <si>
    <t>Расход по корпоративному подоходному налогу</t>
  </si>
  <si>
    <t>Прочий совокупный доход</t>
  </si>
  <si>
    <t>Итого совокупный доход за период</t>
  </si>
  <si>
    <t>Доходы/(расходы) по кредитным убыткам</t>
  </si>
  <si>
    <t>Накопленный убыток/нераспределенная прибыль</t>
  </si>
  <si>
    <r>
      <t xml:space="preserve">Дисконт при первоначального признания по займам, полученным от Акционера по ставке ниже рыночной за вычетом налога  в размере 6 302 881 тысячи тенге </t>
    </r>
    <r>
      <rPr>
        <i/>
        <sz val="11"/>
        <color theme="1"/>
        <rFont val="Calibri"/>
        <family val="2"/>
        <charset val="204"/>
      </rPr>
      <t>(Примечание 10)</t>
    </r>
  </si>
  <si>
    <r>
      <t>Дивиденды</t>
    </r>
    <r>
      <rPr>
        <i/>
        <sz val="11"/>
        <color theme="1"/>
        <rFont val="Calibri"/>
        <family val="2"/>
        <charset val="204"/>
      </rPr>
      <t xml:space="preserve"> (Примечание 16)</t>
    </r>
  </si>
  <si>
    <r>
      <t>Дисконт при первоначальном  признания по выпущенным облигациям, по ставке ниже рыночной за вычетом налога в размере 189 110 тыс тенге</t>
    </r>
    <r>
      <rPr>
        <i/>
        <sz val="11"/>
        <color theme="1"/>
        <rFont val="Calibri"/>
        <family val="2"/>
        <charset val="204"/>
      </rPr>
      <t xml:space="preserve"> (Примечание 12)</t>
    </r>
  </si>
  <si>
    <r>
      <t xml:space="preserve">Дивиденды </t>
    </r>
    <r>
      <rPr>
        <i/>
        <sz val="11"/>
        <color theme="1"/>
        <rFont val="Calibri"/>
        <family val="2"/>
        <charset val="204"/>
      </rPr>
      <t xml:space="preserve"> (Примечание 16)</t>
    </r>
  </si>
  <si>
    <t>Реализованные доходы/(расходы) за вычетом доходов/(расходов) по операциям в иностранной валюте</t>
  </si>
  <si>
    <t>Чистое расходование денежных средств от финансовой деятельности</t>
  </si>
  <si>
    <t>Не аудировано
За шесть месяцев,</t>
  </si>
  <si>
    <t>Не аудировано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</si>
</sst>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\-??_);_(@_)"/>
    <numFmt numFmtId="166" formatCode="_(* #,##0_);_(* \(#,##0\);_(* \-??_);_(@_)"/>
    <numFmt numFmtId="167" formatCode="_(* #,##0_);_(* \(#,##0\);_(* \-_);_(@_)"/>
    <numFmt numFmtId="168" formatCode="#,##0;\(#,##0\)"/>
    <numFmt numFmtId="169" formatCode="d\-mmm\-yy;@"/>
    <numFmt numFmtId="170" formatCode="_-* #,##0.00_-;\-* #,##0.00_-;_-* &quot;-&quot;??_-;_-@_-"/>
    <numFmt numFmtId="171" formatCode="_(* #,##0.00_);_(* \(#,##0.00\);_(* &quot;-&quot;??_);_(@_)"/>
    <numFmt numFmtId="172" formatCode="_(* #,##0_);_(* \(#,##0\);_(* &quot;-&quot;??_);_(@_)"/>
    <numFmt numFmtId="173" formatCode="_-* #,##0_р_._-;\-* #,##0_р_._-;_-* &quot;-&quot;??_р_.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i/>
      <sz val="10"/>
      <color theme="1"/>
      <name val="Garamond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rgb="FF00000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165" fontId="5" fillId="0" borderId="0"/>
    <xf numFmtId="0" fontId="11" fillId="0" borderId="0"/>
    <xf numFmtId="0" fontId="5" fillId="0" borderId="0"/>
    <xf numFmtId="170" fontId="13" fillId="0" borderId="0" applyFont="0" applyFill="0" applyBorder="0" applyAlignment="0" applyProtection="0"/>
    <xf numFmtId="0" fontId="13" fillId="0" borderId="0"/>
    <xf numFmtId="171" fontId="2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7" fillId="0" borderId="0" xfId="4" applyFont="1" applyFill="1" applyBorder="1" applyAlignment="1">
      <alignment horizontal="left"/>
    </xf>
    <xf numFmtId="166" fontId="7" fillId="0" borderId="0" xfId="3" applyNumberFormat="1" applyFont="1" applyFill="1" applyBorder="1" applyAlignment="1" applyProtection="1"/>
    <xf numFmtId="0" fontId="7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7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8" fillId="0" borderId="0" xfId="4" applyFont="1" applyFill="1" applyAlignment="1">
      <alignment horizontal="left"/>
    </xf>
    <xf numFmtId="166" fontId="8" fillId="0" borderId="2" xfId="3" applyNumberFormat="1" applyFont="1" applyFill="1" applyBorder="1" applyAlignment="1" applyProtection="1"/>
    <xf numFmtId="0" fontId="9" fillId="0" borderId="0" xfId="2" applyNumberFormat="1" applyFont="1" applyFill="1" applyAlignment="1"/>
    <xf numFmtId="0" fontId="8" fillId="0" borderId="0" xfId="2" applyFont="1" applyFill="1"/>
    <xf numFmtId="166" fontId="8" fillId="0" borderId="3" xfId="3" applyNumberFormat="1" applyFont="1" applyFill="1" applyBorder="1" applyAlignment="1" applyProtection="1"/>
    <xf numFmtId="0" fontId="12" fillId="0" borderId="0" xfId="4" applyFont="1" applyFill="1" applyAlignment="1">
      <alignment horizontal="left"/>
    </xf>
    <xf numFmtId="166" fontId="8" fillId="0" borderId="4" xfId="3" applyNumberFormat="1" applyFont="1" applyFill="1" applyBorder="1" applyAlignment="1" applyProtection="1"/>
    <xf numFmtId="0" fontId="8" fillId="0" borderId="0" xfId="4" applyFont="1" applyFill="1" applyBorder="1" applyAlignment="1">
      <alignment horizontal="left"/>
    </xf>
    <xf numFmtId="0" fontId="9" fillId="0" borderId="0" xfId="2" applyNumberFormat="1" applyFont="1" applyFill="1" applyAlignment="1">
      <alignment horizontal="right"/>
    </xf>
    <xf numFmtId="0" fontId="7" fillId="0" borderId="0" xfId="2" applyFont="1" applyFill="1"/>
    <xf numFmtId="0" fontId="6" fillId="0" borderId="0" xfId="2" applyNumberFormat="1" applyFont="1" applyFill="1" applyAlignment="1">
      <alignment horizontal="left"/>
    </xf>
    <xf numFmtId="0" fontId="0" fillId="0" borderId="0" xfId="2" applyFont="1" applyFill="1"/>
    <xf numFmtId="166" fontId="0" fillId="0" borderId="0" xfId="3" applyNumberFormat="1" applyFont="1" applyFill="1" applyBorder="1" applyAlignment="1" applyProtection="1"/>
    <xf numFmtId="0" fontId="9" fillId="0" borderId="0" xfId="2" applyNumberFormat="1" applyFont="1" applyFill="1" applyAlignment="1">
      <alignment horizontal="left"/>
    </xf>
    <xf numFmtId="0" fontId="14" fillId="0" borderId="0" xfId="2" applyFont="1" applyFill="1"/>
    <xf numFmtId="0" fontId="15" fillId="0" borderId="0" xfId="2" applyNumberFormat="1" applyFont="1" applyFill="1" applyAlignment="1">
      <alignment horizontal="right"/>
    </xf>
    <xf numFmtId="167" fontId="7" fillId="0" borderId="0" xfId="2" applyNumberFormat="1" applyFont="1" applyFill="1"/>
    <xf numFmtId="0" fontId="15" fillId="0" borderId="0" xfId="2" applyNumberFormat="1" applyFont="1" applyFill="1" applyAlignment="1"/>
    <xf numFmtId="0" fontId="13" fillId="0" borderId="0" xfId="2" applyFont="1" applyFill="1" applyAlignment="1">
      <alignment horizontal="right"/>
    </xf>
    <xf numFmtId="166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166" fontId="7" fillId="0" borderId="0" xfId="2" applyNumberFormat="1" applyFont="1" applyFill="1"/>
    <xf numFmtId="0" fontId="13" fillId="0" borderId="0" xfId="2" applyFont="1" applyFill="1" applyAlignment="1">
      <alignment horizontal="center"/>
    </xf>
    <xf numFmtId="0" fontId="7" fillId="0" borderId="0" xfId="4" applyFont="1" applyFill="1" applyAlignment="1">
      <alignment horizontal="left" wrapText="1"/>
    </xf>
    <xf numFmtId="3" fontId="4" fillId="0" borderId="0" xfId="0" applyNumberFormat="1" applyFont="1" applyAlignment="1">
      <alignment horizontal="center" wrapText="1"/>
    </xf>
    <xf numFmtId="3" fontId="0" fillId="0" borderId="0" xfId="0" applyNumberFormat="1" applyFill="1"/>
    <xf numFmtId="3" fontId="2" fillId="0" borderId="0" xfId="0" applyNumberFormat="1" applyFont="1"/>
    <xf numFmtId="3" fontId="0" fillId="0" borderId="0" xfId="0" applyNumberFormat="1"/>
    <xf numFmtId="0" fontId="0" fillId="0" borderId="0" xfId="0"/>
    <xf numFmtId="0" fontId="0" fillId="0" borderId="0" xfId="0" applyFill="1"/>
    <xf numFmtId="3" fontId="2" fillId="0" borderId="0" xfId="0" applyNumberFormat="1" applyFont="1" applyFill="1"/>
    <xf numFmtId="0" fontId="7" fillId="0" borderId="0" xfId="5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15" fillId="0" borderId="0" xfId="2" applyNumberFormat="1" applyFont="1" applyFill="1" applyAlignment="1">
      <alignment horizontal="center"/>
    </xf>
    <xf numFmtId="0" fontId="27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6" fillId="0" borderId="0" xfId="0" applyFont="1" applyAlignment="1">
      <alignment wrapText="1"/>
    </xf>
    <xf numFmtId="3" fontId="26" fillId="0" borderId="0" xfId="0" applyNumberFormat="1" applyFont="1" applyFill="1"/>
    <xf numFmtId="3" fontId="26" fillId="0" borderId="0" xfId="0" applyNumberFormat="1" applyFont="1" applyAlignment="1">
      <alignment horizontal="right" vertical="center"/>
    </xf>
    <xf numFmtId="0" fontId="26" fillId="0" borderId="0" xfId="0" applyFont="1" applyFill="1"/>
    <xf numFmtId="0" fontId="26" fillId="0" borderId="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vertical="center"/>
    </xf>
    <xf numFmtId="0" fontId="26" fillId="0" borderId="0" xfId="0" applyFont="1" applyFill="1" applyAlignment="1"/>
    <xf numFmtId="0" fontId="0" fillId="0" borderId="0" xfId="0" applyFill="1" applyAlignment="1"/>
    <xf numFmtId="0" fontId="7" fillId="0" borderId="0" xfId="4" applyFont="1" applyFill="1" applyBorder="1" applyAlignment="1">
      <alignment horizontal="center"/>
    </xf>
    <xf numFmtId="0" fontId="0" fillId="0" borderId="0" xfId="4" applyFont="1" applyFill="1" applyAlignment="1">
      <alignment horizontal="center"/>
    </xf>
    <xf numFmtId="0" fontId="13" fillId="0" borderId="0" xfId="4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"/>
    </xf>
    <xf numFmtId="3" fontId="7" fillId="0" borderId="0" xfId="5" applyNumberFormat="1" applyFont="1" applyFill="1" applyAlignment="1">
      <alignment horizontal="right"/>
    </xf>
    <xf numFmtId="0" fontId="8" fillId="0" borderId="0" xfId="2" applyFont="1" applyFill="1" applyAlignment="1">
      <alignment horizontal="center"/>
    </xf>
    <xf numFmtId="0" fontId="12" fillId="0" borderId="0" xfId="4" applyFont="1" applyFill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32" fillId="0" borderId="0" xfId="5" applyFont="1" applyFill="1" applyAlignment="1">
      <alignment horizontal="left"/>
    </xf>
    <xf numFmtId="4" fontId="12" fillId="0" borderId="0" xfId="3" applyNumberFormat="1" applyFont="1" applyFill="1" applyBorder="1" applyAlignment="1" applyProtection="1"/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" fillId="0" borderId="0" xfId="2" applyFont="1" applyFill="1" applyAlignment="1">
      <alignment horizontal="left"/>
    </xf>
    <xf numFmtId="0" fontId="7" fillId="0" borderId="0" xfId="2" applyFont="1" applyFill="1" applyBorder="1" applyAlignment="1">
      <alignment horizontal="right"/>
    </xf>
    <xf numFmtId="0" fontId="10" fillId="0" borderId="0" xfId="2" applyFont="1" applyFill="1"/>
    <xf numFmtId="0" fontId="9" fillId="0" borderId="0" xfId="4" applyNumberFormat="1" applyFont="1" applyFill="1" applyBorder="1" applyAlignment="1" applyProtection="1">
      <alignment horizontal="left"/>
      <protection locked="0"/>
    </xf>
    <xf numFmtId="0" fontId="7" fillId="0" borderId="0" xfId="2" applyFont="1" applyFill="1" applyAlignment="1">
      <alignment horizontal="left" wrapText="1"/>
    </xf>
    <xf numFmtId="0" fontId="20" fillId="0" borderId="0" xfId="2" applyFont="1" applyFill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168" fontId="12" fillId="0" borderId="0" xfId="4" applyNumberFormat="1" applyFont="1" applyFill="1" applyBorder="1" applyAlignment="1" applyProtection="1">
      <alignment horizontal="left" wrapText="1"/>
      <protection locked="0"/>
    </xf>
    <xf numFmtId="166" fontId="0" fillId="0" borderId="0" xfId="0" applyNumberFormat="1" applyFill="1"/>
    <xf numFmtId="0" fontId="19" fillId="0" borderId="0" xfId="0" applyFont="1" applyFill="1" applyAlignment="1">
      <alignment horizontal="justify" vertical="center"/>
    </xf>
    <xf numFmtId="0" fontId="27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72" fontId="17" fillId="0" borderId="0" xfId="1" applyNumberFormat="1" applyFont="1" applyFill="1"/>
    <xf numFmtId="0" fontId="30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3" fontId="30" fillId="0" borderId="8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horizontal="right" vertical="center"/>
    </xf>
    <xf numFmtId="3" fontId="17" fillId="0" borderId="8" xfId="0" applyNumberFormat="1" applyFont="1" applyFill="1" applyBorder="1" applyAlignment="1">
      <alignment horizontal="right" vertical="center"/>
    </xf>
    <xf numFmtId="166" fontId="8" fillId="0" borderId="0" xfId="3" applyNumberFormat="1" applyFont="1" applyFill="1" applyBorder="1" applyAlignment="1" applyProtection="1"/>
    <xf numFmtId="166" fontId="7" fillId="0" borderId="9" xfId="3" applyNumberFormat="1" applyFont="1" applyFill="1" applyBorder="1" applyAlignment="1" applyProtection="1"/>
    <xf numFmtId="166" fontId="8" fillId="0" borderId="9" xfId="3" applyNumberFormat="1" applyFont="1" applyFill="1" applyBorder="1" applyAlignment="1" applyProtection="1"/>
    <xf numFmtId="3" fontId="16" fillId="0" borderId="8" xfId="0" applyNumberFormat="1" applyFont="1" applyFill="1" applyBorder="1" applyAlignment="1">
      <alignment horizontal="right" vertical="center"/>
    </xf>
    <xf numFmtId="3" fontId="17" fillId="0" borderId="9" xfId="0" applyNumberFormat="1" applyFont="1" applyFill="1" applyBorder="1" applyAlignment="1">
      <alignment horizontal="right" vertical="center"/>
    </xf>
    <xf numFmtId="3" fontId="16" fillId="0" borderId="9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3" fontId="31" fillId="0" borderId="8" xfId="0" applyNumberFormat="1" applyFont="1" applyFill="1" applyBorder="1" applyAlignment="1">
      <alignment vertical="center"/>
    </xf>
    <xf numFmtId="166" fontId="8" fillId="0" borderId="5" xfId="3" applyNumberFormat="1" applyFont="1" applyFill="1" applyBorder="1" applyAlignment="1" applyProtection="1"/>
    <xf numFmtId="166" fontId="7" fillId="0" borderId="5" xfId="3" applyNumberFormat="1" applyFont="1" applyFill="1" applyBorder="1" applyAlignment="1" applyProtection="1"/>
    <xf numFmtId="3" fontId="8" fillId="0" borderId="0" xfId="5" applyNumberFormat="1" applyFont="1" applyFill="1" applyAlignment="1">
      <alignment horizontal="right"/>
    </xf>
    <xf numFmtId="166" fontId="7" fillId="0" borderId="2" xfId="3" applyNumberFormat="1" applyFont="1" applyFill="1" applyBorder="1" applyAlignment="1" applyProtection="1"/>
    <xf numFmtId="166" fontId="7" fillId="0" borderId="3" xfId="3" applyNumberFormat="1" applyFont="1" applyFill="1" applyBorder="1" applyAlignment="1" applyProtection="1"/>
    <xf numFmtId="166" fontId="7" fillId="0" borderId="4" xfId="3" applyNumberFormat="1" applyFont="1" applyFill="1" applyBorder="1" applyAlignment="1" applyProtection="1"/>
    <xf numFmtId="4" fontId="13" fillId="0" borderId="0" xfId="3" applyNumberFormat="1" applyFont="1" applyFill="1" applyBorder="1" applyAlignment="1" applyProtection="1"/>
    <xf numFmtId="3" fontId="26" fillId="0" borderId="9" xfId="0" applyNumberFormat="1" applyFont="1" applyBorder="1" applyAlignment="1">
      <alignment horizontal="right" vertical="center"/>
    </xf>
    <xf numFmtId="3" fontId="26" fillId="0" borderId="5" xfId="0" applyNumberFormat="1" applyFont="1" applyBorder="1" applyAlignment="1">
      <alignment horizontal="right" vertical="center"/>
    </xf>
    <xf numFmtId="3" fontId="26" fillId="0" borderId="8" xfId="0" applyNumberFormat="1" applyFont="1" applyBorder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0" fontId="33" fillId="0" borderId="0" xfId="0" applyFont="1" applyFill="1"/>
    <xf numFmtId="3" fontId="26" fillId="0" borderId="0" xfId="0" applyNumberFormat="1" applyFont="1" applyBorder="1" applyAlignment="1">
      <alignment horizontal="right" vertical="center"/>
    </xf>
    <xf numFmtId="3" fontId="26" fillId="0" borderId="2" xfId="0" applyNumberFormat="1" applyFont="1" applyBorder="1" applyAlignment="1">
      <alignment horizontal="right" vertical="center"/>
    </xf>
    <xf numFmtId="166" fontId="8" fillId="0" borderId="9" xfId="3" applyNumberFormat="1" applyFont="1" applyFill="1" applyBorder="1" applyAlignment="1" applyProtection="1">
      <alignment horizontal="center"/>
    </xf>
    <xf numFmtId="0" fontId="8" fillId="0" borderId="0" xfId="2" applyFont="1" applyFill="1" applyBorder="1" applyAlignment="1">
      <alignment horizontal="righ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9" fillId="0" borderId="0" xfId="0" applyFont="1"/>
    <xf numFmtId="173" fontId="16" fillId="0" borderId="7" xfId="1" applyNumberFormat="1" applyFont="1" applyFill="1" applyBorder="1" applyAlignment="1">
      <alignment horizontal="center" vertical="center"/>
    </xf>
    <xf numFmtId="173" fontId="17" fillId="0" borderId="7" xfId="1" applyNumberFormat="1" applyFont="1" applyFill="1" applyBorder="1" applyAlignment="1">
      <alignment horizontal="center" vertical="center"/>
    </xf>
    <xf numFmtId="173" fontId="16" fillId="0" borderId="0" xfId="1" applyNumberFormat="1" applyFont="1" applyFill="1" applyAlignment="1">
      <alignment horizontal="right" vertical="center"/>
    </xf>
    <xf numFmtId="173" fontId="17" fillId="0" borderId="0" xfId="1" applyNumberFormat="1" applyFont="1" applyFill="1" applyAlignment="1">
      <alignment horizontal="right" vertical="center"/>
    </xf>
    <xf numFmtId="173" fontId="16" fillId="0" borderId="9" xfId="1" applyNumberFormat="1" applyFont="1" applyFill="1" applyBorder="1" applyAlignment="1">
      <alignment horizontal="right" vertical="center"/>
    </xf>
    <xf numFmtId="173" fontId="16" fillId="0" borderId="5" xfId="1" applyNumberFormat="1" applyFont="1" applyFill="1" applyBorder="1" applyAlignment="1">
      <alignment horizontal="right" vertical="center"/>
    </xf>
    <xf numFmtId="173" fontId="17" fillId="0" borderId="5" xfId="1" applyNumberFormat="1" applyFont="1" applyFill="1" applyBorder="1" applyAlignment="1">
      <alignment horizontal="right" vertical="center"/>
    </xf>
    <xf numFmtId="173" fontId="17" fillId="0" borderId="9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/>
    <xf numFmtId="173" fontId="17" fillId="0" borderId="0" xfId="1" applyNumberFormat="1" applyFont="1" applyFill="1" applyBorder="1" applyAlignment="1">
      <alignment vertical="center"/>
    </xf>
    <xf numFmtId="173" fontId="3" fillId="0" borderId="0" xfId="1" applyNumberFormat="1" applyFont="1" applyFill="1" applyBorder="1"/>
    <xf numFmtId="0" fontId="19" fillId="0" borderId="0" xfId="0" applyFont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34" fillId="0" borderId="0" xfId="0" applyFont="1"/>
    <xf numFmtId="166" fontId="7" fillId="0" borderId="9" xfId="3" applyNumberFormat="1" applyFont="1" applyFill="1" applyBorder="1" applyAlignment="1" applyProtection="1">
      <alignment horizont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166" fontId="0" fillId="0" borderId="0" xfId="0" applyNumberFormat="1"/>
    <xf numFmtId="0" fontId="8" fillId="0" borderId="0" xfId="2" applyFont="1" applyFill="1" applyAlignment="1">
      <alignment horizontal="center"/>
    </xf>
    <xf numFmtId="0" fontId="12" fillId="0" borderId="0" xfId="2" applyNumberFormat="1" applyFont="1" applyFill="1" applyAlignment="1">
      <alignment horizontal="center"/>
    </xf>
    <xf numFmtId="14" fontId="23" fillId="0" borderId="0" xfId="2" applyNumberFormat="1" applyFont="1" applyFill="1" applyAlignment="1">
      <alignment horizontal="center"/>
    </xf>
    <xf numFmtId="3" fontId="1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169" fontId="24" fillId="0" borderId="0" xfId="2" applyNumberFormat="1" applyFont="1" applyFill="1" applyAlignment="1">
      <alignment horizontal="center"/>
    </xf>
    <xf numFmtId="0" fontId="18" fillId="0" borderId="0" xfId="0" applyFont="1" applyFill="1" applyAlignment="1">
      <alignment horizontal="justify" vertical="center"/>
    </xf>
    <xf numFmtId="0" fontId="28" fillId="0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6" fillId="0" borderId="0" xfId="0" applyFont="1" applyFill="1" applyAlignment="1">
      <alignment vertical="center"/>
    </xf>
    <xf numFmtId="0" fontId="28" fillId="0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</cellXfs>
  <cellStyles count="11">
    <cellStyle name="Comma 2" xfId="6"/>
    <cellStyle name="Comma 74" xfId="8"/>
    <cellStyle name="Comma 74 2" xfId="10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Normal="100" workbookViewId="0">
      <selection activeCell="I7" sqref="I7"/>
    </sheetView>
  </sheetViews>
  <sheetFormatPr defaultRowHeight="15" x14ac:dyDescent="0.25"/>
  <cols>
    <col min="1" max="1" width="6.85546875" style="36" customWidth="1"/>
    <col min="2" max="2" width="59.7109375" style="36" customWidth="1"/>
    <col min="3" max="3" width="9.85546875" style="36" customWidth="1"/>
    <col min="4" max="4" width="15.5703125" style="36" customWidth="1"/>
    <col min="5" max="5" width="16" style="36" customWidth="1"/>
    <col min="6" max="16384" width="9.140625" style="36"/>
  </cols>
  <sheetData>
    <row r="1" spans="1:5" x14ac:dyDescent="0.25">
      <c r="A1" s="17"/>
      <c r="B1" s="66"/>
      <c r="C1" s="66"/>
      <c r="E1" s="112" t="s">
        <v>88</v>
      </c>
    </row>
    <row r="2" spans="1:5" x14ac:dyDescent="0.25">
      <c r="A2" s="134" t="s">
        <v>72</v>
      </c>
      <c r="B2" s="134"/>
      <c r="C2" s="134"/>
      <c r="D2" s="134"/>
      <c r="E2" s="134"/>
    </row>
    <row r="3" spans="1:5" x14ac:dyDescent="0.25">
      <c r="A3" s="135" t="s">
        <v>91</v>
      </c>
      <c r="B3" s="135"/>
      <c r="C3" s="135"/>
      <c r="D3" s="135"/>
      <c r="E3" s="135"/>
    </row>
    <row r="4" spans="1:5" x14ac:dyDescent="0.25">
      <c r="A4" s="136" t="s">
        <v>24</v>
      </c>
      <c r="B4" s="136"/>
      <c r="C4" s="136"/>
      <c r="D4" s="136"/>
      <c r="E4" s="136"/>
    </row>
    <row r="5" spans="1:5" x14ac:dyDescent="0.25">
      <c r="A5" s="68"/>
      <c r="B5" s="66"/>
      <c r="C5" s="66"/>
      <c r="D5" s="67"/>
      <c r="E5" s="2"/>
    </row>
    <row r="6" spans="1:5" x14ac:dyDescent="0.25">
      <c r="A6" s="16"/>
      <c r="B6" s="66"/>
      <c r="C6" s="66"/>
      <c r="D6" s="10" t="s">
        <v>118</v>
      </c>
      <c r="E6" s="16"/>
    </row>
    <row r="7" spans="1:5" ht="26.25" x14ac:dyDescent="0.25">
      <c r="A7" s="69"/>
      <c r="B7" s="70"/>
      <c r="C7" s="71" t="s">
        <v>32</v>
      </c>
      <c r="D7" s="72" t="s">
        <v>89</v>
      </c>
      <c r="E7" s="72" t="s">
        <v>78</v>
      </c>
    </row>
    <row r="8" spans="1:5" x14ac:dyDescent="0.25">
      <c r="B8" s="73" t="s">
        <v>25</v>
      </c>
      <c r="C8" s="73"/>
      <c r="D8" s="16"/>
      <c r="E8" s="16"/>
    </row>
    <row r="9" spans="1:5" x14ac:dyDescent="0.25">
      <c r="A9" s="15"/>
      <c r="B9" s="1" t="s">
        <v>0</v>
      </c>
      <c r="C9" s="51">
        <v>5</v>
      </c>
      <c r="D9" s="89">
        <v>43934757</v>
      </c>
      <c r="E9" s="2">
        <v>30011182</v>
      </c>
    </row>
    <row r="10" spans="1:5" x14ac:dyDescent="0.25">
      <c r="A10" s="9"/>
      <c r="B10" s="3" t="s">
        <v>1</v>
      </c>
      <c r="C10" s="38">
        <v>6</v>
      </c>
      <c r="D10" s="89">
        <v>7041</v>
      </c>
      <c r="E10" s="2">
        <v>35098466</v>
      </c>
    </row>
    <row r="11" spans="1:5" x14ac:dyDescent="0.25">
      <c r="A11" s="9"/>
      <c r="B11" s="3" t="s">
        <v>2</v>
      </c>
      <c r="C11" s="38">
        <v>7</v>
      </c>
      <c r="D11" s="89">
        <v>18412980</v>
      </c>
      <c r="E11" s="2">
        <v>21720408</v>
      </c>
    </row>
    <row r="12" spans="1:5" x14ac:dyDescent="0.25">
      <c r="A12" s="9"/>
      <c r="B12" s="3" t="s">
        <v>3</v>
      </c>
      <c r="C12" s="38">
        <v>8</v>
      </c>
      <c r="D12" s="89">
        <v>324587495</v>
      </c>
      <c r="E12" s="2">
        <v>314712495</v>
      </c>
    </row>
    <row r="13" spans="1:5" x14ac:dyDescent="0.25">
      <c r="A13" s="9"/>
      <c r="B13" s="4" t="s">
        <v>102</v>
      </c>
      <c r="C13" s="51">
        <v>9</v>
      </c>
      <c r="D13" s="89">
        <v>4179454</v>
      </c>
      <c r="E13" s="2">
        <v>3001248</v>
      </c>
    </row>
    <row r="14" spans="1:5" x14ac:dyDescent="0.25">
      <c r="A14" s="9"/>
      <c r="B14" s="6" t="s">
        <v>33</v>
      </c>
      <c r="C14" s="53"/>
      <c r="D14" s="89">
        <v>134115</v>
      </c>
      <c r="E14" s="2">
        <v>134115</v>
      </c>
    </row>
    <row r="15" spans="1:5" x14ac:dyDescent="0.25">
      <c r="A15" s="9"/>
      <c r="B15" s="4" t="s">
        <v>4</v>
      </c>
      <c r="C15" s="52"/>
      <c r="D15" s="89">
        <v>839050</v>
      </c>
      <c r="E15" s="2">
        <v>902719</v>
      </c>
    </row>
    <row r="16" spans="1:5" x14ac:dyDescent="0.25">
      <c r="A16" s="9"/>
      <c r="B16" s="4" t="s">
        <v>5</v>
      </c>
      <c r="C16" s="52"/>
      <c r="D16" s="89">
        <v>438092</v>
      </c>
      <c r="E16" s="2">
        <v>491984</v>
      </c>
    </row>
    <row r="17" spans="1:5" ht="15.75" customHeight="1" x14ac:dyDescent="0.25">
      <c r="A17" s="9"/>
      <c r="B17" s="30" t="s">
        <v>46</v>
      </c>
      <c r="C17" s="54"/>
      <c r="D17" s="89">
        <v>7524571</v>
      </c>
      <c r="E17" s="2">
        <v>6405180</v>
      </c>
    </row>
    <row r="18" spans="1:5" x14ac:dyDescent="0.25">
      <c r="A18" s="9"/>
      <c r="B18" s="5" t="s">
        <v>6</v>
      </c>
      <c r="C18" s="54"/>
      <c r="D18" s="89">
        <v>4177097</v>
      </c>
      <c r="E18" s="2">
        <v>477865</v>
      </c>
    </row>
    <row r="19" spans="1:5" x14ac:dyDescent="0.25">
      <c r="A19" s="9"/>
      <c r="B19" s="5" t="s">
        <v>7</v>
      </c>
      <c r="C19" s="54"/>
      <c r="D19" s="89">
        <v>260293</v>
      </c>
      <c r="E19" s="2">
        <v>389959</v>
      </c>
    </row>
    <row r="20" spans="1:5" ht="15.75" thickBot="1" x14ac:dyDescent="0.3">
      <c r="A20" s="9"/>
      <c r="B20" s="7" t="s">
        <v>26</v>
      </c>
      <c r="C20" s="55"/>
      <c r="D20" s="8">
        <f>SUM(D9:D19)</f>
        <v>404494945</v>
      </c>
      <c r="E20" s="100">
        <f>SUM(E9:E19)</f>
        <v>413345621</v>
      </c>
    </row>
    <row r="21" spans="1:5" ht="15.75" thickTop="1" x14ac:dyDescent="0.25">
      <c r="A21" s="9"/>
      <c r="B21" s="7"/>
      <c r="C21" s="55"/>
      <c r="D21" s="89"/>
      <c r="E21" s="2"/>
    </row>
    <row r="22" spans="1:5" x14ac:dyDescent="0.25">
      <c r="A22" s="9"/>
      <c r="B22" s="7" t="s">
        <v>27</v>
      </c>
      <c r="C22" s="55"/>
      <c r="D22" s="89"/>
      <c r="E22" s="2"/>
    </row>
    <row r="23" spans="1:5" x14ac:dyDescent="0.25">
      <c r="A23" s="9"/>
      <c r="B23" s="5" t="s">
        <v>49</v>
      </c>
      <c r="C23" s="54">
        <v>10</v>
      </c>
      <c r="D23" s="89">
        <v>11371533</v>
      </c>
      <c r="E23" s="2">
        <v>12087335</v>
      </c>
    </row>
    <row r="24" spans="1:5" x14ac:dyDescent="0.25">
      <c r="A24" s="9"/>
      <c r="B24" s="5" t="s">
        <v>8</v>
      </c>
      <c r="C24" s="54">
        <v>11</v>
      </c>
      <c r="D24" s="89">
        <v>54136226</v>
      </c>
      <c r="E24" s="2">
        <v>66310724</v>
      </c>
    </row>
    <row r="25" spans="1:5" x14ac:dyDescent="0.25">
      <c r="A25" s="9"/>
      <c r="B25" s="5" t="s">
        <v>43</v>
      </c>
      <c r="C25" s="54">
        <v>12</v>
      </c>
      <c r="D25" s="89">
        <v>153459287</v>
      </c>
      <c r="E25" s="2">
        <v>157204186</v>
      </c>
    </row>
    <row r="26" spans="1:5" x14ac:dyDescent="0.25">
      <c r="A26" s="9"/>
      <c r="B26" s="3" t="s">
        <v>69</v>
      </c>
      <c r="C26" s="38">
        <v>13</v>
      </c>
      <c r="D26" s="99">
        <v>11867260</v>
      </c>
      <c r="E26" s="56">
        <v>5778126</v>
      </c>
    </row>
    <row r="27" spans="1:5" ht="26.25" x14ac:dyDescent="0.25">
      <c r="A27" s="9"/>
      <c r="B27" s="30" t="s">
        <v>48</v>
      </c>
      <c r="C27" s="54"/>
      <c r="D27" s="89">
        <v>7493103</v>
      </c>
      <c r="E27" s="2">
        <v>7359124</v>
      </c>
    </row>
    <row r="28" spans="1:5" x14ac:dyDescent="0.25">
      <c r="A28" s="9"/>
      <c r="B28" s="5" t="s">
        <v>9</v>
      </c>
      <c r="C28" s="54"/>
      <c r="D28" s="89">
        <v>6043919</v>
      </c>
      <c r="E28" s="2">
        <v>5471667</v>
      </c>
    </row>
    <row r="29" spans="1:5" x14ac:dyDescent="0.25">
      <c r="A29" s="9"/>
      <c r="B29" s="5" t="s">
        <v>62</v>
      </c>
      <c r="C29" s="54"/>
      <c r="D29" s="89">
        <v>9471969</v>
      </c>
      <c r="E29" s="2">
        <v>8817626</v>
      </c>
    </row>
    <row r="30" spans="1:5" x14ac:dyDescent="0.25">
      <c r="A30" s="9"/>
      <c r="B30" s="5" t="s">
        <v>10</v>
      </c>
      <c r="C30" s="54"/>
      <c r="D30" s="89">
        <v>3086828</v>
      </c>
      <c r="E30" s="2">
        <v>2846819</v>
      </c>
    </row>
    <row r="31" spans="1:5" x14ac:dyDescent="0.25">
      <c r="B31" s="10" t="s">
        <v>28</v>
      </c>
      <c r="C31" s="57"/>
      <c r="D31" s="11">
        <f>SUM(D23:D30)</f>
        <v>256930125</v>
      </c>
      <c r="E31" s="101">
        <f>SUM(E23:E30)</f>
        <v>265875607</v>
      </c>
    </row>
    <row r="32" spans="1:5" x14ac:dyDescent="0.25">
      <c r="A32" s="16"/>
      <c r="B32" s="12"/>
      <c r="C32" s="58"/>
      <c r="D32" s="89"/>
      <c r="E32" s="2"/>
    </row>
    <row r="33" spans="1:5" x14ac:dyDescent="0.25">
      <c r="A33" s="16"/>
      <c r="B33" s="7" t="s">
        <v>29</v>
      </c>
      <c r="C33" s="55"/>
      <c r="D33" s="89"/>
      <c r="E33" s="2"/>
    </row>
    <row r="34" spans="1:5" x14ac:dyDescent="0.25">
      <c r="A34" s="16"/>
      <c r="B34" s="5" t="s">
        <v>11</v>
      </c>
      <c r="C34" s="54">
        <v>16</v>
      </c>
      <c r="D34" s="89">
        <v>82837204</v>
      </c>
      <c r="E34" s="2">
        <v>82837204</v>
      </c>
    </row>
    <row r="35" spans="1:5" x14ac:dyDescent="0.25">
      <c r="A35" s="16"/>
      <c r="B35" s="5" t="s">
        <v>47</v>
      </c>
      <c r="C35" s="54">
        <v>16</v>
      </c>
      <c r="D35" s="89">
        <v>57575337</v>
      </c>
      <c r="E35" s="2">
        <v>56818898</v>
      </c>
    </row>
    <row r="36" spans="1:5" x14ac:dyDescent="0.25">
      <c r="A36" s="16"/>
      <c r="B36" s="5" t="s">
        <v>12</v>
      </c>
      <c r="C36" s="54">
        <v>16</v>
      </c>
      <c r="D36" s="89">
        <v>1436184</v>
      </c>
      <c r="E36" s="2">
        <v>1436184</v>
      </c>
    </row>
    <row r="37" spans="1:5" x14ac:dyDescent="0.25">
      <c r="A37" s="16"/>
      <c r="B37" s="5" t="s">
        <v>13</v>
      </c>
      <c r="C37" s="54">
        <v>16</v>
      </c>
      <c r="D37" s="89">
        <v>5716095</v>
      </c>
      <c r="E37" s="2">
        <v>6377728</v>
      </c>
    </row>
    <row r="38" spans="1:5" x14ac:dyDescent="0.25">
      <c r="A38" s="15"/>
      <c r="B38" s="7" t="s">
        <v>30</v>
      </c>
      <c r="C38" s="55"/>
      <c r="D38" s="13">
        <f>SUM(D34:D37)</f>
        <v>147564820</v>
      </c>
      <c r="E38" s="102">
        <f>SUM(E34:E37)</f>
        <v>147470014</v>
      </c>
    </row>
    <row r="39" spans="1:5" ht="15.75" thickBot="1" x14ac:dyDescent="0.3">
      <c r="B39" s="14" t="s">
        <v>31</v>
      </c>
      <c r="C39" s="59"/>
      <c r="D39" s="8">
        <f>D38+D31</f>
        <v>404494945</v>
      </c>
      <c r="E39" s="100">
        <f>E38+E31</f>
        <v>413345621</v>
      </c>
    </row>
    <row r="40" spans="1:5" ht="15.75" thickTop="1" x14ac:dyDescent="0.25">
      <c r="B40" s="60" t="s">
        <v>70</v>
      </c>
      <c r="C40" s="54">
        <v>16</v>
      </c>
      <c r="D40" s="61">
        <f>(D20-D16-D31)/D34*1000</f>
        <v>1776.0948088011276</v>
      </c>
      <c r="E40" s="103">
        <f>(E20-E16-E31)/E34*1000</f>
        <v>1774.2997458002083</v>
      </c>
    </row>
    <row r="41" spans="1:5" x14ac:dyDescent="0.25">
      <c r="B41" s="16"/>
      <c r="C41" s="16"/>
      <c r="D41" s="28"/>
      <c r="E41" s="28"/>
    </row>
    <row r="42" spans="1:5" x14ac:dyDescent="0.25">
      <c r="D42" s="74"/>
      <c r="E42" s="74"/>
    </row>
    <row r="44" spans="1:5" x14ac:dyDescent="0.25">
      <c r="B44" s="36" t="s">
        <v>101</v>
      </c>
      <c r="C44" s="36" t="s">
        <v>100</v>
      </c>
    </row>
    <row r="46" spans="1:5" x14ac:dyDescent="0.25">
      <c r="B46" s="36" t="s">
        <v>79</v>
      </c>
      <c r="C46" s="36" t="s">
        <v>80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34" zoomScaleNormal="100" workbookViewId="0">
      <selection activeCell="G12" sqref="G12"/>
    </sheetView>
  </sheetViews>
  <sheetFormatPr defaultRowHeight="15" x14ac:dyDescent="0.25"/>
  <cols>
    <col min="1" max="1" width="5.5703125" style="36" customWidth="1"/>
    <col min="2" max="2" width="66.5703125" style="36" customWidth="1"/>
    <col min="3" max="3" width="8.140625" style="81" customWidth="1"/>
    <col min="4" max="4" width="17.85546875" style="36" customWidth="1"/>
    <col min="5" max="5" width="16.5703125" style="36" customWidth="1"/>
    <col min="6" max="6" width="15.140625" style="36" customWidth="1"/>
    <col min="7" max="10" width="9.140625" style="36"/>
    <col min="11" max="11" width="11" style="36" bestFit="1" customWidth="1"/>
    <col min="12" max="16384" width="9.140625" style="36"/>
  </cols>
  <sheetData>
    <row r="1" spans="1:5" x14ac:dyDescent="0.25">
      <c r="A1" s="17"/>
      <c r="B1" s="18"/>
      <c r="C1" s="39"/>
      <c r="D1" s="18"/>
      <c r="E1" s="112" t="s">
        <v>88</v>
      </c>
    </row>
    <row r="2" spans="1:5" x14ac:dyDescent="0.25">
      <c r="A2" s="139" t="s">
        <v>73</v>
      </c>
      <c r="B2" s="139"/>
      <c r="C2" s="139"/>
      <c r="D2" s="139"/>
      <c r="E2" s="139"/>
    </row>
    <row r="3" spans="1:5" x14ac:dyDescent="0.25">
      <c r="A3" s="135" t="s">
        <v>92</v>
      </c>
      <c r="B3" s="135"/>
      <c r="C3" s="135"/>
      <c r="D3" s="135"/>
      <c r="E3" s="135"/>
    </row>
    <row r="4" spans="1:5" x14ac:dyDescent="0.25">
      <c r="A4" s="140" t="s">
        <v>24</v>
      </c>
      <c r="B4" s="140"/>
      <c r="C4" s="140"/>
      <c r="D4" s="140"/>
      <c r="E4" s="140"/>
    </row>
    <row r="5" spans="1:5" x14ac:dyDescent="0.25">
      <c r="A5" s="21"/>
      <c r="B5" s="18"/>
      <c r="C5" s="39"/>
      <c r="D5" s="19"/>
      <c r="E5" s="19"/>
    </row>
    <row r="6" spans="1:5" x14ac:dyDescent="0.25">
      <c r="A6" s="18"/>
      <c r="B6" s="18"/>
      <c r="C6" s="39"/>
      <c r="D6" s="19"/>
      <c r="E6" s="19"/>
    </row>
    <row r="7" spans="1:5" x14ac:dyDescent="0.25">
      <c r="A7" s="18"/>
      <c r="B7" s="18"/>
      <c r="C7" s="39"/>
      <c r="D7" s="18"/>
      <c r="E7" s="18"/>
    </row>
    <row r="8" spans="1:5" x14ac:dyDescent="0.25">
      <c r="A8" s="18"/>
      <c r="B8" s="22"/>
      <c r="C8" s="40"/>
      <c r="D8" s="16"/>
      <c r="E8" s="23"/>
    </row>
    <row r="9" spans="1:5" ht="34.5" customHeight="1" x14ac:dyDescent="0.25">
      <c r="A9" s="18"/>
      <c r="B9" s="141"/>
      <c r="C9" s="138" t="s">
        <v>93</v>
      </c>
      <c r="D9" s="152" t="s">
        <v>117</v>
      </c>
      <c r="E9" s="138"/>
    </row>
    <row r="10" spans="1:5" ht="15.75" thickBot="1" x14ac:dyDescent="0.3">
      <c r="A10" s="22"/>
      <c r="B10" s="141"/>
      <c r="C10" s="138"/>
      <c r="D10" s="142" t="s">
        <v>90</v>
      </c>
      <c r="E10" s="142"/>
    </row>
    <row r="11" spans="1:5" ht="12.75" customHeight="1" thickBot="1" x14ac:dyDescent="0.3">
      <c r="A11" s="24"/>
      <c r="B11" s="75"/>
      <c r="C11" s="142"/>
      <c r="D11" s="128" t="s">
        <v>81</v>
      </c>
      <c r="E11" s="128" t="s">
        <v>71</v>
      </c>
    </row>
    <row r="12" spans="1:5" ht="31.5" customHeight="1" x14ac:dyDescent="0.25">
      <c r="A12" s="24"/>
      <c r="B12" s="76" t="s">
        <v>63</v>
      </c>
      <c r="C12" s="47"/>
      <c r="D12" s="116"/>
      <c r="E12" s="117"/>
    </row>
    <row r="13" spans="1:5" ht="12.75" customHeight="1" x14ac:dyDescent="0.25">
      <c r="A13" s="24"/>
      <c r="B13" s="77" t="s">
        <v>0</v>
      </c>
      <c r="C13" s="78"/>
      <c r="D13" s="118">
        <v>2848691</v>
      </c>
      <c r="E13" s="119">
        <v>834622</v>
      </c>
    </row>
    <row r="14" spans="1:5" ht="12.75" customHeight="1" x14ac:dyDescent="0.25">
      <c r="A14" s="24"/>
      <c r="B14" s="77" t="s">
        <v>1</v>
      </c>
      <c r="C14" s="78"/>
      <c r="D14" s="118">
        <v>629798</v>
      </c>
      <c r="E14" s="119">
        <v>891528</v>
      </c>
    </row>
    <row r="15" spans="1:5" ht="12.75" customHeight="1" x14ac:dyDescent="0.25">
      <c r="A15" s="24"/>
      <c r="B15" s="77" t="s">
        <v>2</v>
      </c>
      <c r="C15" s="78"/>
      <c r="D15" s="118">
        <v>340387</v>
      </c>
      <c r="E15" s="119">
        <v>1931886</v>
      </c>
    </row>
    <row r="16" spans="1:5" ht="12.75" customHeight="1" x14ac:dyDescent="0.25">
      <c r="A16" s="24"/>
      <c r="B16" s="77"/>
      <c r="C16" s="78"/>
      <c r="D16" s="121">
        <f>SUM(D13:D15)</f>
        <v>3818876</v>
      </c>
      <c r="E16" s="122">
        <f>SUM(E13:E15)</f>
        <v>3658036</v>
      </c>
    </row>
    <row r="17" spans="1:8" ht="12.75" customHeight="1" x14ac:dyDescent="0.25">
      <c r="A17" s="24"/>
      <c r="B17" s="76" t="s">
        <v>64</v>
      </c>
      <c r="C17" s="78"/>
      <c r="D17" s="118"/>
      <c r="E17" s="119"/>
    </row>
    <row r="18" spans="1:8" ht="12.75" customHeight="1" x14ac:dyDescent="0.25">
      <c r="A18" s="24"/>
      <c r="B18" s="77" t="s">
        <v>3</v>
      </c>
      <c r="C18" s="78"/>
      <c r="D18" s="120">
        <v>22706187</v>
      </c>
      <c r="E18" s="123">
        <v>20288931</v>
      </c>
    </row>
    <row r="19" spans="1:8" ht="12.75" customHeight="1" x14ac:dyDescent="0.25">
      <c r="A19" s="24"/>
      <c r="B19" s="77"/>
      <c r="C19" s="78"/>
      <c r="D19" s="121">
        <f>D18</f>
        <v>22706187</v>
      </c>
      <c r="E19" s="122">
        <f>E18</f>
        <v>20288931</v>
      </c>
    </row>
    <row r="20" spans="1:8" ht="12.75" customHeight="1" x14ac:dyDescent="0.25">
      <c r="A20" s="24"/>
      <c r="B20" s="76" t="s">
        <v>65</v>
      </c>
      <c r="C20" s="78"/>
      <c r="D20" s="120">
        <f>D16+D19</f>
        <v>26525063</v>
      </c>
      <c r="E20" s="123">
        <f>E16+E19</f>
        <v>23946967</v>
      </c>
    </row>
    <row r="21" spans="1:8" ht="12.75" customHeight="1" x14ac:dyDescent="0.25">
      <c r="A21" s="24"/>
      <c r="B21" s="76"/>
      <c r="C21" s="78"/>
      <c r="D21" s="124"/>
      <c r="E21" s="126"/>
    </row>
    <row r="22" spans="1:8" ht="12.75" customHeight="1" x14ac:dyDescent="0.25">
      <c r="A22" s="24"/>
      <c r="B22" s="76" t="s">
        <v>14</v>
      </c>
      <c r="C22" s="78"/>
      <c r="D22" s="125"/>
      <c r="E22" s="125"/>
    </row>
    <row r="23" spans="1:8" x14ac:dyDescent="0.25">
      <c r="A23" s="24"/>
      <c r="B23" s="77" t="s">
        <v>43</v>
      </c>
      <c r="C23" s="78"/>
      <c r="D23" s="89">
        <v>-8742221</v>
      </c>
      <c r="E23" s="2">
        <v>-5571913</v>
      </c>
    </row>
    <row r="24" spans="1:8" x14ac:dyDescent="0.25">
      <c r="A24" s="24"/>
      <c r="B24" s="77" t="s">
        <v>8</v>
      </c>
      <c r="C24" s="78"/>
      <c r="D24" s="89">
        <v>-3627491</v>
      </c>
      <c r="E24" s="2">
        <v>-3477920</v>
      </c>
    </row>
    <row r="25" spans="1:8" ht="12.75" customHeight="1" x14ac:dyDescent="0.25">
      <c r="A25" s="24"/>
      <c r="B25" s="77" t="s">
        <v>49</v>
      </c>
      <c r="C25" s="78"/>
      <c r="D25" s="91">
        <v>-649846</v>
      </c>
      <c r="E25" s="90">
        <v>-1936191</v>
      </c>
    </row>
    <row r="26" spans="1:8" ht="12.75" customHeight="1" x14ac:dyDescent="0.25">
      <c r="A26" s="24"/>
      <c r="B26" s="77"/>
      <c r="C26" s="78"/>
      <c r="D26" s="91">
        <f>SUM(D23:D25)</f>
        <v>-13019558</v>
      </c>
      <c r="E26" s="90">
        <f>SUM(E23:E25)</f>
        <v>-10986024</v>
      </c>
    </row>
    <row r="27" spans="1:8" ht="12.75" customHeight="1" x14ac:dyDescent="0.25">
      <c r="A27" s="24"/>
      <c r="B27" s="76" t="s">
        <v>15</v>
      </c>
      <c r="C27" s="78"/>
      <c r="D27" s="95">
        <f>D20+D26</f>
        <v>13505505</v>
      </c>
      <c r="E27" s="87">
        <f>E20+E26</f>
        <v>12960943</v>
      </c>
    </row>
    <row r="28" spans="1:8" ht="12.75" customHeight="1" x14ac:dyDescent="0.25">
      <c r="A28" s="24"/>
      <c r="B28" s="77" t="s">
        <v>109</v>
      </c>
      <c r="C28" s="78">
        <v>14</v>
      </c>
      <c r="D28" s="91">
        <v>584730</v>
      </c>
      <c r="E28" s="90">
        <v>-2067358</v>
      </c>
    </row>
    <row r="29" spans="1:8" ht="30.75" customHeight="1" x14ac:dyDescent="0.25">
      <c r="A29" s="24"/>
      <c r="B29" s="76" t="s">
        <v>16</v>
      </c>
      <c r="C29" s="79"/>
      <c r="D29" s="94">
        <f>SUM(D27:D28)</f>
        <v>14090235</v>
      </c>
      <c r="E29" s="93">
        <f>SUM(E27:E28)</f>
        <v>10893585</v>
      </c>
    </row>
    <row r="30" spans="1:8" ht="16.5" customHeight="1" x14ac:dyDescent="0.25">
      <c r="A30" s="24"/>
      <c r="B30" s="77"/>
      <c r="C30" s="78"/>
      <c r="D30" s="137"/>
      <c r="E30" s="137"/>
    </row>
    <row r="31" spans="1:8" ht="12.75" customHeight="1" x14ac:dyDescent="0.25">
      <c r="A31" s="24"/>
      <c r="B31" s="77" t="s">
        <v>82</v>
      </c>
      <c r="C31" s="78"/>
      <c r="D31" s="89">
        <v>-1445129</v>
      </c>
      <c r="E31" s="2">
        <v>-1551123</v>
      </c>
      <c r="G31" s="115"/>
      <c r="H31" s="115"/>
    </row>
    <row r="32" spans="1:8" ht="12.75" customHeight="1" x14ac:dyDescent="0.25">
      <c r="A32" s="24"/>
      <c r="B32" s="77" t="s">
        <v>83</v>
      </c>
      <c r="C32" s="78"/>
      <c r="D32" s="89">
        <v>-584267</v>
      </c>
      <c r="E32" s="2">
        <v>-492053</v>
      </c>
    </row>
    <row r="33" spans="1:11" ht="12.75" customHeight="1" x14ac:dyDescent="0.25">
      <c r="A33" s="24"/>
      <c r="B33" s="77" t="s">
        <v>104</v>
      </c>
      <c r="C33" s="78"/>
      <c r="D33" s="89">
        <v>-513773</v>
      </c>
      <c r="E33" s="87">
        <v>33418</v>
      </c>
    </row>
    <row r="34" spans="1:11" ht="12.75" customHeight="1" x14ac:dyDescent="0.25">
      <c r="A34" s="24"/>
      <c r="B34" s="77" t="s">
        <v>84</v>
      </c>
      <c r="C34" s="78"/>
      <c r="D34" s="89">
        <v>-103565</v>
      </c>
      <c r="E34" s="2">
        <v>-141042</v>
      </c>
      <c r="G34" s="115"/>
      <c r="H34" s="115"/>
      <c r="K34" s="127"/>
    </row>
    <row r="35" spans="1:11" ht="46.5" customHeight="1" x14ac:dyDescent="0.25">
      <c r="A35" s="18"/>
      <c r="B35" s="77" t="s">
        <v>103</v>
      </c>
      <c r="C35" s="78"/>
      <c r="D35" s="95">
        <v>37914</v>
      </c>
      <c r="E35" s="2">
        <v>-47104</v>
      </c>
      <c r="K35" s="127"/>
    </row>
    <row r="36" spans="1:11" x14ac:dyDescent="0.25">
      <c r="A36" s="18"/>
      <c r="B36" s="77" t="s">
        <v>17</v>
      </c>
      <c r="C36" s="78"/>
      <c r="D36" s="89">
        <v>118694</v>
      </c>
      <c r="E36" s="2">
        <v>344946</v>
      </c>
      <c r="K36" s="127"/>
    </row>
    <row r="37" spans="1:11" ht="46.5" customHeight="1" x14ac:dyDescent="0.25">
      <c r="A37" s="18"/>
      <c r="B37" s="77" t="s">
        <v>42</v>
      </c>
      <c r="C37" s="78"/>
      <c r="D37" s="89"/>
      <c r="E37" s="2">
        <v>25536</v>
      </c>
      <c r="K37" s="127"/>
    </row>
    <row r="38" spans="1:11" ht="18.75" customHeight="1" x14ac:dyDescent="0.25">
      <c r="A38" s="18"/>
      <c r="B38" s="76" t="s">
        <v>18</v>
      </c>
      <c r="C38" s="78"/>
      <c r="D38" s="91">
        <f>SUM(D31:D37)</f>
        <v>-2490126</v>
      </c>
      <c r="E38" s="90">
        <f>SUM(E31:E37)</f>
        <v>-1827422</v>
      </c>
    </row>
    <row r="39" spans="1:11" ht="18" customHeight="1" x14ac:dyDescent="0.25">
      <c r="A39" s="18"/>
      <c r="B39" s="76"/>
      <c r="C39" s="78"/>
      <c r="D39" s="87"/>
      <c r="E39" s="87"/>
      <c r="K39" s="74"/>
    </row>
    <row r="40" spans="1:11" x14ac:dyDescent="0.25">
      <c r="A40" s="18"/>
      <c r="B40" s="76" t="s">
        <v>105</v>
      </c>
      <c r="C40" s="78"/>
      <c r="D40" s="95">
        <f>D38+D29</f>
        <v>11600109</v>
      </c>
      <c r="E40" s="87">
        <f>E38+E29</f>
        <v>9066163</v>
      </c>
    </row>
    <row r="41" spans="1:11" x14ac:dyDescent="0.25">
      <c r="A41" s="18"/>
      <c r="B41" s="77" t="s">
        <v>106</v>
      </c>
      <c r="C41" s="78">
        <v>15</v>
      </c>
      <c r="D41" s="91">
        <v>-150520</v>
      </c>
      <c r="E41" s="90">
        <v>-13359</v>
      </c>
    </row>
    <row r="42" spans="1:11" ht="15.75" thickBot="1" x14ac:dyDescent="0.3">
      <c r="A42" s="18"/>
      <c r="B42" s="76" t="s">
        <v>19</v>
      </c>
      <c r="C42" s="78"/>
      <c r="D42" s="92">
        <f>SUM(D40:D41)</f>
        <v>11449589</v>
      </c>
      <c r="E42" s="88">
        <f>SUM(E40:E41)</f>
        <v>9052804</v>
      </c>
      <c r="G42" s="115"/>
      <c r="H42" s="32"/>
    </row>
    <row r="43" spans="1:11" ht="15.75" thickTop="1" x14ac:dyDescent="0.25">
      <c r="A43" s="18"/>
      <c r="B43" s="77" t="s">
        <v>107</v>
      </c>
      <c r="C43" s="80"/>
      <c r="D43" s="151" t="s">
        <v>76</v>
      </c>
      <c r="E43" s="80" t="s">
        <v>76</v>
      </c>
    </row>
    <row r="44" spans="1:11" ht="15.75" thickBot="1" x14ac:dyDescent="0.3">
      <c r="A44" s="18"/>
      <c r="B44" s="76" t="s">
        <v>108</v>
      </c>
      <c r="D44" s="92">
        <f>D42</f>
        <v>11449589</v>
      </c>
      <c r="E44" s="88">
        <f>E42</f>
        <v>9052804</v>
      </c>
    </row>
    <row r="45" spans="1:11" ht="15.75" thickTop="1" x14ac:dyDescent="0.25">
      <c r="A45" s="18"/>
    </row>
    <row r="46" spans="1:11" x14ac:dyDescent="0.25">
      <c r="A46" s="18"/>
      <c r="B46" s="25"/>
      <c r="C46" s="29"/>
      <c r="D46" s="82"/>
      <c r="E46" s="20"/>
    </row>
    <row r="47" spans="1:11" x14ac:dyDescent="0.25">
      <c r="A47" s="18"/>
      <c r="B47" s="36" t="str">
        <f>ОФП!B44</f>
        <v>Прашев А.Г.</v>
      </c>
      <c r="C47" s="36" t="str">
        <f>ОФП!C44</f>
        <v>Председатель Правления</v>
      </c>
      <c r="E47" s="26"/>
    </row>
    <row r="48" spans="1:11" x14ac:dyDescent="0.25">
      <c r="A48" s="18"/>
      <c r="C48" s="36"/>
      <c r="E48" s="27"/>
    </row>
    <row r="49" spans="1:5" x14ac:dyDescent="0.25">
      <c r="A49" s="18"/>
      <c r="B49" s="36" t="str">
        <f>ОФП!B46</f>
        <v>Шоданова Г.Т.</v>
      </c>
      <c r="C49" s="36" t="str">
        <f>ОФП!C46</f>
        <v>Главный бухгалтер</v>
      </c>
      <c r="E49" s="27"/>
    </row>
    <row r="50" spans="1:5" x14ac:dyDescent="0.25">
      <c r="A50" s="18"/>
      <c r="B50" s="25"/>
      <c r="C50" s="29"/>
      <c r="D50" s="82"/>
      <c r="E50" s="20"/>
    </row>
  </sheetData>
  <mergeCells count="8">
    <mergeCell ref="D30:E30"/>
    <mergeCell ref="D9:E9"/>
    <mergeCell ref="A2:E2"/>
    <mergeCell ref="A3:E3"/>
    <mergeCell ref="A4:E4"/>
    <mergeCell ref="B9:B10"/>
    <mergeCell ref="C9:C11"/>
    <mergeCell ref="D10:E1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7"/>
  <sheetViews>
    <sheetView zoomScaleNormal="100" workbookViewId="0">
      <selection activeCell="D31" sqref="D31"/>
    </sheetView>
  </sheetViews>
  <sheetFormatPr defaultRowHeight="15" x14ac:dyDescent="0.25"/>
  <cols>
    <col min="1" max="1" width="6.7109375" customWidth="1"/>
    <col min="2" max="2" width="62" customWidth="1"/>
    <col min="3" max="3" width="16.28515625" style="34" customWidth="1"/>
    <col min="4" max="4" width="17" style="34" customWidth="1"/>
    <col min="5" max="5" width="16.28515625" style="34" customWidth="1"/>
    <col min="6" max="6" width="25.140625" style="34" customWidth="1"/>
    <col min="7" max="7" width="19.85546875" style="34" customWidth="1"/>
    <col min="8" max="8" width="10.85546875" bestFit="1" customWidth="1"/>
    <col min="9" max="9" width="9.5703125" bestFit="1" customWidth="1"/>
  </cols>
  <sheetData>
    <row r="1" spans="2:7" x14ac:dyDescent="0.25">
      <c r="G1" s="112" t="s">
        <v>88</v>
      </c>
    </row>
    <row r="2" spans="2:7" ht="15.75" x14ac:dyDescent="0.25">
      <c r="B2" s="143" t="s">
        <v>74</v>
      </c>
      <c r="C2" s="143"/>
      <c r="D2" s="143"/>
      <c r="E2" s="143"/>
      <c r="F2" s="143"/>
      <c r="G2" s="143"/>
    </row>
    <row r="3" spans="2:7" ht="15.75" x14ac:dyDescent="0.25">
      <c r="B3" s="143" t="str">
        <f>ОПиУ!A3</f>
        <v>За шесть месяев, закончившихся 30 июня 2022 года</v>
      </c>
      <c r="C3" s="143"/>
      <c r="D3" s="143"/>
      <c r="E3" s="143"/>
      <c r="F3" s="143"/>
      <c r="G3" s="143"/>
    </row>
    <row r="4" spans="2:7" x14ac:dyDescent="0.25">
      <c r="B4" s="144" t="s">
        <v>24</v>
      </c>
      <c r="C4" s="144"/>
      <c r="D4" s="144"/>
      <c r="E4" s="144"/>
      <c r="F4" s="144"/>
      <c r="G4" s="144"/>
    </row>
    <row r="7" spans="2:7" ht="57.75" customHeight="1" x14ac:dyDescent="0.25">
      <c r="C7" s="31" t="s">
        <v>11</v>
      </c>
      <c r="D7" s="31" t="s">
        <v>40</v>
      </c>
      <c r="E7" s="31" t="s">
        <v>12</v>
      </c>
      <c r="F7" s="31" t="s">
        <v>110</v>
      </c>
      <c r="G7" s="31" t="s">
        <v>41</v>
      </c>
    </row>
    <row r="8" spans="2:7" ht="15.75" customHeight="1" x14ac:dyDescent="0.25">
      <c r="C8" s="31"/>
      <c r="D8" s="31"/>
      <c r="E8" s="31"/>
      <c r="F8" s="31"/>
      <c r="G8" s="31"/>
    </row>
    <row r="9" spans="2:7" x14ac:dyDescent="0.25">
      <c r="B9" s="41" t="s">
        <v>85</v>
      </c>
      <c r="C9" s="105">
        <v>82837204</v>
      </c>
      <c r="D9" s="105">
        <v>31607374</v>
      </c>
      <c r="E9" s="105">
        <v>1436184</v>
      </c>
      <c r="F9" s="98">
        <v>-4352634</v>
      </c>
      <c r="G9" s="105">
        <f>SUM(C9:F9)</f>
        <v>111528128</v>
      </c>
    </row>
    <row r="10" spans="2:7" x14ac:dyDescent="0.25">
      <c r="B10" s="42" t="s">
        <v>66</v>
      </c>
      <c r="C10" s="45" t="s">
        <v>67</v>
      </c>
      <c r="D10" s="45" t="s">
        <v>67</v>
      </c>
      <c r="E10" s="45" t="s">
        <v>67</v>
      </c>
      <c r="F10" s="2">
        <v>17301745</v>
      </c>
      <c r="G10" s="2">
        <f>SUM(F10)</f>
        <v>17301745</v>
      </c>
    </row>
    <row r="11" spans="2:7" s="35" customFormat="1" x14ac:dyDescent="0.25">
      <c r="B11" s="42" t="s">
        <v>112</v>
      </c>
      <c r="C11" s="45"/>
      <c r="D11" s="45"/>
      <c r="E11" s="45"/>
      <c r="F11" s="2">
        <v>-6718739</v>
      </c>
      <c r="G11" s="2">
        <f>SUM(F11)</f>
        <v>-6718739</v>
      </c>
    </row>
    <row r="12" spans="2:7" s="35" customFormat="1" ht="60" x14ac:dyDescent="0.25">
      <c r="B12" s="42" t="s">
        <v>111</v>
      </c>
      <c r="C12" s="109" t="s">
        <v>67</v>
      </c>
      <c r="D12" s="2">
        <v>25211524</v>
      </c>
      <c r="E12" s="109" t="s">
        <v>67</v>
      </c>
      <c r="F12" s="109" t="s">
        <v>67</v>
      </c>
      <c r="G12" s="2">
        <f>D12</f>
        <v>25211524</v>
      </c>
    </row>
    <row r="13" spans="2:7" s="35" customFormat="1" ht="30" x14ac:dyDescent="0.25">
      <c r="B13" s="42" t="s">
        <v>77</v>
      </c>
      <c r="C13" s="104"/>
      <c r="D13" s="90"/>
      <c r="E13" s="104"/>
      <c r="F13" s="104">
        <v>147356</v>
      </c>
      <c r="G13" s="2">
        <f>SUM(C13:F13)</f>
        <v>147356</v>
      </c>
    </row>
    <row r="14" spans="2:7" ht="18" customHeight="1" thickBot="1" x14ac:dyDescent="0.3">
      <c r="B14" s="41" t="s">
        <v>86</v>
      </c>
      <c r="C14" s="106">
        <v>82837204</v>
      </c>
      <c r="D14" s="106">
        <f>SUM(D9:D12)</f>
        <v>56818898</v>
      </c>
      <c r="E14" s="106">
        <v>1436184</v>
      </c>
      <c r="F14" s="106">
        <f>SUM(F9:F13)</f>
        <v>6377728</v>
      </c>
      <c r="G14" s="110">
        <f>SUM(G9:G13)</f>
        <v>147470014</v>
      </c>
    </row>
    <row r="15" spans="2:7" s="35" customFormat="1" ht="18" customHeight="1" thickTop="1" x14ac:dyDescent="0.25">
      <c r="B15" s="42" t="s">
        <v>87</v>
      </c>
      <c r="C15" s="107"/>
      <c r="D15" s="89"/>
      <c r="E15" s="89"/>
      <c r="F15" s="89">
        <f>ОПиУ!D44</f>
        <v>11449589</v>
      </c>
      <c r="G15" s="89">
        <f>SUM(F15)</f>
        <v>11449589</v>
      </c>
    </row>
    <row r="16" spans="2:7" ht="51.75" customHeight="1" x14ac:dyDescent="0.25">
      <c r="B16" s="43" t="s">
        <v>113</v>
      </c>
      <c r="C16" s="44"/>
      <c r="D16" s="44">
        <v>756439</v>
      </c>
      <c r="E16" s="44"/>
      <c r="F16" s="44"/>
      <c r="G16" s="89">
        <f>SUM(C16:F16)</f>
        <v>756439</v>
      </c>
    </row>
    <row r="17" spans="2:8" s="36" customFormat="1" x14ac:dyDescent="0.25">
      <c r="B17" s="42" t="s">
        <v>114</v>
      </c>
      <c r="C17" s="107"/>
      <c r="D17" s="89"/>
      <c r="E17" s="89"/>
      <c r="F17" s="89">
        <v>-12111222</v>
      </c>
      <c r="G17" s="89">
        <f>SUM(F17)</f>
        <v>-12111222</v>
      </c>
      <c r="H17" s="108"/>
    </row>
    <row r="18" spans="2:8" s="36" customFormat="1" ht="15" customHeight="1" thickBot="1" x14ac:dyDescent="0.3">
      <c r="B18" s="41" t="s">
        <v>94</v>
      </c>
      <c r="C18" s="8">
        <f>SUM(C14:C17)</f>
        <v>82837204</v>
      </c>
      <c r="D18" s="8">
        <f>SUM(D14:D17)</f>
        <v>57575337</v>
      </c>
      <c r="E18" s="8">
        <f>SUM(E14:E17)</f>
        <v>1436184</v>
      </c>
      <c r="F18" s="8">
        <f>SUM(F14:F17)</f>
        <v>5716095</v>
      </c>
      <c r="G18" s="8">
        <f>SUM(G14:G17)</f>
        <v>147564820</v>
      </c>
      <c r="H18" s="108"/>
    </row>
    <row r="19" spans="2:8" s="36" customFormat="1" ht="15.75" thickTop="1" x14ac:dyDescent="0.25">
      <c r="C19" s="32"/>
      <c r="D19" s="32"/>
      <c r="E19" s="32"/>
      <c r="F19" s="32"/>
      <c r="G19" s="37"/>
    </row>
    <row r="20" spans="2:8" s="36" customFormat="1" ht="15" customHeight="1" x14ac:dyDescent="0.25">
      <c r="B20" s="145"/>
      <c r="C20" s="145"/>
      <c r="D20" s="145"/>
      <c r="E20" s="145"/>
      <c r="F20" s="145"/>
      <c r="G20" s="145"/>
    </row>
    <row r="21" spans="2:8" s="35" customFormat="1" x14ac:dyDescent="0.25">
      <c r="C21" s="34"/>
      <c r="D21" s="34"/>
      <c r="E21" s="34"/>
      <c r="F21" s="34"/>
      <c r="G21" s="33"/>
    </row>
    <row r="22" spans="2:8" x14ac:dyDescent="0.25">
      <c r="G22" s="33"/>
      <c r="H22" s="133"/>
    </row>
    <row r="23" spans="2:8" x14ac:dyDescent="0.25">
      <c r="B23" t="str">
        <f>ОФП!B44</f>
        <v>Прашев А.Г.</v>
      </c>
      <c r="C23" s="34" t="str">
        <f>ОФП!C44</f>
        <v>Председатель Правления</v>
      </c>
      <c r="G23" s="33"/>
    </row>
    <row r="24" spans="2:8" x14ac:dyDescent="0.25">
      <c r="G24" s="33"/>
    </row>
    <row r="25" spans="2:8" x14ac:dyDescent="0.25">
      <c r="B25" s="36" t="str">
        <f>ОФП!B46</f>
        <v>Шоданова Г.Т.</v>
      </c>
      <c r="C25" s="34" t="str">
        <f>ОФП!C46</f>
        <v>Главный бухгалтер</v>
      </c>
      <c r="G25" s="33"/>
    </row>
    <row r="26" spans="2:8" x14ac:dyDescent="0.25">
      <c r="G26" s="33"/>
    </row>
    <row r="27" spans="2:8" x14ac:dyDescent="0.25">
      <c r="D27" s="89"/>
    </row>
  </sheetData>
  <mergeCells count="4">
    <mergeCell ref="B2:G2"/>
    <mergeCell ref="B3:G3"/>
    <mergeCell ref="B4:G4"/>
    <mergeCell ref="B20:G20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3"/>
  <sheetViews>
    <sheetView topLeftCell="A43" zoomScaleNormal="100" workbookViewId="0">
      <selection activeCell="C64" sqref="C64"/>
    </sheetView>
  </sheetViews>
  <sheetFormatPr defaultRowHeight="15" x14ac:dyDescent="0.25"/>
  <cols>
    <col min="1" max="1" width="6.28515625" style="36" customWidth="1"/>
    <col min="2" max="2" width="77.5703125" style="50" customWidth="1"/>
    <col min="3" max="3" width="8.140625" style="36" customWidth="1"/>
    <col min="4" max="5" width="16.140625" style="50" customWidth="1"/>
    <col min="6" max="16384" width="9.140625" style="36"/>
  </cols>
  <sheetData>
    <row r="1" spans="2:5" x14ac:dyDescent="0.25">
      <c r="E1" s="112" t="s">
        <v>88</v>
      </c>
    </row>
    <row r="2" spans="2:5" ht="15.75" x14ac:dyDescent="0.25">
      <c r="B2" s="146" t="s">
        <v>44</v>
      </c>
      <c r="C2" s="146"/>
      <c r="D2" s="146"/>
      <c r="E2" s="146"/>
    </row>
    <row r="3" spans="2:5" x14ac:dyDescent="0.25">
      <c r="B3" s="148" t="str">
        <f>ОПиУ!A3</f>
        <v>За шесть месяев, закончившихся 30 июня 2022 года</v>
      </c>
      <c r="C3" s="148"/>
      <c r="D3" s="148"/>
      <c r="E3" s="148"/>
    </row>
    <row r="4" spans="2:5" x14ac:dyDescent="0.25">
      <c r="B4" s="147" t="s">
        <v>24</v>
      </c>
      <c r="C4" s="147"/>
      <c r="D4" s="147"/>
      <c r="E4" s="147"/>
    </row>
    <row r="5" spans="2:5" ht="15.75" thickBot="1" x14ac:dyDescent="0.3"/>
    <row r="6" spans="2:5" ht="26.25" customHeight="1" x14ac:dyDescent="0.25">
      <c r="B6" s="149"/>
      <c r="C6" s="138" t="s">
        <v>32</v>
      </c>
      <c r="D6" s="153" t="s">
        <v>117</v>
      </c>
      <c r="E6" s="150"/>
    </row>
    <row r="7" spans="2:5" ht="15.75" thickBot="1" x14ac:dyDescent="0.3">
      <c r="B7" s="149"/>
      <c r="C7" s="138"/>
      <c r="D7" s="142" t="str">
        <f>ОПиУ!D10</f>
        <v>закончившихся 30 июня</v>
      </c>
      <c r="E7" s="142"/>
    </row>
    <row r="8" spans="2:5" ht="15.75" thickBot="1" x14ac:dyDescent="0.3">
      <c r="B8" s="62"/>
      <c r="C8" s="142"/>
      <c r="D8" s="131" t="s">
        <v>81</v>
      </c>
      <c r="E8" s="65" t="s">
        <v>71</v>
      </c>
    </row>
    <row r="9" spans="2:5" x14ac:dyDescent="0.25">
      <c r="B9" s="62" t="s">
        <v>34</v>
      </c>
      <c r="C9" s="47"/>
      <c r="D9" s="48"/>
      <c r="E9" s="48"/>
    </row>
    <row r="10" spans="2:5" x14ac:dyDescent="0.25">
      <c r="B10" s="83" t="s">
        <v>20</v>
      </c>
      <c r="C10" s="78"/>
      <c r="D10" s="89">
        <v>25992552</v>
      </c>
      <c r="E10" s="2">
        <v>19745211</v>
      </c>
    </row>
    <row r="11" spans="2:5" x14ac:dyDescent="0.25">
      <c r="B11" s="83" t="s">
        <v>21</v>
      </c>
      <c r="C11" s="78"/>
      <c r="D11" s="89">
        <v>-12133820</v>
      </c>
      <c r="E11" s="2">
        <v>-8129146</v>
      </c>
    </row>
    <row r="12" spans="2:5" ht="15" customHeight="1" x14ac:dyDescent="0.25">
      <c r="B12" s="64" t="s">
        <v>50</v>
      </c>
      <c r="C12" s="78"/>
      <c r="D12" s="89">
        <v>-1601086</v>
      </c>
      <c r="E12" s="2">
        <v>-1567648</v>
      </c>
    </row>
    <row r="13" spans="2:5" x14ac:dyDescent="0.25">
      <c r="B13" s="64" t="s">
        <v>51</v>
      </c>
      <c r="C13" s="78"/>
      <c r="D13" s="89">
        <v>-550114</v>
      </c>
      <c r="E13" s="2">
        <v>-368457</v>
      </c>
    </row>
    <row r="14" spans="2:5" x14ac:dyDescent="0.25">
      <c r="B14" s="64" t="s">
        <v>52</v>
      </c>
      <c r="C14" s="78"/>
      <c r="D14" s="89">
        <v>5934</v>
      </c>
      <c r="E14" s="2">
        <v>174004</v>
      </c>
    </row>
    <row r="15" spans="2:5" ht="30" x14ac:dyDescent="0.25">
      <c r="B15" s="63" t="s">
        <v>115</v>
      </c>
      <c r="C15" s="78"/>
      <c r="D15" s="91">
        <v>11643</v>
      </c>
      <c r="E15" s="90">
        <v>-3881</v>
      </c>
    </row>
    <row r="16" spans="2:5" ht="30" x14ac:dyDescent="0.25">
      <c r="B16" s="84" t="s">
        <v>53</v>
      </c>
      <c r="C16" s="78"/>
      <c r="D16" s="89">
        <f>SUM(D10:D15)</f>
        <v>11725109</v>
      </c>
      <c r="E16" s="2">
        <f>SUM(E10:E15)</f>
        <v>9850083</v>
      </c>
    </row>
    <row r="17" spans="2:8" x14ac:dyDescent="0.25">
      <c r="B17" s="85" t="s">
        <v>54</v>
      </c>
      <c r="C17" s="78"/>
      <c r="D17" s="89"/>
      <c r="E17" s="2"/>
    </row>
    <row r="18" spans="2:8" x14ac:dyDescent="0.25">
      <c r="B18" s="64" t="s">
        <v>1</v>
      </c>
      <c r="C18" s="78"/>
      <c r="D18" s="89">
        <v>35209536</v>
      </c>
      <c r="E18" s="2">
        <v>35770897</v>
      </c>
    </row>
    <row r="19" spans="2:8" x14ac:dyDescent="0.25">
      <c r="B19" s="64" t="s">
        <v>2</v>
      </c>
      <c r="C19" s="78"/>
      <c r="D19" s="89">
        <v>2260078</v>
      </c>
      <c r="E19" s="2">
        <v>2753569</v>
      </c>
    </row>
    <row r="20" spans="2:8" x14ac:dyDescent="0.25">
      <c r="B20" s="64" t="s">
        <v>3</v>
      </c>
      <c r="C20" s="78"/>
      <c r="D20" s="89">
        <v>-3208242</v>
      </c>
      <c r="E20" s="2">
        <v>-22938064</v>
      </c>
    </row>
    <row r="21" spans="2:8" x14ac:dyDescent="0.25">
      <c r="B21" s="64" t="s">
        <v>55</v>
      </c>
      <c r="C21" s="78"/>
      <c r="D21" s="89">
        <v>-1347022</v>
      </c>
      <c r="E21" s="2">
        <v>-61733</v>
      </c>
    </row>
    <row r="22" spans="2:8" x14ac:dyDescent="0.25">
      <c r="B22" s="64" t="s">
        <v>6</v>
      </c>
      <c r="C22" s="78"/>
      <c r="D22" s="89">
        <v>-3700277</v>
      </c>
      <c r="E22" s="2">
        <v>-2539366</v>
      </c>
    </row>
    <row r="23" spans="2:8" x14ac:dyDescent="0.25">
      <c r="B23" s="64" t="s">
        <v>7</v>
      </c>
      <c r="C23" s="78"/>
      <c r="D23" s="89">
        <v>49391</v>
      </c>
      <c r="E23" s="2">
        <v>-259205</v>
      </c>
    </row>
    <row r="24" spans="2:8" x14ac:dyDescent="0.25">
      <c r="B24" s="85" t="s">
        <v>56</v>
      </c>
      <c r="C24" s="78"/>
      <c r="D24" s="89"/>
      <c r="E24" s="2"/>
    </row>
    <row r="25" spans="2:8" x14ac:dyDescent="0.25">
      <c r="B25" s="64" t="s">
        <v>9</v>
      </c>
      <c r="C25" s="78"/>
      <c r="D25" s="89">
        <v>1616697</v>
      </c>
      <c r="E25" s="2">
        <v>3159608</v>
      </c>
    </row>
    <row r="26" spans="2:8" x14ac:dyDescent="0.25">
      <c r="B26" s="64" t="s">
        <v>10</v>
      </c>
      <c r="C26" s="78"/>
      <c r="D26" s="91">
        <v>480698</v>
      </c>
      <c r="E26" s="90">
        <v>608040</v>
      </c>
    </row>
    <row r="27" spans="2:8" x14ac:dyDescent="0.25">
      <c r="B27" s="62" t="s">
        <v>35</v>
      </c>
      <c r="C27" s="78"/>
      <c r="D27" s="89">
        <f>SUM(D16:D26)</f>
        <v>43085968</v>
      </c>
      <c r="E27" s="2">
        <f>SUM(E16:E26)</f>
        <v>26343829</v>
      </c>
    </row>
    <row r="28" spans="2:8" x14ac:dyDescent="0.25">
      <c r="B28" s="64" t="s">
        <v>36</v>
      </c>
      <c r="C28" s="78"/>
      <c r="D28" s="91">
        <v>-205651</v>
      </c>
      <c r="E28" s="90">
        <v>-182274</v>
      </c>
    </row>
    <row r="29" spans="2:8" ht="30" x14ac:dyDescent="0.25">
      <c r="B29" s="84" t="s">
        <v>45</v>
      </c>
      <c r="C29" s="78"/>
      <c r="D29" s="97">
        <f>SUM(D27:D28)</f>
        <v>42880317</v>
      </c>
      <c r="E29" s="98">
        <f>SUM(E27:E28)</f>
        <v>26161555</v>
      </c>
    </row>
    <row r="30" spans="2:8" x14ac:dyDescent="0.25">
      <c r="B30" s="62" t="s">
        <v>22</v>
      </c>
      <c r="C30" s="78"/>
      <c r="D30" s="89"/>
      <c r="E30" s="2"/>
      <c r="H30" s="32"/>
    </row>
    <row r="31" spans="2:8" x14ac:dyDescent="0.25">
      <c r="B31" s="64" t="s">
        <v>57</v>
      </c>
      <c r="C31" s="78"/>
      <c r="D31" s="89">
        <v>-22101</v>
      </c>
      <c r="E31" s="2">
        <v>-34074</v>
      </c>
    </row>
    <row r="32" spans="2:8" x14ac:dyDescent="0.25">
      <c r="B32" s="64" t="s">
        <v>68</v>
      </c>
      <c r="C32" s="78"/>
      <c r="D32" s="111" t="s">
        <v>76</v>
      </c>
      <c r="E32" s="130">
        <v>773</v>
      </c>
    </row>
    <row r="33" spans="2:7" x14ac:dyDescent="0.25">
      <c r="B33" s="62" t="s">
        <v>37</v>
      </c>
      <c r="C33" s="78"/>
      <c r="D33" s="91">
        <f>SUM(D31:D32)</f>
        <v>-22101</v>
      </c>
      <c r="E33" s="90">
        <f>SUM(E31:E32)</f>
        <v>-33301</v>
      </c>
    </row>
    <row r="34" spans="2:7" x14ac:dyDescent="0.25">
      <c r="B34" s="62" t="s">
        <v>23</v>
      </c>
      <c r="C34" s="78"/>
      <c r="D34" s="89"/>
      <c r="E34" s="2"/>
    </row>
    <row r="35" spans="2:7" x14ac:dyDescent="0.25">
      <c r="B35" s="63" t="s">
        <v>95</v>
      </c>
      <c r="C35" s="78"/>
      <c r="D35" s="89"/>
      <c r="E35" s="2">
        <v>5835875</v>
      </c>
    </row>
    <row r="36" spans="2:7" x14ac:dyDescent="0.25">
      <c r="B36" s="63" t="s">
        <v>75</v>
      </c>
      <c r="C36" s="78"/>
      <c r="D36" s="89">
        <v>-1023854</v>
      </c>
      <c r="E36" s="2">
        <v>-5564395</v>
      </c>
    </row>
    <row r="37" spans="2:7" x14ac:dyDescent="0.25">
      <c r="B37" s="113" t="s">
        <v>96</v>
      </c>
      <c r="C37" s="78"/>
      <c r="D37" s="89"/>
      <c r="E37" s="2">
        <v>8161000</v>
      </c>
    </row>
    <row r="38" spans="2:7" x14ac:dyDescent="0.25">
      <c r="B38" s="113" t="s">
        <v>58</v>
      </c>
      <c r="C38" s="78"/>
      <c r="D38" s="89">
        <v>-13169559</v>
      </c>
      <c r="E38" s="2">
        <v>-7029490</v>
      </c>
    </row>
    <row r="39" spans="2:7" x14ac:dyDescent="0.25">
      <c r="B39" s="114" t="s">
        <v>98</v>
      </c>
      <c r="C39" s="78"/>
      <c r="D39" s="89">
        <v>-12111222</v>
      </c>
      <c r="E39" s="2">
        <v>-6718739</v>
      </c>
    </row>
    <row r="40" spans="2:7" x14ac:dyDescent="0.25">
      <c r="B40" s="113" t="s">
        <v>97</v>
      </c>
      <c r="C40" s="78"/>
      <c r="D40" s="89">
        <v>15000000</v>
      </c>
      <c r="E40" s="2">
        <v>0</v>
      </c>
    </row>
    <row r="41" spans="2:7" x14ac:dyDescent="0.25">
      <c r="B41" s="132" t="s">
        <v>99</v>
      </c>
      <c r="C41" s="78"/>
      <c r="D41" s="91">
        <v>-17990000</v>
      </c>
      <c r="E41" s="90"/>
    </row>
    <row r="42" spans="2:7" x14ac:dyDescent="0.25">
      <c r="B42" s="84" t="s">
        <v>116</v>
      </c>
      <c r="C42" s="78"/>
      <c r="D42" s="91">
        <f>SUM(D35:D41)</f>
        <v>-29294635</v>
      </c>
      <c r="E42" s="90">
        <f>SUM(E35:E41)</f>
        <v>-5315749</v>
      </c>
    </row>
    <row r="43" spans="2:7" x14ac:dyDescent="0.25">
      <c r="B43" s="63" t="s">
        <v>38</v>
      </c>
      <c r="C43" s="78"/>
      <c r="D43" s="89">
        <v>360035</v>
      </c>
      <c r="E43" s="2">
        <v>55191</v>
      </c>
    </row>
    <row r="44" spans="2:7" ht="30" x14ac:dyDescent="0.25">
      <c r="B44" s="84" t="s">
        <v>59</v>
      </c>
      <c r="C44" s="78"/>
      <c r="D44" s="91">
        <v>-41</v>
      </c>
      <c r="E44" s="90">
        <v>-648</v>
      </c>
    </row>
    <row r="45" spans="2:7" x14ac:dyDescent="0.25">
      <c r="B45" s="62" t="s">
        <v>39</v>
      </c>
      <c r="C45" s="78"/>
      <c r="D45" s="89">
        <f>D29+D33+D42+D43+D44</f>
        <v>13923575</v>
      </c>
      <c r="E45" s="2">
        <f>E29+E33+E42+E43+E44</f>
        <v>20867048</v>
      </c>
    </row>
    <row r="46" spans="2:7" x14ac:dyDescent="0.25">
      <c r="B46" s="62" t="s">
        <v>60</v>
      </c>
      <c r="C46" s="78">
        <v>5</v>
      </c>
      <c r="D46" s="91">
        <v>30011182</v>
      </c>
      <c r="E46" s="90">
        <v>12235576</v>
      </c>
    </row>
    <row r="47" spans="2:7" ht="15.75" thickBot="1" x14ac:dyDescent="0.3">
      <c r="B47" s="62" t="s">
        <v>61</v>
      </c>
      <c r="C47" s="78">
        <v>5</v>
      </c>
      <c r="D47" s="96">
        <f>D45+D46</f>
        <v>43934757</v>
      </c>
      <c r="E47" s="86">
        <f>E45+E46</f>
        <v>33102624</v>
      </c>
      <c r="G47" s="129"/>
    </row>
    <row r="48" spans="2:7" ht="15.75" thickTop="1" x14ac:dyDescent="0.25">
      <c r="B48" s="49"/>
      <c r="C48" s="46"/>
      <c r="D48" s="49"/>
      <c r="E48" s="49"/>
    </row>
    <row r="49" spans="2:5" x14ac:dyDescent="0.25">
      <c r="D49" s="2"/>
      <c r="E49" s="2"/>
    </row>
    <row r="51" spans="2:5" x14ac:dyDescent="0.25">
      <c r="B51" s="50" t="str">
        <f>ОФП!B44</f>
        <v>Прашев А.Г.</v>
      </c>
      <c r="C51" s="36" t="str">
        <f>ОФП!C44</f>
        <v>Председатель Правления</v>
      </c>
    </row>
    <row r="52" spans="2:5" x14ac:dyDescent="0.25">
      <c r="C52" s="50"/>
    </row>
    <row r="53" spans="2:5" x14ac:dyDescent="0.25">
      <c r="B53" s="36" t="str">
        <f>ОФП!B46</f>
        <v>Шоданова Г.Т.</v>
      </c>
      <c r="C53" s="36" t="str">
        <f>ОФП!C46</f>
        <v>Главный бухгалтер</v>
      </c>
    </row>
  </sheetData>
  <mergeCells count="7">
    <mergeCell ref="B2:E2"/>
    <mergeCell ref="B4:E4"/>
    <mergeCell ref="B3:E3"/>
    <mergeCell ref="B6:B7"/>
    <mergeCell ref="C6:C8"/>
    <mergeCell ref="D6:E6"/>
    <mergeCell ref="D7:E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ОПиУ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2022-08-02T11:34:30Z</dcterms:modified>
</cp:coreProperties>
</file>