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ОФП" sheetId="1" r:id="rId1"/>
    <sheet name="ОПиУ" sheetId="2" r:id="rId2"/>
    <sheet name="ОИК" sheetId="4" r:id="rId3"/>
    <sheet name="ДДС" sheetId="3" r:id="rId4"/>
  </sheets>
  <calcPr calcId="152511"/>
</workbook>
</file>

<file path=xl/calcChain.xml><?xml version="1.0" encoding="utf-8"?>
<calcChain xmlns="http://schemas.openxmlformats.org/spreadsheetml/2006/main">
  <c r="D27" i="3" l="1"/>
  <c r="B3" i="3"/>
  <c r="D21" i="4"/>
  <c r="E21" i="4"/>
  <c r="C21" i="4"/>
  <c r="G19" i="4"/>
  <c r="G16" i="4"/>
  <c r="E16" i="4"/>
  <c r="D16" i="4"/>
  <c r="C16" i="4"/>
  <c r="E29" i="3" l="1"/>
  <c r="E33" i="2"/>
  <c r="E32" i="2"/>
  <c r="E39" i="2" l="1"/>
  <c r="D39" i="2"/>
  <c r="G18" i="4" l="1"/>
  <c r="E45" i="3" l="1"/>
  <c r="D45" i="3"/>
  <c r="E27" i="2" l="1"/>
  <c r="E28" i="2" s="1"/>
  <c r="E16" i="2"/>
  <c r="D7" i="3" l="1"/>
  <c r="C56" i="3" l="1"/>
  <c r="C54" i="3"/>
  <c r="B56" i="3"/>
  <c r="B54" i="3"/>
  <c r="D34" i="3"/>
  <c r="C28" i="4"/>
  <c r="C26" i="4"/>
  <c r="B28" i="4"/>
  <c r="B26" i="4"/>
  <c r="G13" i="4"/>
  <c r="F14" i="4"/>
  <c r="G9" i="4"/>
  <c r="B3" i="4"/>
  <c r="C50" i="2"/>
  <c r="C48" i="2"/>
  <c r="B50" i="2"/>
  <c r="B48" i="2"/>
  <c r="E19" i="2"/>
  <c r="D19" i="2"/>
  <c r="E34" i="3" l="1"/>
  <c r="D14" i="4" l="1"/>
  <c r="G12" i="4"/>
  <c r="G11" i="4"/>
  <c r="G10" i="4"/>
  <c r="G14" i="4" l="1"/>
  <c r="D32" i="1"/>
  <c r="G20" i="4" l="1"/>
  <c r="E39" i="1" l="1"/>
  <c r="D39" i="1"/>
  <c r="D40" i="1" s="1"/>
  <c r="E32" i="1"/>
  <c r="D20" i="1"/>
  <c r="D41" i="1" s="1"/>
  <c r="E40" i="1" l="1"/>
  <c r="E16" i="3" l="1"/>
  <c r="E27" i="3" s="1"/>
  <c r="D16" i="3"/>
  <c r="D29" i="3" s="1"/>
  <c r="D48" i="3" s="1"/>
  <c r="D50" i="3" s="1"/>
  <c r="D27" i="2"/>
  <c r="E20" i="2"/>
  <c r="D16" i="2"/>
  <c r="D20" i="2" s="1"/>
  <c r="E48" i="3" l="1"/>
  <c r="E50" i="3" s="1"/>
  <c r="D28" i="2"/>
  <c r="D30" i="2" s="1"/>
  <c r="D41" i="2" s="1"/>
  <c r="E30" i="2" l="1"/>
  <c r="E41" i="2" s="1"/>
  <c r="E43" i="2" s="1"/>
  <c r="E45" i="2" s="1"/>
  <c r="D43" i="2"/>
  <c r="D45" i="2" s="1"/>
  <c r="F17" i="4" s="1"/>
  <c r="E20" i="1"/>
  <c r="E41" i="1" s="1"/>
  <c r="G17" i="4" l="1"/>
  <c r="G21" i="4" s="1"/>
  <c r="F21" i="4"/>
</calcChain>
</file>

<file path=xl/sharedStrings.xml><?xml version="1.0" encoding="utf-8"?>
<sst xmlns="http://schemas.openxmlformats.org/spreadsheetml/2006/main" count="159" uniqueCount="126">
  <si>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</si>
  <si>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</si>
  <si>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</si>
  <si>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</si>
  <si>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Основные средства</t>
  </si>
  <si>
    <t>Нематериальные активы</t>
  </si>
  <si>
    <t>Авансы выданные</t>
  </si>
  <si>
    <t>Прочие активы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</si>
  <si>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</si>
  <si>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</si>
  <si>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</si>
  <si>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</si>
  <si>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</si>
  <si>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Нераспределенная прибыль</t>
  </si>
  <si>
    <t>Процентные расходы</t>
  </si>
  <si>
    <t>Чистый процентный доход</t>
  </si>
  <si>
    <t>Прочие доходы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</si>
  <si>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</si>
  <si>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</si>
  <si>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</si>
  <si>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</si>
  <si>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Денежные потоки от инвестиционной деятельности</t>
  </si>
  <si>
    <t>Денежные потоки от финансовой деятельности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</si>
  <si>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</si>
  <si>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</si>
  <si>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</si>
  <si>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</si>
  <si>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</si>
  <si>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</si>
  <si>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</si>
  <si>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</si>
  <si>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</si>
  <si>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</si>
  <si>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Денежные потоки от операционной деятельности: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</si>
  <si>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</si>
  <si>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</si>
  <si>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</si>
  <si>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</si>
  <si>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</si>
  <si>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</si>
  <si>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</si>
  <si>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</si>
  <si>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</si>
  <si>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ПРОМЕЖУТОЧНЫЙ СОКРАЩЕННЫЙ ОТЧЕТ О ДВИЖЕНИИ ДЕНЕЖНЫХ СРЕДСТВ</t>
  </si>
  <si>
    <t>Чистое (расходование)/поступление денежных средств от операционной деятельности</t>
  </si>
  <si>
    <t>Налог на добавленную стоимость и прочие налоги к возмещению</t>
  </si>
  <si>
    <t>Дополнительный оплаченный капитал</t>
  </si>
  <si>
    <t>Отложенные обязательства по корпоративному подоходному налогу</t>
  </si>
  <si>
    <t>Задолженность перед Акционером</t>
  </si>
  <si>
    <t>Расходы на персонал выплаченные</t>
  </si>
  <si>
    <t>Прочие операционные расходы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</si>
  <si>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</si>
  <si>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</si>
  <si>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</si>
  <si>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НДС и прочие налоги к возмещению</t>
  </si>
  <si>
    <t>Чистое увеличение/(уменьшение) операционных обязательств</t>
  </si>
  <si>
    <t>Приобретение основных средств и нематериальных активов</t>
  </si>
  <si>
    <t>Погашения займов, полученных от кредитных организаций</t>
  </si>
  <si>
    <t>Влияние изменений ожидаемых кредитных убытков на денежные средства и их эквиваленты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</si>
  <si>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</si>
  <si>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</si>
  <si>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Обязательства по отложенному налогу на добавленную стоимость</t>
  </si>
  <si>
    <t>Процентные доходы, рассчитанные с использованием эффективной ставки</t>
  </si>
  <si>
    <t>Прочие процентные доходы</t>
  </si>
  <si>
    <t>Итого процентные доходы</t>
  </si>
  <si>
    <t>Итого совокупный доход за отчётный год</t>
  </si>
  <si>
    <t>–</t>
  </si>
  <si>
    <t>Продажа/(Приобретение) прочих финансовых активов</t>
  </si>
  <si>
    <t>Кредиторская задолженность перед поставщиками</t>
  </si>
  <si>
    <t>Балансовая стоимость одной простой акции в тенге</t>
  </si>
  <si>
    <t>2021 года</t>
  </si>
  <si>
    <t>ПРОМЕЖУТОЧНЫЙ СОКРАЩЕННЫЙ ОТЧЕТ О ФИНАНСОВОМ ПОЛОЖЕНИИ</t>
  </si>
  <si>
    <t>Погашение задолженности перед Акционером</t>
  </si>
  <si>
    <t>-</t>
  </si>
  <si>
    <t>Восстановление резерва в отношении гарантии, выданной дочерней организации Акционера</t>
  </si>
  <si>
    <t>31 декабря 2021 года</t>
  </si>
  <si>
    <t>Шоданова Г.Т.</t>
  </si>
  <si>
    <t>Главный бухгалтер</t>
  </si>
  <si>
    <t>2022 года</t>
  </si>
  <si>
    <t>Расходы на персонал</t>
  </si>
  <si>
    <t>Прочие операционные расходы</t>
  </si>
  <si>
    <t>Прочие расходы от обесценения и создания резервов</t>
  </si>
  <si>
    <t>На 31 декабря 2020 года</t>
  </si>
  <si>
    <t>На 31 декабря 2021 года</t>
  </si>
  <si>
    <t>Итого совокупный доход за отчётный период</t>
  </si>
  <si>
    <t>АО "КазАгроФинанс"</t>
  </si>
  <si>
    <t>Прим</t>
  </si>
  <si>
    <t>Получение займов от Акционера</t>
  </si>
  <si>
    <t>Получение займов от кредитных организаций</t>
  </si>
  <si>
    <t>Поступления по выпущенным долговым ценным бумагам</t>
  </si>
  <si>
    <t>Дивиденды выплаченные Акционеру</t>
  </si>
  <si>
    <t>Погашения по выпущенным долговым ценным бумагам</t>
  </si>
  <si>
    <t>Запасы</t>
  </si>
  <si>
    <t>Чистые доходы/(расходы) от модификации кредитов клиентам и дебиторской задолженности по финансовой аренде, не приводящей к прекращению признания</t>
  </si>
  <si>
    <t>Чистые расходы/(доходы) по операциям в иностранной валюте</t>
  </si>
  <si>
    <t>Прибыль до налогообложения</t>
  </si>
  <si>
    <t>Расход по корпоративному подоходному налогу</t>
  </si>
  <si>
    <t>Прочий совокупный доход</t>
  </si>
  <si>
    <t>Итого совокупный доход за период</t>
  </si>
  <si>
    <t>Доходы/(расходы) по кредитным убыткам</t>
  </si>
  <si>
    <t>Накопленный убыток/нераспределенная прибыль</t>
  </si>
  <si>
    <t>Реализованные доходы/(расходы) за вычетом доходов/(расходов) по операциям в иностранной валюте</t>
  </si>
  <si>
    <t>Чистое расходование денежных средств от финансовой деятельности</t>
  </si>
  <si>
    <t>Не аудировано
За шесть месяцев,</t>
  </si>
  <si>
    <t>Не аудировано</t>
  </si>
  <si>
    <t>на 30 сентября 2022 года</t>
  </si>
  <si>
    <t>30 сентября 2022 года</t>
  </si>
  <si>
    <t>закончившихся 30 сентября</t>
  </si>
  <si>
    <t>Не аудировано
За девять месяцев,</t>
  </si>
  <si>
    <t xml:space="preserve">На 30 сентября 2022 года </t>
  </si>
  <si>
    <t>Поступления от реализации основных средств</t>
  </si>
  <si>
    <t>Задолженность перед АО "НУХ "Байтерек"</t>
  </si>
  <si>
    <t>Получение займов от АО "НУХ "Байтерек"</t>
  </si>
  <si>
    <t>Погашение задолженности перед АО "НУХ "Байтерек"</t>
  </si>
  <si>
    <t>Чистый процентный доход после расходов по кредитным убыткам</t>
  </si>
  <si>
    <r>
      <t>Дивиденды</t>
    </r>
    <r>
      <rPr>
        <i/>
        <sz val="11"/>
        <color theme="1"/>
        <rFont val="Calibri"/>
        <family val="2"/>
        <charset val="204"/>
      </rPr>
      <t xml:space="preserve"> (Примечание 17)</t>
    </r>
  </si>
  <si>
    <t>На 30  сентября 2021 года</t>
  </si>
  <si>
    <r>
      <t xml:space="preserve">Дивиденды </t>
    </r>
    <r>
      <rPr>
        <i/>
        <sz val="11"/>
        <color theme="1"/>
        <rFont val="Calibri"/>
        <family val="2"/>
        <charset val="204"/>
      </rPr>
      <t xml:space="preserve"> (Примечание 17)</t>
    </r>
  </si>
  <si>
    <t>Оразбаев Ж.Ж.</t>
  </si>
  <si>
    <t>Заместитель Председателя Правления</t>
  </si>
  <si>
    <r>
      <t xml:space="preserve">Дисконт при первоначального признания по займам, полученным от АО "НУХ "Байтерек" по ставке ниже рыночной за вычетом налога  в размере 6 302 881 тысячи тенге </t>
    </r>
    <r>
      <rPr>
        <i/>
        <sz val="11"/>
        <color theme="1"/>
        <rFont val="Calibri"/>
        <family val="2"/>
        <charset val="204"/>
      </rPr>
      <t>(Примечание 11)</t>
    </r>
  </si>
  <si>
    <r>
      <t>Дисконт при первоначальном  признания по выпущенным облигациям, по ставке ниже рыночной за вычетом налога в размере 189 110 тыс тенге</t>
    </r>
    <r>
      <rPr>
        <i/>
        <sz val="11"/>
        <color theme="1"/>
        <rFont val="Calibri"/>
        <family val="2"/>
        <charset val="204"/>
      </rPr>
      <t xml:space="preserve"> (Примечание 13)</t>
    </r>
  </si>
  <si>
    <t>Доход от первоначального признания займов, полученных от связанных сторон Акционера, по ставкам ниже рыночной за вычетом налога в размере 2 160 862 тысячи тенге (Примечание 12)</t>
  </si>
  <si>
    <t>ПРОМЕЖУТОЧНЫЙ СОКРАЩЕННЫЙ ОТЧЕТ О ПРИБЫЛИ ИЛИ УБЫТКЕ И ПРОЧЕМ СОВОКУПНОМ ДОХОДЕ</t>
  </si>
  <si>
    <t>За девять месяцев, закончившихся 30 сентября 2022 года</t>
  </si>
  <si>
    <t>ПРОМЕЖУТОЧНЫЙ СОКРАЩЕННЫЙ ОТЧЕТ ОБ ИЗМЕНЕНИЯХ В СОБСТВЕННОМ КАПИТАЛЕ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</si>
</sst>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(* #,##0.00_);_(* \(#,##0.00\);_(* &quot;-&quot;??_);_(@_)"/>
    <numFmt numFmtId="172" formatCode="_(* #,##0_);_(* \(#,##0\);_(* &quot;-&quot;??_);_(@_)"/>
    <numFmt numFmtId="173" formatCode="_-* #,##0_р_._-;\-* #,##0_р_._-;_-* &quot;-&quot;??_р_.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i/>
      <sz val="10"/>
      <color theme="1"/>
      <name val="Garamond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rgb="FF00000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5" fontId="5" fillId="0" borderId="0"/>
    <xf numFmtId="0" fontId="11" fillId="0" borderId="0"/>
    <xf numFmtId="0" fontId="5" fillId="0" borderId="0"/>
    <xf numFmtId="170" fontId="13" fillId="0" borderId="0" applyFont="0" applyFill="0" applyBorder="0" applyAlignment="0" applyProtection="0"/>
    <xf numFmtId="0" fontId="13" fillId="0" borderId="0"/>
    <xf numFmtId="171" fontId="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4" applyFont="1" applyFill="1" applyBorder="1" applyAlignment="1">
      <alignment horizontal="left"/>
    </xf>
    <xf numFmtId="166" fontId="7" fillId="0" borderId="0" xfId="3" applyNumberFormat="1" applyFont="1" applyFill="1" applyBorder="1" applyAlignment="1" applyProtection="1"/>
    <xf numFmtId="0" fontId="7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166" fontId="8" fillId="0" borderId="2" xfId="3" applyNumberFormat="1" applyFont="1" applyFill="1" applyBorder="1" applyAlignment="1" applyProtection="1"/>
    <xf numFmtId="0" fontId="9" fillId="0" borderId="0" xfId="2" applyNumberFormat="1" applyFont="1" applyFill="1" applyAlignment="1"/>
    <xf numFmtId="0" fontId="8" fillId="0" borderId="0" xfId="2" applyFont="1" applyFill="1"/>
    <xf numFmtId="166" fontId="8" fillId="0" borderId="3" xfId="3" applyNumberFormat="1" applyFont="1" applyFill="1" applyBorder="1" applyAlignment="1" applyProtection="1"/>
    <xf numFmtId="0" fontId="12" fillId="0" borderId="0" xfId="4" applyFont="1" applyFill="1" applyAlignment="1">
      <alignment horizontal="left"/>
    </xf>
    <xf numFmtId="166" fontId="8" fillId="0" borderId="4" xfId="3" applyNumberFormat="1" applyFont="1" applyFill="1" applyBorder="1" applyAlignment="1" applyProtection="1"/>
    <xf numFmtId="0" fontId="8" fillId="0" borderId="0" xfId="4" applyFont="1" applyFill="1" applyBorder="1" applyAlignment="1">
      <alignment horizontal="left"/>
    </xf>
    <xf numFmtId="0" fontId="9" fillId="0" borderId="0" xfId="2" applyNumberFormat="1" applyFont="1" applyFill="1" applyAlignment="1">
      <alignment horizontal="right"/>
    </xf>
    <xf numFmtId="0" fontId="7" fillId="0" borderId="0" xfId="2" applyFont="1" applyFill="1"/>
    <xf numFmtId="0" fontId="6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9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7" fontId="7" fillId="0" borderId="0" xfId="2" applyNumberFormat="1" applyFont="1" applyFill="1"/>
    <xf numFmtId="0" fontId="15" fillId="0" borderId="0" xfId="2" applyNumberFormat="1" applyFont="1" applyFill="1" applyAlignment="1"/>
    <xf numFmtId="0" fontId="13" fillId="0" borderId="0" xfId="2" applyFont="1" applyFill="1" applyAlignment="1">
      <alignment horizontal="right"/>
    </xf>
    <xf numFmtId="166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166" fontId="7" fillId="0" borderId="0" xfId="2" applyNumberFormat="1" applyFont="1" applyFill="1"/>
    <xf numFmtId="0" fontId="13" fillId="0" borderId="0" xfId="2" applyFont="1" applyFill="1" applyAlignment="1">
      <alignment horizontal="center"/>
    </xf>
    <xf numFmtId="0" fontId="7" fillId="0" borderId="0" xfId="4" applyFont="1" applyFill="1" applyAlignment="1">
      <alignment horizontal="left" wrapText="1"/>
    </xf>
    <xf numFmtId="3" fontId="4" fillId="0" borderId="0" xfId="0" applyNumberFormat="1" applyFont="1" applyAlignment="1">
      <alignment horizontal="center" wrapText="1"/>
    </xf>
    <xf numFmtId="3" fontId="0" fillId="0" borderId="0" xfId="0" applyNumberFormat="1" applyFill="1"/>
    <xf numFmtId="3" fontId="2" fillId="0" borderId="0" xfId="0" applyNumberFormat="1" applyFont="1"/>
    <xf numFmtId="3" fontId="0" fillId="0" borderId="0" xfId="0" applyNumberFormat="1"/>
    <xf numFmtId="0" fontId="0" fillId="0" borderId="0" xfId="0"/>
    <xf numFmtId="0" fontId="0" fillId="0" borderId="0" xfId="0" applyFill="1"/>
    <xf numFmtId="3" fontId="2" fillId="0" borderId="0" xfId="0" applyNumberFormat="1" applyFont="1" applyFill="1"/>
    <xf numFmtId="0" fontId="0" fillId="0" borderId="0" xfId="2" applyFont="1" applyFill="1" applyAlignment="1">
      <alignment horizontal="center"/>
    </xf>
    <xf numFmtId="0" fontId="15" fillId="0" borderId="0" xfId="2" applyNumberFormat="1" applyFont="1" applyFill="1" applyAlignment="1">
      <alignment horizontal="center"/>
    </xf>
    <xf numFmtId="0" fontId="27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3" fontId="26" fillId="0" borderId="0" xfId="0" applyNumberFormat="1" applyFont="1" applyAlignment="1">
      <alignment horizontal="right" vertical="center"/>
    </xf>
    <xf numFmtId="0" fontId="26" fillId="0" borderId="0" xfId="0" applyFont="1" applyFill="1"/>
    <xf numFmtId="0" fontId="26" fillId="0" borderId="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vertical="center"/>
    </xf>
    <xf numFmtId="0" fontId="26" fillId="0" borderId="0" xfId="0" applyFont="1" applyFill="1" applyAlignment="1"/>
    <xf numFmtId="0" fontId="0" fillId="0" borderId="0" xfId="0" applyFill="1" applyAlignment="1"/>
    <xf numFmtId="3" fontId="7" fillId="0" borderId="0" xfId="5" applyNumberFormat="1" applyFont="1" applyFill="1" applyAlignment="1">
      <alignment horizontal="right"/>
    </xf>
    <xf numFmtId="0" fontId="32" fillId="0" borderId="0" xfId="5" applyFont="1" applyFill="1" applyAlignment="1">
      <alignment horizontal="left"/>
    </xf>
    <xf numFmtId="4" fontId="12" fillId="0" borderId="0" xfId="3" applyNumberFormat="1" applyFont="1" applyFill="1" applyBorder="1" applyAlignment="1" applyProtection="1"/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7" fillId="0" borderId="0" xfId="2" applyFont="1" applyFill="1" applyAlignment="1">
      <alignment horizontal="left"/>
    </xf>
    <xf numFmtId="0" fontId="7" fillId="0" borderId="0" xfId="2" applyFont="1" applyFill="1" applyBorder="1" applyAlignment="1">
      <alignment horizontal="right"/>
    </xf>
    <xf numFmtId="0" fontId="10" fillId="0" borderId="0" xfId="2" applyFont="1" applyFill="1"/>
    <xf numFmtId="0" fontId="9" fillId="0" borderId="0" xfId="4" applyNumberFormat="1" applyFont="1" applyFill="1" applyBorder="1" applyAlignment="1" applyProtection="1">
      <alignment horizontal="left"/>
      <protection locked="0"/>
    </xf>
    <xf numFmtId="0" fontId="7" fillId="0" borderId="0" xfId="2" applyFont="1" applyFill="1" applyAlignment="1">
      <alignment horizontal="left" wrapText="1"/>
    </xf>
    <xf numFmtId="0" fontId="20" fillId="0" borderId="0" xfId="2" applyFont="1" applyFill="1" applyAlignment="1">
      <alignment horizontal="center" wrapText="1"/>
    </xf>
    <xf numFmtId="168" fontId="12" fillId="0" borderId="0" xfId="4" applyNumberFormat="1" applyFont="1" applyFill="1" applyBorder="1" applyAlignment="1" applyProtection="1">
      <alignment horizontal="left" wrapText="1"/>
      <protection locked="0"/>
    </xf>
    <xf numFmtId="166" fontId="0" fillId="0" borderId="0" xfId="0" applyNumberFormat="1" applyFill="1"/>
    <xf numFmtId="0" fontId="19" fillId="0" borderId="0" xfId="0" applyFont="1" applyFill="1" applyAlignment="1">
      <alignment horizontal="justify" vertical="center"/>
    </xf>
    <xf numFmtId="0" fontId="27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72" fontId="17" fillId="0" borderId="0" xfId="1" applyNumberFormat="1" applyFont="1" applyFill="1"/>
    <xf numFmtId="0" fontId="30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3" fontId="30" fillId="0" borderId="8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166" fontId="8" fillId="0" borderId="0" xfId="3" applyNumberFormat="1" applyFont="1" applyFill="1" applyBorder="1" applyAlignment="1" applyProtection="1"/>
    <xf numFmtId="166" fontId="7" fillId="0" borderId="9" xfId="3" applyNumberFormat="1" applyFont="1" applyFill="1" applyBorder="1" applyAlignment="1" applyProtection="1"/>
    <xf numFmtId="166" fontId="8" fillId="0" borderId="9" xfId="3" applyNumberFormat="1" applyFont="1" applyFill="1" applyBorder="1" applyAlignment="1" applyProtection="1"/>
    <xf numFmtId="3" fontId="16" fillId="0" borderId="8" xfId="0" applyNumberFormat="1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3" fontId="31" fillId="0" borderId="8" xfId="0" applyNumberFormat="1" applyFont="1" applyFill="1" applyBorder="1" applyAlignment="1">
      <alignment vertical="center"/>
    </xf>
    <xf numFmtId="166" fontId="8" fillId="0" borderId="5" xfId="3" applyNumberFormat="1" applyFont="1" applyFill="1" applyBorder="1" applyAlignment="1" applyProtection="1"/>
    <xf numFmtId="166" fontId="7" fillId="0" borderId="5" xfId="3" applyNumberFormat="1" applyFont="1" applyFill="1" applyBorder="1" applyAlignment="1" applyProtection="1"/>
    <xf numFmtId="3" fontId="8" fillId="0" borderId="0" xfId="5" applyNumberFormat="1" applyFont="1" applyFill="1" applyAlignment="1">
      <alignment horizontal="right"/>
    </xf>
    <xf numFmtId="166" fontId="7" fillId="0" borderId="2" xfId="3" applyNumberFormat="1" applyFont="1" applyFill="1" applyBorder="1" applyAlignment="1" applyProtection="1"/>
    <xf numFmtId="166" fontId="7" fillId="0" borderId="3" xfId="3" applyNumberFormat="1" applyFont="1" applyFill="1" applyBorder="1" applyAlignment="1" applyProtection="1"/>
    <xf numFmtId="166" fontId="7" fillId="0" borderId="4" xfId="3" applyNumberFormat="1" applyFont="1" applyFill="1" applyBorder="1" applyAlignment="1" applyProtection="1"/>
    <xf numFmtId="4" fontId="13" fillId="0" borderId="0" xfId="3" applyNumberFormat="1" applyFont="1" applyFill="1" applyBorder="1" applyAlignment="1" applyProtection="1"/>
    <xf numFmtId="3" fontId="26" fillId="0" borderId="5" xfId="0" applyNumberFormat="1" applyFont="1" applyBorder="1" applyAlignment="1">
      <alignment horizontal="right" vertical="center"/>
    </xf>
    <xf numFmtId="0" fontId="33" fillId="0" borderId="0" xfId="0" applyFont="1" applyFill="1"/>
    <xf numFmtId="166" fontId="8" fillId="0" borderId="9" xfId="3" applyNumberFormat="1" applyFont="1" applyFill="1" applyBorder="1" applyAlignment="1" applyProtection="1">
      <alignment horizontal="center"/>
    </xf>
    <xf numFmtId="0" fontId="8" fillId="0" borderId="0" xfId="2" applyFont="1" applyFill="1" applyBorder="1" applyAlignment="1">
      <alignment horizontal="right"/>
    </xf>
    <xf numFmtId="0" fontId="19" fillId="0" borderId="0" xfId="0" applyFont="1"/>
    <xf numFmtId="173" fontId="16" fillId="0" borderId="7" xfId="1" applyNumberFormat="1" applyFont="1" applyFill="1" applyBorder="1" applyAlignment="1">
      <alignment horizontal="center" vertical="center"/>
    </xf>
    <xf numFmtId="173" fontId="17" fillId="0" borderId="7" xfId="1" applyNumberFormat="1" applyFont="1" applyFill="1" applyBorder="1" applyAlignment="1">
      <alignment horizontal="center" vertical="center"/>
    </xf>
    <xf numFmtId="173" fontId="16" fillId="0" borderId="0" xfId="1" applyNumberFormat="1" applyFont="1" applyFill="1" applyAlignment="1">
      <alignment horizontal="right" vertical="center"/>
    </xf>
    <xf numFmtId="173" fontId="17" fillId="0" borderId="0" xfId="1" applyNumberFormat="1" applyFont="1" applyFill="1" applyAlignment="1">
      <alignment horizontal="right" vertical="center"/>
    </xf>
    <xf numFmtId="173" fontId="16" fillId="0" borderId="9" xfId="1" applyNumberFormat="1" applyFont="1" applyFill="1" applyBorder="1" applyAlignment="1">
      <alignment horizontal="right" vertical="center"/>
    </xf>
    <xf numFmtId="173" fontId="16" fillId="0" borderId="5" xfId="1" applyNumberFormat="1" applyFont="1" applyFill="1" applyBorder="1" applyAlignment="1">
      <alignment horizontal="right" vertical="center"/>
    </xf>
    <xf numFmtId="173" fontId="17" fillId="0" borderId="5" xfId="1" applyNumberFormat="1" applyFont="1" applyFill="1" applyBorder="1" applyAlignment="1">
      <alignment horizontal="right" vertical="center"/>
    </xf>
    <xf numFmtId="173" fontId="17" fillId="0" borderId="9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/>
    <xf numFmtId="173" fontId="17" fillId="0" borderId="0" xfId="1" applyNumberFormat="1" applyFont="1" applyFill="1" applyBorder="1" applyAlignment="1">
      <alignment vertical="center"/>
    </xf>
    <xf numFmtId="173" fontId="3" fillId="0" borderId="0" xfId="1" applyNumberFormat="1" applyFont="1" applyFill="1" applyBorder="1"/>
    <xf numFmtId="0" fontId="19" fillId="0" borderId="0" xfId="0" applyFont="1" applyAlignment="1">
      <alignment horizontal="right" vertical="center"/>
    </xf>
    <xf numFmtId="166" fontId="7" fillId="0" borderId="9" xfId="3" applyNumberFormat="1" applyFont="1" applyFill="1" applyBorder="1" applyAlignment="1" applyProtection="1">
      <alignment horizontal="center"/>
    </xf>
    <xf numFmtId="0" fontId="19" fillId="0" borderId="0" xfId="0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8" fillId="0" borderId="1" xfId="2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28" fillId="0" borderId="0" xfId="0" applyFont="1" applyFill="1" applyAlignment="1">
      <alignment horizontal="right" vertical="center"/>
    </xf>
    <xf numFmtId="0" fontId="19" fillId="0" borderId="0" xfId="0" applyFont="1" applyFill="1"/>
    <xf numFmtId="0" fontId="18" fillId="0" borderId="0" xfId="0" applyFont="1" applyAlignment="1">
      <alignment horizontal="right" vertical="center"/>
    </xf>
    <xf numFmtId="3" fontId="26" fillId="0" borderId="0" xfId="0" applyNumberFormat="1" applyFont="1" applyFill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9" xfId="0" applyNumberFormat="1" applyFont="1" applyFill="1" applyBorder="1" applyAlignment="1">
      <alignment horizontal="right" vertical="center"/>
    </xf>
    <xf numFmtId="3" fontId="26" fillId="0" borderId="8" xfId="0" applyNumberFormat="1" applyFont="1" applyFill="1" applyBorder="1" applyAlignment="1">
      <alignment horizontal="right" vertical="center"/>
    </xf>
    <xf numFmtId="3" fontId="26" fillId="0" borderId="2" xfId="0" applyNumberFormat="1" applyFont="1" applyFill="1" applyBorder="1" applyAlignment="1">
      <alignment horizontal="right" vertical="center"/>
    </xf>
    <xf numFmtId="3" fontId="27" fillId="0" borderId="8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/>
    <xf numFmtId="0" fontId="34" fillId="0" borderId="0" xfId="0" applyFont="1" applyFill="1"/>
    <xf numFmtId="0" fontId="8" fillId="0" borderId="0" xfId="2" applyFont="1" applyFill="1" applyAlignment="1">
      <alignment horizontal="center"/>
    </xf>
    <xf numFmtId="0" fontId="12" fillId="0" borderId="0" xfId="2" applyNumberFormat="1" applyFont="1" applyFill="1" applyAlignment="1">
      <alignment horizontal="center"/>
    </xf>
    <xf numFmtId="14" fontId="23" fillId="0" borderId="0" xfId="2" applyNumberFormat="1" applyFont="1" applyFill="1" applyAlignment="1">
      <alignment horizontal="center"/>
    </xf>
    <xf numFmtId="3" fontId="1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/>
    </xf>
    <xf numFmtId="169" fontId="24" fillId="0" borderId="0" xfId="2" applyNumberFormat="1" applyFont="1" applyFill="1" applyAlignment="1">
      <alignment horizontal="center"/>
    </xf>
    <xf numFmtId="0" fontId="18" fillId="0" borderId="0" xfId="0" applyFont="1" applyFill="1" applyAlignment="1">
      <alignment horizontal="justify" vertical="center"/>
    </xf>
    <xf numFmtId="0" fontId="28" fillId="0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/>
    </xf>
  </cellXfs>
  <cellStyles count="11">
    <cellStyle name="Comma 2" xfId="6"/>
    <cellStyle name="Comma 74" xfId="8"/>
    <cellStyle name="Comma 74 2" xfId="10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Normal="100" workbookViewId="0">
      <selection activeCell="H13" sqref="H13"/>
    </sheetView>
  </sheetViews>
  <sheetFormatPr defaultRowHeight="15" x14ac:dyDescent="0.25"/>
  <cols>
    <col min="1" max="1" width="6.85546875" style="36" customWidth="1"/>
    <col min="2" max="2" width="59.7109375" style="36" customWidth="1"/>
    <col min="3" max="3" width="9.85546875" style="36" customWidth="1"/>
    <col min="4" max="4" width="15.5703125" style="36" customWidth="1"/>
    <col min="5" max="5" width="16" style="36" customWidth="1"/>
    <col min="6" max="7" width="9.140625" style="36"/>
    <col min="8" max="8" width="16.7109375" style="36" bestFit="1" customWidth="1"/>
    <col min="9" max="16384" width="9.140625" style="36"/>
  </cols>
  <sheetData>
    <row r="1" spans="1:5" x14ac:dyDescent="0.25">
      <c r="A1" s="17"/>
      <c r="B1" s="53"/>
      <c r="C1" s="53"/>
      <c r="E1" s="93" t="s">
        <v>85</v>
      </c>
    </row>
    <row r="2" spans="1:5" x14ac:dyDescent="0.25">
      <c r="A2" s="134" t="s">
        <v>71</v>
      </c>
      <c r="B2" s="134"/>
      <c r="C2" s="134"/>
      <c r="D2" s="134"/>
      <c r="E2" s="134"/>
    </row>
    <row r="3" spans="1:5" x14ac:dyDescent="0.25">
      <c r="A3" s="135" t="s">
        <v>105</v>
      </c>
      <c r="B3" s="135"/>
      <c r="C3" s="135"/>
      <c r="D3" s="135"/>
      <c r="E3" s="135"/>
    </row>
    <row r="4" spans="1:5" x14ac:dyDescent="0.25">
      <c r="A4" s="136" t="s">
        <v>23</v>
      </c>
      <c r="B4" s="136"/>
      <c r="C4" s="136"/>
      <c r="D4" s="136"/>
      <c r="E4" s="136"/>
    </row>
    <row r="5" spans="1:5" x14ac:dyDescent="0.25">
      <c r="A5" s="55"/>
      <c r="B5" s="53"/>
      <c r="C5" s="53"/>
      <c r="D5" s="54"/>
      <c r="E5" s="2"/>
    </row>
    <row r="6" spans="1:5" x14ac:dyDescent="0.25">
      <c r="A6" s="16"/>
      <c r="B6" s="53"/>
      <c r="C6" s="53"/>
      <c r="D6" s="10" t="s">
        <v>104</v>
      </c>
      <c r="E6" s="16"/>
    </row>
    <row r="7" spans="1:5" ht="26.25" x14ac:dyDescent="0.25">
      <c r="A7" s="56"/>
      <c r="B7" s="57"/>
      <c r="C7" s="58" t="s">
        <v>31</v>
      </c>
      <c r="D7" s="112" t="s">
        <v>106</v>
      </c>
      <c r="E7" s="112" t="s">
        <v>75</v>
      </c>
    </row>
    <row r="8" spans="1:5" x14ac:dyDescent="0.25">
      <c r="B8" s="59" t="s">
        <v>24</v>
      </c>
      <c r="C8" s="59"/>
      <c r="D8" s="16"/>
      <c r="E8" s="16"/>
    </row>
    <row r="9" spans="1:5" x14ac:dyDescent="0.25">
      <c r="A9" s="15"/>
      <c r="B9" s="1" t="s">
        <v>0</v>
      </c>
      <c r="C9" s="113">
        <v>5</v>
      </c>
      <c r="D9" s="75">
        <v>65821887</v>
      </c>
      <c r="E9" s="2">
        <v>30011182</v>
      </c>
    </row>
    <row r="10" spans="1:5" x14ac:dyDescent="0.25">
      <c r="A10" s="9"/>
      <c r="B10" s="3" t="s">
        <v>1</v>
      </c>
      <c r="C10" s="114">
        <v>6</v>
      </c>
      <c r="D10" s="75">
        <v>81020</v>
      </c>
      <c r="E10" s="2">
        <v>35098466</v>
      </c>
    </row>
    <row r="11" spans="1:5" x14ac:dyDescent="0.25">
      <c r="A11" s="9"/>
      <c r="B11" s="3" t="s">
        <v>2</v>
      </c>
      <c r="C11" s="114">
        <v>7</v>
      </c>
      <c r="D11" s="75">
        <v>17920551</v>
      </c>
      <c r="E11" s="2">
        <v>21720408</v>
      </c>
    </row>
    <row r="12" spans="1:5" x14ac:dyDescent="0.25">
      <c r="A12" s="9"/>
      <c r="B12" s="3" t="s">
        <v>3</v>
      </c>
      <c r="C12" s="114">
        <v>8</v>
      </c>
      <c r="D12" s="75">
        <v>375072478</v>
      </c>
      <c r="E12" s="2">
        <v>314712495</v>
      </c>
    </row>
    <row r="13" spans="1:5" x14ac:dyDescent="0.25">
      <c r="A13" s="9"/>
      <c r="B13" s="4" t="s">
        <v>92</v>
      </c>
      <c r="C13" s="113">
        <v>9</v>
      </c>
      <c r="D13" s="75">
        <v>7988624</v>
      </c>
      <c r="E13" s="2">
        <v>3001248</v>
      </c>
    </row>
    <row r="14" spans="1:5" x14ac:dyDescent="0.25">
      <c r="A14" s="9"/>
      <c r="B14" s="6" t="s">
        <v>32</v>
      </c>
      <c r="C14" s="115"/>
      <c r="D14" s="75">
        <v>134115</v>
      </c>
      <c r="E14" s="2">
        <v>134115</v>
      </c>
    </row>
    <row r="15" spans="1:5" x14ac:dyDescent="0.25">
      <c r="A15" s="9"/>
      <c r="B15" s="4" t="s">
        <v>4</v>
      </c>
      <c r="C15" s="116"/>
      <c r="D15" s="75">
        <v>822561</v>
      </c>
      <c r="E15" s="2">
        <v>902719</v>
      </c>
    </row>
    <row r="16" spans="1:5" x14ac:dyDescent="0.25">
      <c r="A16" s="9"/>
      <c r="B16" s="4" t="s">
        <v>5</v>
      </c>
      <c r="C16" s="116"/>
      <c r="D16" s="75">
        <v>420609</v>
      </c>
      <c r="E16" s="2">
        <v>491984</v>
      </c>
    </row>
    <row r="17" spans="1:5" ht="15.75" customHeight="1" x14ac:dyDescent="0.25">
      <c r="A17" s="9"/>
      <c r="B17" s="30" t="s">
        <v>45</v>
      </c>
      <c r="C17" s="117"/>
      <c r="D17" s="75">
        <v>8420335</v>
      </c>
      <c r="E17" s="2">
        <v>6405180</v>
      </c>
    </row>
    <row r="18" spans="1:5" x14ac:dyDescent="0.25">
      <c r="A18" s="9"/>
      <c r="B18" s="5" t="s">
        <v>6</v>
      </c>
      <c r="C18" s="117"/>
      <c r="D18" s="75">
        <v>2498812</v>
      </c>
      <c r="E18" s="2">
        <v>477865</v>
      </c>
    </row>
    <row r="19" spans="1:5" x14ac:dyDescent="0.25">
      <c r="A19" s="9"/>
      <c r="B19" s="5" t="s">
        <v>7</v>
      </c>
      <c r="C19" s="117"/>
      <c r="D19" s="75">
        <v>237525</v>
      </c>
      <c r="E19" s="2">
        <v>389959</v>
      </c>
    </row>
    <row r="20" spans="1:5" ht="15.75" thickBot="1" x14ac:dyDescent="0.3">
      <c r="A20" s="9"/>
      <c r="B20" s="7" t="s">
        <v>25</v>
      </c>
      <c r="C20" s="118"/>
      <c r="D20" s="8">
        <f>SUM(D9:D19)</f>
        <v>479418517</v>
      </c>
      <c r="E20" s="86">
        <f>SUM(E9:E19)</f>
        <v>413345621</v>
      </c>
    </row>
    <row r="21" spans="1:5" ht="15.75" thickTop="1" x14ac:dyDescent="0.25">
      <c r="A21" s="9"/>
      <c r="B21" s="7"/>
      <c r="C21" s="118"/>
      <c r="D21" s="75"/>
      <c r="E21" s="2"/>
    </row>
    <row r="22" spans="1:5" x14ac:dyDescent="0.25">
      <c r="A22" s="9"/>
      <c r="B22" s="7" t="s">
        <v>26</v>
      </c>
      <c r="C22" s="118"/>
      <c r="D22" s="75"/>
      <c r="E22" s="2"/>
    </row>
    <row r="23" spans="1:5" x14ac:dyDescent="0.25">
      <c r="A23" s="9"/>
      <c r="B23" s="5" t="s">
        <v>48</v>
      </c>
      <c r="C23" s="117">
        <v>10</v>
      </c>
      <c r="D23" s="75">
        <v>19207625</v>
      </c>
      <c r="E23" s="2">
        <v>13146580</v>
      </c>
    </row>
    <row r="24" spans="1:5" x14ac:dyDescent="0.25">
      <c r="A24" s="9"/>
      <c r="B24" s="5" t="s">
        <v>111</v>
      </c>
      <c r="C24" s="117">
        <v>11</v>
      </c>
      <c r="D24" s="75">
        <v>11426751</v>
      </c>
      <c r="E24" s="2">
        <v>12087335</v>
      </c>
    </row>
    <row r="25" spans="1:5" x14ac:dyDescent="0.25">
      <c r="A25" s="9"/>
      <c r="B25" s="5" t="s">
        <v>8</v>
      </c>
      <c r="C25" s="117">
        <v>12</v>
      </c>
      <c r="D25" s="75">
        <v>30046905</v>
      </c>
      <c r="E25" s="2">
        <v>53164144</v>
      </c>
    </row>
    <row r="26" spans="1:5" x14ac:dyDescent="0.25">
      <c r="A26" s="9"/>
      <c r="B26" s="5" t="s">
        <v>42</v>
      </c>
      <c r="C26" s="114">
        <v>13</v>
      </c>
      <c r="D26" s="75">
        <v>195984164</v>
      </c>
      <c r="E26" s="2">
        <v>157204186</v>
      </c>
    </row>
    <row r="27" spans="1:5" x14ac:dyDescent="0.25">
      <c r="A27" s="9"/>
      <c r="B27" s="3" t="s">
        <v>68</v>
      </c>
      <c r="C27" s="114">
        <v>14</v>
      </c>
      <c r="D27" s="85">
        <v>26900005</v>
      </c>
      <c r="E27" s="48">
        <v>5778126</v>
      </c>
    </row>
    <row r="28" spans="1:5" ht="26.25" x14ac:dyDescent="0.25">
      <c r="A28" s="9"/>
      <c r="B28" s="30" t="s">
        <v>47</v>
      </c>
      <c r="C28" s="117"/>
      <c r="D28" s="75">
        <v>9592777</v>
      </c>
      <c r="E28" s="2">
        <v>7359124</v>
      </c>
    </row>
    <row r="29" spans="1:5" x14ac:dyDescent="0.25">
      <c r="A29" s="9"/>
      <c r="B29" s="5" t="s">
        <v>9</v>
      </c>
      <c r="C29" s="117"/>
      <c r="D29" s="75">
        <v>7013880</v>
      </c>
      <c r="E29" s="2">
        <v>5471667</v>
      </c>
    </row>
    <row r="30" spans="1:5" x14ac:dyDescent="0.25">
      <c r="A30" s="9"/>
      <c r="B30" s="5" t="s">
        <v>61</v>
      </c>
      <c r="C30" s="117"/>
      <c r="D30" s="75">
        <v>10803723</v>
      </c>
      <c r="E30" s="2">
        <v>8817626</v>
      </c>
    </row>
    <row r="31" spans="1:5" x14ac:dyDescent="0.25">
      <c r="A31" s="9"/>
      <c r="B31" s="5" t="s">
        <v>10</v>
      </c>
      <c r="C31" s="117"/>
      <c r="D31" s="75">
        <v>2185464</v>
      </c>
      <c r="E31" s="2">
        <v>2846819</v>
      </c>
    </row>
    <row r="32" spans="1:5" x14ac:dyDescent="0.25">
      <c r="B32" s="10" t="s">
        <v>27</v>
      </c>
      <c r="C32" s="109"/>
      <c r="D32" s="11">
        <f>SUM(D23:D31)</f>
        <v>313161294</v>
      </c>
      <c r="E32" s="87">
        <f>SUM(E23:E31)</f>
        <v>265875607</v>
      </c>
    </row>
    <row r="33" spans="1:5" x14ac:dyDescent="0.25">
      <c r="A33" s="16"/>
      <c r="B33" s="12"/>
      <c r="C33" s="119"/>
      <c r="D33" s="75"/>
      <c r="E33" s="2"/>
    </row>
    <row r="34" spans="1:5" x14ac:dyDescent="0.25">
      <c r="A34" s="16"/>
      <c r="B34" s="7" t="s">
        <v>28</v>
      </c>
      <c r="C34" s="118"/>
      <c r="D34" s="75"/>
      <c r="E34" s="2"/>
    </row>
    <row r="35" spans="1:5" x14ac:dyDescent="0.25">
      <c r="A35" s="16"/>
      <c r="B35" s="5" t="s">
        <v>11</v>
      </c>
      <c r="C35" s="117">
        <v>17</v>
      </c>
      <c r="D35" s="75">
        <v>82837204</v>
      </c>
      <c r="E35" s="2">
        <v>82837204</v>
      </c>
    </row>
    <row r="36" spans="1:5" x14ac:dyDescent="0.25">
      <c r="A36" s="16"/>
      <c r="B36" s="5" t="s">
        <v>46</v>
      </c>
      <c r="C36" s="117">
        <v>17</v>
      </c>
      <c r="D36" s="75">
        <v>66218787</v>
      </c>
      <c r="E36" s="2">
        <v>56818898</v>
      </c>
    </row>
    <row r="37" spans="1:5" x14ac:dyDescent="0.25">
      <c r="A37" s="16"/>
      <c r="B37" s="5" t="s">
        <v>12</v>
      </c>
      <c r="C37" s="117">
        <v>17</v>
      </c>
      <c r="D37" s="75">
        <v>1436184</v>
      </c>
      <c r="E37" s="2">
        <v>1436184</v>
      </c>
    </row>
    <row r="38" spans="1:5" x14ac:dyDescent="0.25">
      <c r="A38" s="16"/>
      <c r="B38" s="5" t="s">
        <v>13</v>
      </c>
      <c r="C38" s="117">
        <v>17</v>
      </c>
      <c r="D38" s="75">
        <v>15765048</v>
      </c>
      <c r="E38" s="2">
        <v>6377728</v>
      </c>
    </row>
    <row r="39" spans="1:5" x14ac:dyDescent="0.25">
      <c r="A39" s="15"/>
      <c r="B39" s="7" t="s">
        <v>29</v>
      </c>
      <c r="C39" s="118"/>
      <c r="D39" s="13">
        <f>SUM(D35:D38)</f>
        <v>166257223</v>
      </c>
      <c r="E39" s="88">
        <f>SUM(E35:E38)</f>
        <v>147470014</v>
      </c>
    </row>
    <row r="40" spans="1:5" ht="15.75" thickBot="1" x14ac:dyDescent="0.3">
      <c r="B40" s="14" t="s">
        <v>30</v>
      </c>
      <c r="C40" s="120"/>
      <c r="D40" s="8">
        <f>D39+D32</f>
        <v>479418517</v>
      </c>
      <c r="E40" s="86">
        <f>E39+E32</f>
        <v>413345621</v>
      </c>
    </row>
    <row r="41" spans="1:5" ht="15.75" thickTop="1" x14ac:dyDescent="0.25">
      <c r="B41" s="49" t="s">
        <v>69</v>
      </c>
      <c r="C41" s="117">
        <v>17</v>
      </c>
      <c r="D41" s="50">
        <f>(D20-D16-D32)/D35*1000</f>
        <v>2001.9581298277521</v>
      </c>
      <c r="E41" s="89">
        <f>(E20-E16-E32)/E35*1000</f>
        <v>1774.2997458002083</v>
      </c>
    </row>
    <row r="42" spans="1:5" x14ac:dyDescent="0.25">
      <c r="B42" s="16"/>
      <c r="C42" s="16"/>
      <c r="D42" s="28"/>
      <c r="E42" s="28"/>
    </row>
    <row r="43" spans="1:5" x14ac:dyDescent="0.25">
      <c r="D43" s="60"/>
      <c r="E43" s="60"/>
    </row>
    <row r="45" spans="1:5" x14ac:dyDescent="0.25">
      <c r="B45" s="36" t="s">
        <v>118</v>
      </c>
      <c r="C45" s="36" t="s">
        <v>119</v>
      </c>
    </row>
    <row r="47" spans="1:5" x14ac:dyDescent="0.25">
      <c r="B47" s="36" t="s">
        <v>76</v>
      </c>
      <c r="C47" s="36" t="s">
        <v>77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F9" sqref="F9"/>
    </sheetView>
  </sheetViews>
  <sheetFormatPr defaultRowHeight="15" x14ac:dyDescent="0.25"/>
  <cols>
    <col min="1" max="1" width="5.5703125" style="36" customWidth="1"/>
    <col min="2" max="2" width="66.5703125" style="36" customWidth="1"/>
    <col min="3" max="3" width="8.140625" style="67" customWidth="1"/>
    <col min="4" max="4" width="17.85546875" style="36" customWidth="1"/>
    <col min="5" max="5" width="16.5703125" style="36" customWidth="1"/>
    <col min="6" max="6" width="15.140625" style="36" customWidth="1"/>
    <col min="7" max="10" width="9.140625" style="36"/>
    <col min="11" max="11" width="11" style="36" bestFit="1" customWidth="1"/>
    <col min="12" max="16384" width="9.140625" style="36"/>
  </cols>
  <sheetData>
    <row r="1" spans="1:5" x14ac:dyDescent="0.25">
      <c r="A1" s="17"/>
      <c r="B1" s="18"/>
      <c r="C1" s="38"/>
      <c r="D1" s="18"/>
      <c r="E1" s="93" t="s">
        <v>85</v>
      </c>
    </row>
    <row r="2" spans="1:5" x14ac:dyDescent="0.25">
      <c r="A2" s="140" t="s">
        <v>123</v>
      </c>
      <c r="B2" s="140"/>
      <c r="C2" s="140"/>
      <c r="D2" s="140"/>
      <c r="E2" s="140"/>
    </row>
    <row r="3" spans="1:5" x14ac:dyDescent="0.25">
      <c r="A3" s="135" t="s">
        <v>124</v>
      </c>
      <c r="B3" s="135"/>
      <c r="C3" s="135"/>
      <c r="D3" s="135"/>
      <c r="E3" s="135"/>
    </row>
    <row r="4" spans="1:5" x14ac:dyDescent="0.25">
      <c r="A4" s="141" t="s">
        <v>23</v>
      </c>
      <c r="B4" s="141"/>
      <c r="C4" s="141"/>
      <c r="D4" s="141"/>
      <c r="E4" s="141"/>
    </row>
    <row r="5" spans="1:5" x14ac:dyDescent="0.25">
      <c r="A5" s="21"/>
      <c r="B5" s="18"/>
      <c r="C5" s="38"/>
      <c r="D5" s="19"/>
      <c r="E5" s="19"/>
    </row>
    <row r="6" spans="1:5" x14ac:dyDescent="0.25">
      <c r="A6" s="18"/>
      <c r="B6" s="18"/>
      <c r="C6" s="38"/>
      <c r="D6" s="19"/>
      <c r="E6" s="19"/>
    </row>
    <row r="7" spans="1:5" x14ac:dyDescent="0.25">
      <c r="A7" s="18"/>
      <c r="B7" s="18"/>
      <c r="C7" s="38"/>
      <c r="D7" s="18"/>
      <c r="E7" s="18"/>
    </row>
    <row r="8" spans="1:5" x14ac:dyDescent="0.25">
      <c r="A8" s="18"/>
      <c r="B8" s="22"/>
      <c r="C8" s="39"/>
      <c r="D8" s="16"/>
      <c r="E8" s="23"/>
    </row>
    <row r="9" spans="1:5" ht="34.5" customHeight="1" x14ac:dyDescent="0.25">
      <c r="A9" s="18"/>
      <c r="B9" s="142"/>
      <c r="C9" s="139" t="s">
        <v>86</v>
      </c>
      <c r="D9" s="138" t="s">
        <v>108</v>
      </c>
      <c r="E9" s="139"/>
    </row>
    <row r="10" spans="1:5" ht="15.75" thickBot="1" x14ac:dyDescent="0.3">
      <c r="A10" s="22"/>
      <c r="B10" s="142"/>
      <c r="C10" s="139"/>
      <c r="D10" s="143" t="s">
        <v>107</v>
      </c>
      <c r="E10" s="143"/>
    </row>
    <row r="11" spans="1:5" ht="12.75" customHeight="1" thickBot="1" x14ac:dyDescent="0.3">
      <c r="A11" s="24"/>
      <c r="B11" s="61"/>
      <c r="C11" s="143"/>
      <c r="D11" s="121" t="s">
        <v>78</v>
      </c>
      <c r="E11" s="121" t="s">
        <v>70</v>
      </c>
    </row>
    <row r="12" spans="1:5" ht="31.5" customHeight="1" x14ac:dyDescent="0.25">
      <c r="A12" s="24"/>
      <c r="B12" s="62" t="s">
        <v>62</v>
      </c>
      <c r="C12" s="44"/>
      <c r="D12" s="95"/>
      <c r="E12" s="96"/>
    </row>
    <row r="13" spans="1:5" ht="12.75" customHeight="1" x14ac:dyDescent="0.25">
      <c r="A13" s="24"/>
      <c r="B13" s="63" t="s">
        <v>0</v>
      </c>
      <c r="C13" s="64"/>
      <c r="D13" s="97">
        <v>4433085</v>
      </c>
      <c r="E13" s="98">
        <v>1287722</v>
      </c>
    </row>
    <row r="14" spans="1:5" ht="12.75" customHeight="1" x14ac:dyDescent="0.25">
      <c r="A14" s="24"/>
      <c r="B14" s="63" t="s">
        <v>1</v>
      </c>
      <c r="C14" s="64"/>
      <c r="D14" s="97">
        <v>802639</v>
      </c>
      <c r="E14" s="98">
        <v>1181824</v>
      </c>
    </row>
    <row r="15" spans="1:5" ht="12.75" customHeight="1" x14ac:dyDescent="0.25">
      <c r="A15" s="24"/>
      <c r="B15" s="63" t="s">
        <v>2</v>
      </c>
      <c r="C15" s="64"/>
      <c r="D15" s="97">
        <v>590600</v>
      </c>
      <c r="E15" s="98">
        <v>2596363</v>
      </c>
    </row>
    <row r="16" spans="1:5" ht="12.75" customHeight="1" x14ac:dyDescent="0.25">
      <c r="A16" s="24"/>
      <c r="B16" s="63"/>
      <c r="C16" s="64"/>
      <c r="D16" s="100">
        <f>SUM(D13:D15)</f>
        <v>5826324</v>
      </c>
      <c r="E16" s="101">
        <f>SUM(E13:E15)</f>
        <v>5065909</v>
      </c>
    </row>
    <row r="17" spans="1:9" ht="12.75" customHeight="1" x14ac:dyDescent="0.25">
      <c r="A17" s="24"/>
      <c r="B17" s="62" t="s">
        <v>63</v>
      </c>
      <c r="C17" s="64"/>
      <c r="D17" s="97"/>
      <c r="E17" s="98"/>
    </row>
    <row r="18" spans="1:9" ht="12.75" customHeight="1" x14ac:dyDescent="0.25">
      <c r="A18" s="24"/>
      <c r="B18" s="63" t="s">
        <v>3</v>
      </c>
      <c r="C18" s="64"/>
      <c r="D18" s="99">
        <v>35177102</v>
      </c>
      <c r="E18" s="102">
        <v>31183525</v>
      </c>
    </row>
    <row r="19" spans="1:9" ht="12.75" customHeight="1" x14ac:dyDescent="0.25">
      <c r="A19" s="24"/>
      <c r="B19" s="63"/>
      <c r="C19" s="64"/>
      <c r="D19" s="100">
        <f>D18</f>
        <v>35177102</v>
      </c>
      <c r="E19" s="101">
        <f>E18</f>
        <v>31183525</v>
      </c>
    </row>
    <row r="20" spans="1:9" ht="12.75" customHeight="1" x14ac:dyDescent="0.25">
      <c r="A20" s="24"/>
      <c r="B20" s="62" t="s">
        <v>64</v>
      </c>
      <c r="C20" s="64"/>
      <c r="D20" s="99">
        <f>D16+D19</f>
        <v>41003426</v>
      </c>
      <c r="E20" s="102">
        <f>E16+E19</f>
        <v>36249434</v>
      </c>
      <c r="I20" s="123"/>
    </row>
    <row r="21" spans="1:9" ht="12.75" customHeight="1" x14ac:dyDescent="0.25">
      <c r="A21" s="24"/>
      <c r="B21" s="62"/>
      <c r="C21" s="64"/>
      <c r="D21" s="103"/>
      <c r="E21" s="105"/>
      <c r="I21" s="123"/>
    </row>
    <row r="22" spans="1:9" ht="12.75" customHeight="1" x14ac:dyDescent="0.25">
      <c r="A22" s="24"/>
      <c r="B22" s="62" t="s">
        <v>14</v>
      </c>
      <c r="C22" s="64"/>
      <c r="D22" s="104"/>
      <c r="E22" s="104"/>
      <c r="I22" s="123"/>
    </row>
    <row r="23" spans="1:9" x14ac:dyDescent="0.25">
      <c r="A23" s="24"/>
      <c r="B23" s="63" t="s">
        <v>42</v>
      </c>
      <c r="C23" s="64"/>
      <c r="D23" s="75">
        <v>-14472329</v>
      </c>
      <c r="E23" s="2">
        <v>-8900034</v>
      </c>
    </row>
    <row r="24" spans="1:9" x14ac:dyDescent="0.25">
      <c r="A24" s="24"/>
      <c r="B24" s="63" t="s">
        <v>8</v>
      </c>
      <c r="C24" s="64"/>
      <c r="D24" s="75">
        <v>-3884919</v>
      </c>
      <c r="E24" s="2">
        <v>-4514118</v>
      </c>
    </row>
    <row r="25" spans="1:9" x14ac:dyDescent="0.25">
      <c r="A25" s="24"/>
      <c r="B25" s="63" t="s">
        <v>48</v>
      </c>
      <c r="C25" s="64"/>
      <c r="D25" s="75">
        <v>-1196716</v>
      </c>
      <c r="E25" s="2">
        <v>-988948</v>
      </c>
    </row>
    <row r="26" spans="1:9" ht="12.75" customHeight="1" x14ac:dyDescent="0.25">
      <c r="A26" s="24"/>
      <c r="B26" s="63" t="s">
        <v>111</v>
      </c>
      <c r="C26" s="64"/>
      <c r="D26" s="77">
        <v>-973535</v>
      </c>
      <c r="E26" s="76">
        <v>-2329263</v>
      </c>
    </row>
    <row r="27" spans="1:9" ht="12.75" customHeight="1" x14ac:dyDescent="0.25">
      <c r="A27" s="24"/>
      <c r="B27" s="63"/>
      <c r="C27" s="64"/>
      <c r="D27" s="77">
        <f>SUM(D23:D26)</f>
        <v>-20527499</v>
      </c>
      <c r="E27" s="76">
        <f>SUM(E23:E26)</f>
        <v>-16732363</v>
      </c>
    </row>
    <row r="28" spans="1:9" ht="12.75" customHeight="1" x14ac:dyDescent="0.25">
      <c r="A28" s="24"/>
      <c r="B28" s="62" t="s">
        <v>15</v>
      </c>
      <c r="C28" s="64"/>
      <c r="D28" s="81">
        <f>D20+D27</f>
        <v>20475927</v>
      </c>
      <c r="E28" s="73">
        <f>E20+E27</f>
        <v>19517071</v>
      </c>
    </row>
    <row r="29" spans="1:9" ht="12.75" customHeight="1" x14ac:dyDescent="0.25">
      <c r="A29" s="24"/>
      <c r="B29" s="63" t="s">
        <v>99</v>
      </c>
      <c r="C29" s="64">
        <v>15</v>
      </c>
      <c r="D29" s="77">
        <v>4385639</v>
      </c>
      <c r="E29" s="76">
        <v>-1785102</v>
      </c>
    </row>
    <row r="30" spans="1:9" x14ac:dyDescent="0.25">
      <c r="A30" s="24"/>
      <c r="B30" s="62" t="s">
        <v>114</v>
      </c>
      <c r="C30" s="65"/>
      <c r="D30" s="80">
        <f>SUM(D28:D29)</f>
        <v>24861566</v>
      </c>
      <c r="E30" s="79">
        <f>SUM(E28:E29)</f>
        <v>17731969</v>
      </c>
    </row>
    <row r="31" spans="1:9" ht="16.5" customHeight="1" x14ac:dyDescent="0.25">
      <c r="A31" s="24"/>
      <c r="B31" s="63"/>
      <c r="C31" s="64"/>
      <c r="D31" s="137"/>
      <c r="E31" s="137"/>
    </row>
    <row r="32" spans="1:9" ht="12.75" customHeight="1" x14ac:dyDescent="0.25">
      <c r="A32" s="24"/>
      <c r="B32" s="63" t="s">
        <v>79</v>
      </c>
      <c r="C32" s="64"/>
      <c r="D32" s="75">
        <v>-2300223</v>
      </c>
      <c r="E32" s="2">
        <f>-1165330+-1120500</f>
        <v>-2285830</v>
      </c>
      <c r="G32" s="122"/>
      <c r="H32" s="94"/>
    </row>
    <row r="33" spans="1:11" ht="12.75" customHeight="1" x14ac:dyDescent="0.25">
      <c r="A33" s="24"/>
      <c r="B33" s="63" t="s">
        <v>80</v>
      </c>
      <c r="C33" s="64"/>
      <c r="D33" s="75">
        <v>-872041</v>
      </c>
      <c r="E33" s="2">
        <f>-435215+-386129</f>
        <v>-821344</v>
      </c>
    </row>
    <row r="34" spans="1:11" ht="12.75" customHeight="1" x14ac:dyDescent="0.25">
      <c r="A34" s="24"/>
      <c r="B34" s="63" t="s">
        <v>94</v>
      </c>
      <c r="C34" s="64"/>
      <c r="D34" s="75">
        <v>-229971</v>
      </c>
      <c r="E34" s="73">
        <v>149120</v>
      </c>
    </row>
    <row r="35" spans="1:11" ht="12.75" customHeight="1" x14ac:dyDescent="0.25">
      <c r="A35" s="24"/>
      <c r="B35" s="63" t="s">
        <v>81</v>
      </c>
      <c r="C35" s="64"/>
      <c r="D35" s="75">
        <v>-105090</v>
      </c>
      <c r="E35" s="2">
        <v>-233325</v>
      </c>
      <c r="G35" s="122"/>
      <c r="H35" s="94"/>
      <c r="K35" s="106"/>
    </row>
    <row r="36" spans="1:11" ht="46.5" customHeight="1" x14ac:dyDescent="0.25">
      <c r="A36" s="18"/>
      <c r="B36" s="63" t="s">
        <v>93</v>
      </c>
      <c r="C36" s="64"/>
      <c r="D36" s="75">
        <v>-65437</v>
      </c>
      <c r="E36" s="2">
        <v>-116790</v>
      </c>
      <c r="K36" s="106"/>
    </row>
    <row r="37" spans="1:11" x14ac:dyDescent="0.25">
      <c r="A37" s="18"/>
      <c r="B37" s="63" t="s">
        <v>16</v>
      </c>
      <c r="C37" s="64"/>
      <c r="D37" s="75">
        <v>392269</v>
      </c>
      <c r="E37" s="2">
        <v>568939</v>
      </c>
      <c r="K37" s="106"/>
    </row>
    <row r="38" spans="1:11" ht="46.5" customHeight="1" x14ac:dyDescent="0.25">
      <c r="A38" s="18"/>
      <c r="B38" s="63" t="s">
        <v>41</v>
      </c>
      <c r="C38" s="64"/>
      <c r="D38" s="75"/>
      <c r="E38" s="2">
        <v>25536</v>
      </c>
      <c r="K38" s="106"/>
    </row>
    <row r="39" spans="1:11" ht="18.75" customHeight="1" x14ac:dyDescent="0.25">
      <c r="A39" s="18"/>
      <c r="B39" s="62" t="s">
        <v>17</v>
      </c>
      <c r="C39" s="64"/>
      <c r="D39" s="77">
        <f>SUM(D32:D38)</f>
        <v>-3180493</v>
      </c>
      <c r="E39" s="76">
        <f>SUM(E32:E38)</f>
        <v>-2713694</v>
      </c>
    </row>
    <row r="40" spans="1:11" ht="18" customHeight="1" x14ac:dyDescent="0.25">
      <c r="A40" s="18"/>
      <c r="B40" s="62"/>
      <c r="C40" s="64"/>
      <c r="D40" s="73"/>
      <c r="E40" s="73"/>
      <c r="K40" s="60"/>
    </row>
    <row r="41" spans="1:11" x14ac:dyDescent="0.25">
      <c r="A41" s="18"/>
      <c r="B41" s="62" t="s">
        <v>95</v>
      </c>
      <c r="C41" s="64"/>
      <c r="D41" s="81">
        <f>D39+D30</f>
        <v>21681073</v>
      </c>
      <c r="E41" s="73">
        <f>E39+E30</f>
        <v>15018275</v>
      </c>
    </row>
    <row r="42" spans="1:11" x14ac:dyDescent="0.25">
      <c r="A42" s="18"/>
      <c r="B42" s="63" t="s">
        <v>96</v>
      </c>
      <c r="C42" s="64">
        <v>16</v>
      </c>
      <c r="D42" s="77">
        <v>-182531</v>
      </c>
      <c r="E42" s="76">
        <v>-89204</v>
      </c>
    </row>
    <row r="43" spans="1:11" ht="15.75" thickBot="1" x14ac:dyDescent="0.3">
      <c r="A43" s="18"/>
      <c r="B43" s="62" t="s">
        <v>18</v>
      </c>
      <c r="C43" s="64"/>
      <c r="D43" s="78">
        <f>SUM(D41:D42)</f>
        <v>21498542</v>
      </c>
      <c r="E43" s="74">
        <f>SUM(E41:E42)</f>
        <v>14929071</v>
      </c>
      <c r="G43" s="122"/>
      <c r="H43" s="32"/>
    </row>
    <row r="44" spans="1:11" ht="15.75" thickTop="1" x14ac:dyDescent="0.25">
      <c r="A44" s="18"/>
      <c r="B44" s="63" t="s">
        <v>97</v>
      </c>
      <c r="C44" s="66"/>
      <c r="D44" s="108" t="s">
        <v>73</v>
      </c>
      <c r="E44" s="66" t="s">
        <v>73</v>
      </c>
    </row>
    <row r="45" spans="1:11" ht="15.75" thickBot="1" x14ac:dyDescent="0.3">
      <c r="A45" s="18"/>
      <c r="B45" s="62" t="s">
        <v>98</v>
      </c>
      <c r="D45" s="78">
        <f>D43</f>
        <v>21498542</v>
      </c>
      <c r="E45" s="74">
        <f>E43</f>
        <v>14929071</v>
      </c>
    </row>
    <row r="46" spans="1:11" ht="15.75" thickTop="1" x14ac:dyDescent="0.25">
      <c r="A46" s="18"/>
    </row>
    <row r="47" spans="1:11" x14ac:dyDescent="0.25">
      <c r="A47" s="18"/>
      <c r="B47" s="25"/>
      <c r="C47" s="29"/>
      <c r="D47" s="68"/>
      <c r="E47" s="20"/>
    </row>
    <row r="48" spans="1:11" x14ac:dyDescent="0.25">
      <c r="A48" s="18"/>
      <c r="B48" s="36" t="str">
        <f>ОФП!B45</f>
        <v>Оразбаев Ж.Ж.</v>
      </c>
      <c r="C48" s="36" t="str">
        <f>ОФП!C45</f>
        <v>Заместитель Председателя Правления</v>
      </c>
      <c r="E48" s="26"/>
    </row>
    <row r="49" spans="1:5" x14ac:dyDescent="0.25">
      <c r="A49" s="18"/>
      <c r="C49" s="36"/>
      <c r="E49" s="27"/>
    </row>
    <row r="50" spans="1:5" x14ac:dyDescent="0.25">
      <c r="A50" s="18"/>
      <c r="B50" s="36" t="str">
        <f>ОФП!B47</f>
        <v>Шоданова Г.Т.</v>
      </c>
      <c r="C50" s="36" t="str">
        <f>ОФП!C47</f>
        <v>Главный бухгалтер</v>
      </c>
      <c r="E50" s="27"/>
    </row>
    <row r="51" spans="1:5" x14ac:dyDescent="0.25">
      <c r="A51" s="18"/>
      <c r="B51" s="25"/>
      <c r="C51" s="29"/>
      <c r="D51" s="68"/>
      <c r="E51" s="20"/>
    </row>
  </sheetData>
  <mergeCells count="8">
    <mergeCell ref="D31:E31"/>
    <mergeCell ref="D9:E9"/>
    <mergeCell ref="A2:E2"/>
    <mergeCell ref="A3:E3"/>
    <mergeCell ref="A4:E4"/>
    <mergeCell ref="B9:B10"/>
    <mergeCell ref="C9:C11"/>
    <mergeCell ref="D10:E10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zoomScaleNormal="100" workbookViewId="0">
      <selection activeCell="H7" sqref="H7"/>
    </sheetView>
  </sheetViews>
  <sheetFormatPr defaultRowHeight="15" x14ac:dyDescent="0.25"/>
  <cols>
    <col min="1" max="1" width="6.7109375" customWidth="1"/>
    <col min="2" max="2" width="62" customWidth="1"/>
    <col min="3" max="3" width="16.28515625" style="34" customWidth="1"/>
    <col min="4" max="4" width="17" style="34" customWidth="1"/>
    <col min="5" max="5" width="16.28515625" style="34" customWidth="1"/>
    <col min="6" max="6" width="25.140625" style="34" customWidth="1"/>
    <col min="7" max="7" width="19.85546875" style="34" customWidth="1"/>
    <col min="8" max="8" width="10.85546875" bestFit="1" customWidth="1"/>
    <col min="9" max="9" width="9.5703125" bestFit="1" customWidth="1"/>
  </cols>
  <sheetData>
    <row r="1" spans="2:8" x14ac:dyDescent="0.25">
      <c r="G1" s="93" t="s">
        <v>85</v>
      </c>
    </row>
    <row r="2" spans="2:8" ht="15.75" x14ac:dyDescent="0.25">
      <c r="B2" s="144" t="s">
        <v>125</v>
      </c>
      <c r="C2" s="144"/>
      <c r="D2" s="144"/>
      <c r="E2" s="144"/>
      <c r="F2" s="144"/>
      <c r="G2" s="144"/>
    </row>
    <row r="3" spans="2:8" ht="15.75" x14ac:dyDescent="0.25">
      <c r="B3" s="144" t="str">
        <f>ОПиУ!A3</f>
        <v>За девять месяцев, закончившихся 30 сентября 2022 года</v>
      </c>
      <c r="C3" s="144"/>
      <c r="D3" s="144"/>
      <c r="E3" s="144"/>
      <c r="F3" s="144"/>
      <c r="G3" s="144"/>
    </row>
    <row r="4" spans="2:8" x14ac:dyDescent="0.25">
      <c r="B4" s="145" t="s">
        <v>23</v>
      </c>
      <c r="C4" s="145"/>
      <c r="D4" s="145"/>
      <c r="E4" s="145"/>
      <c r="F4" s="145"/>
      <c r="G4" s="145"/>
    </row>
    <row r="7" spans="2:8" ht="57.75" customHeight="1" x14ac:dyDescent="0.25">
      <c r="C7" s="31" t="s">
        <v>11</v>
      </c>
      <c r="D7" s="31" t="s">
        <v>39</v>
      </c>
      <c r="E7" s="31" t="s">
        <v>12</v>
      </c>
      <c r="F7" s="31" t="s">
        <v>100</v>
      </c>
      <c r="G7" s="31" t="s">
        <v>40</v>
      </c>
    </row>
    <row r="8" spans="2:8" ht="15.75" customHeight="1" x14ac:dyDescent="0.25">
      <c r="C8" s="31"/>
      <c r="D8" s="31"/>
      <c r="E8" s="31"/>
      <c r="F8" s="31"/>
      <c r="G8" s="31"/>
    </row>
    <row r="9" spans="2:8" x14ac:dyDescent="0.25">
      <c r="B9" s="40" t="s">
        <v>82</v>
      </c>
      <c r="C9" s="90">
        <v>82837204</v>
      </c>
      <c r="D9" s="90">
        <v>31607374</v>
      </c>
      <c r="E9" s="90">
        <v>1436184</v>
      </c>
      <c r="F9" s="84">
        <v>-4352634</v>
      </c>
      <c r="G9" s="90">
        <f>SUM(C9:F9)</f>
        <v>111528128</v>
      </c>
    </row>
    <row r="10" spans="2:8" x14ac:dyDescent="0.25">
      <c r="B10" s="41" t="s">
        <v>65</v>
      </c>
      <c r="C10" s="42" t="s">
        <v>66</v>
      </c>
      <c r="D10" s="42" t="s">
        <v>66</v>
      </c>
      <c r="E10" s="42" t="s">
        <v>66</v>
      </c>
      <c r="F10" s="2">
        <v>14929071</v>
      </c>
      <c r="G10" s="2">
        <f>SUM(F10)</f>
        <v>14929071</v>
      </c>
    </row>
    <row r="11" spans="2:8" s="35" customFormat="1" x14ac:dyDescent="0.25">
      <c r="B11" s="63" t="s">
        <v>115</v>
      </c>
      <c r="C11" s="124"/>
      <c r="D11" s="124"/>
      <c r="E11" s="124"/>
      <c r="F11" s="2">
        <v>-6718739</v>
      </c>
      <c r="G11" s="2">
        <f>SUM(F11)</f>
        <v>-6718739</v>
      </c>
      <c r="H11" s="36"/>
    </row>
    <row r="12" spans="2:8" s="35" customFormat="1" ht="60" x14ac:dyDescent="0.25">
      <c r="B12" s="63" t="s">
        <v>120</v>
      </c>
      <c r="C12" s="125" t="s">
        <v>66</v>
      </c>
      <c r="D12" s="2">
        <v>25211524</v>
      </c>
      <c r="E12" s="125" t="s">
        <v>66</v>
      </c>
      <c r="F12" s="125" t="s">
        <v>66</v>
      </c>
      <c r="G12" s="2">
        <f>D12</f>
        <v>25211524</v>
      </c>
      <c r="H12" s="36"/>
    </row>
    <row r="13" spans="2:8" s="35" customFormat="1" ht="30" x14ac:dyDescent="0.25">
      <c r="B13" s="63" t="s">
        <v>74</v>
      </c>
      <c r="C13" s="126"/>
      <c r="D13" s="76"/>
      <c r="E13" s="126"/>
      <c r="F13" s="126">
        <v>147356</v>
      </c>
      <c r="G13" s="2">
        <f>SUM(C13:F13)</f>
        <v>147356</v>
      </c>
      <c r="H13" s="36"/>
    </row>
    <row r="14" spans="2:8" ht="18" customHeight="1" thickBot="1" x14ac:dyDescent="0.3">
      <c r="B14" s="62" t="s">
        <v>116</v>
      </c>
      <c r="C14" s="127">
        <v>82837204</v>
      </c>
      <c r="D14" s="127">
        <f>SUM(D9:D12)</f>
        <v>56818898</v>
      </c>
      <c r="E14" s="127">
        <v>1436184</v>
      </c>
      <c r="F14" s="127">
        <f>SUM(F9:F13)</f>
        <v>4005054</v>
      </c>
      <c r="G14" s="128">
        <f>SUM(G9:G13)</f>
        <v>145097340</v>
      </c>
      <c r="H14" s="36"/>
    </row>
    <row r="15" spans="2:8" s="35" customFormat="1" ht="18" customHeight="1" thickTop="1" x14ac:dyDescent="0.25">
      <c r="B15" s="62"/>
      <c r="C15" s="125"/>
      <c r="D15" s="125"/>
      <c r="E15" s="125"/>
      <c r="F15" s="125"/>
      <c r="G15" s="125"/>
      <c r="H15" s="36"/>
    </row>
    <row r="16" spans="2:8" s="35" customFormat="1" ht="18" customHeight="1" thickBot="1" x14ac:dyDescent="0.3">
      <c r="B16" s="62" t="s">
        <v>83</v>
      </c>
      <c r="C16" s="127">
        <f>C14</f>
        <v>82837204</v>
      </c>
      <c r="D16" s="127">
        <f>D14</f>
        <v>56818898</v>
      </c>
      <c r="E16" s="127">
        <f>E14</f>
        <v>1436184</v>
      </c>
      <c r="F16" s="127">
        <v>6377728</v>
      </c>
      <c r="G16" s="129">
        <f>F16+E16+D16+C16</f>
        <v>147470014</v>
      </c>
      <c r="H16" s="36"/>
    </row>
    <row r="17" spans="2:8" s="35" customFormat="1" ht="18" customHeight="1" thickTop="1" x14ac:dyDescent="0.25">
      <c r="B17" s="63" t="s">
        <v>84</v>
      </c>
      <c r="C17" s="130"/>
      <c r="D17" s="75"/>
      <c r="E17" s="75"/>
      <c r="F17" s="75">
        <f>ОПиУ!D45</f>
        <v>21498542</v>
      </c>
      <c r="G17" s="75">
        <f>SUM(F17)</f>
        <v>21498542</v>
      </c>
      <c r="H17" s="36"/>
    </row>
    <row r="18" spans="2:8" ht="45" x14ac:dyDescent="0.25">
      <c r="B18" s="131" t="s">
        <v>121</v>
      </c>
      <c r="C18" s="132"/>
      <c r="D18" s="132">
        <v>756439</v>
      </c>
      <c r="E18" s="132"/>
      <c r="F18" s="132"/>
      <c r="G18" s="75">
        <f>SUM(C18:F18)</f>
        <v>756439</v>
      </c>
      <c r="H18" s="36"/>
    </row>
    <row r="19" spans="2:8" s="35" customFormat="1" ht="48" customHeight="1" x14ac:dyDescent="0.25">
      <c r="B19" s="131" t="s">
        <v>122</v>
      </c>
      <c r="C19" s="132"/>
      <c r="D19" s="132">
        <v>8643450</v>
      </c>
      <c r="E19" s="132"/>
      <c r="F19" s="132"/>
      <c r="G19" s="75">
        <f>SUM(C19:F19)</f>
        <v>8643450</v>
      </c>
      <c r="H19" s="36"/>
    </row>
    <row r="20" spans="2:8" s="36" customFormat="1" x14ac:dyDescent="0.25">
      <c r="B20" s="63" t="s">
        <v>117</v>
      </c>
      <c r="C20" s="130"/>
      <c r="D20" s="75"/>
      <c r="E20" s="75"/>
      <c r="F20" s="75">
        <v>-12111222</v>
      </c>
      <c r="G20" s="75">
        <f>SUM(F20)</f>
        <v>-12111222</v>
      </c>
      <c r="H20" s="91"/>
    </row>
    <row r="21" spans="2:8" s="36" customFormat="1" ht="15" customHeight="1" thickBot="1" x14ac:dyDescent="0.3">
      <c r="B21" s="62" t="s">
        <v>109</v>
      </c>
      <c r="C21" s="8">
        <f>SUM(C16:C20)</f>
        <v>82837204</v>
      </c>
      <c r="D21" s="8">
        <f t="shared" ref="D21:G21" si="0">SUM(D16:D20)</f>
        <v>66218787</v>
      </c>
      <c r="E21" s="8">
        <f t="shared" si="0"/>
        <v>1436184</v>
      </c>
      <c r="F21" s="8">
        <f t="shared" si="0"/>
        <v>15765048</v>
      </c>
      <c r="G21" s="8">
        <f t="shared" si="0"/>
        <v>166257223</v>
      </c>
      <c r="H21" s="91"/>
    </row>
    <row r="22" spans="2:8" s="36" customFormat="1" ht="15.75" thickTop="1" x14ac:dyDescent="0.25">
      <c r="C22" s="32"/>
      <c r="D22" s="32"/>
      <c r="E22" s="32"/>
      <c r="F22" s="32"/>
      <c r="G22" s="37"/>
    </row>
    <row r="23" spans="2:8" s="36" customFormat="1" ht="15" customHeight="1" x14ac:dyDescent="0.25">
      <c r="B23" s="146"/>
      <c r="C23" s="146"/>
      <c r="D23" s="146"/>
      <c r="E23" s="146"/>
      <c r="F23" s="146"/>
      <c r="G23" s="146"/>
    </row>
    <row r="24" spans="2:8" s="35" customFormat="1" x14ac:dyDescent="0.25">
      <c r="B24" s="36"/>
      <c r="C24" s="32"/>
      <c r="D24" s="32"/>
      <c r="E24" s="32"/>
      <c r="F24" s="32"/>
      <c r="G24" s="37"/>
      <c r="H24" s="36"/>
    </row>
    <row r="25" spans="2:8" x14ac:dyDescent="0.25">
      <c r="B25" s="36"/>
      <c r="C25" s="32"/>
      <c r="D25" s="32"/>
      <c r="E25" s="32"/>
      <c r="F25" s="32"/>
      <c r="G25" s="37"/>
      <c r="H25" s="60"/>
    </row>
    <row r="26" spans="2:8" x14ac:dyDescent="0.25">
      <c r="B26" t="str">
        <f>ОФП!B45</f>
        <v>Оразбаев Ж.Ж.</v>
      </c>
      <c r="C26" s="34" t="str">
        <f>ОФП!C45</f>
        <v>Заместитель Председателя Правления</v>
      </c>
      <c r="G26" s="33"/>
    </row>
    <row r="27" spans="2:8" x14ac:dyDescent="0.25">
      <c r="G27" s="33"/>
    </row>
    <row r="28" spans="2:8" x14ac:dyDescent="0.25">
      <c r="B28" s="36" t="str">
        <f>ОФП!B47</f>
        <v>Шоданова Г.Т.</v>
      </c>
      <c r="C28" s="34" t="str">
        <f>ОФП!C47</f>
        <v>Главный бухгалтер</v>
      </c>
      <c r="G28" s="33"/>
    </row>
    <row r="29" spans="2:8" x14ac:dyDescent="0.25">
      <c r="G29" s="33"/>
    </row>
    <row r="30" spans="2:8" x14ac:dyDescent="0.25">
      <c r="D30" s="75"/>
    </row>
  </sheetData>
  <mergeCells count="4">
    <mergeCell ref="B2:G2"/>
    <mergeCell ref="B3:G3"/>
    <mergeCell ref="B4:G4"/>
    <mergeCell ref="B23:G23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abSelected="1" zoomScaleNormal="100" workbookViewId="0">
      <selection activeCell="J13" sqref="J13"/>
    </sheetView>
  </sheetViews>
  <sheetFormatPr defaultRowHeight="15" x14ac:dyDescent="0.25"/>
  <cols>
    <col min="1" max="1" width="6.28515625" style="36" customWidth="1"/>
    <col min="2" max="2" width="77.5703125" style="47" customWidth="1"/>
    <col min="3" max="3" width="8.140625" style="36" customWidth="1"/>
    <col min="4" max="5" width="16.140625" style="47" customWidth="1"/>
    <col min="6" max="16384" width="9.140625" style="36"/>
  </cols>
  <sheetData>
    <row r="1" spans="2:5" x14ac:dyDescent="0.25">
      <c r="E1" s="93" t="s">
        <v>85</v>
      </c>
    </row>
    <row r="2" spans="2:5" ht="15.75" x14ac:dyDescent="0.25">
      <c r="B2" s="147" t="s">
        <v>43</v>
      </c>
      <c r="C2" s="147"/>
      <c r="D2" s="147"/>
      <c r="E2" s="147"/>
    </row>
    <row r="3" spans="2:5" x14ac:dyDescent="0.25">
      <c r="B3" s="149" t="str">
        <f>ОПиУ!A3</f>
        <v>За девять месяцев, закончившихся 30 сентября 2022 года</v>
      </c>
      <c r="C3" s="149"/>
      <c r="D3" s="149"/>
      <c r="E3" s="149"/>
    </row>
    <row r="4" spans="2:5" x14ac:dyDescent="0.25">
      <c r="B4" s="148" t="s">
        <v>23</v>
      </c>
      <c r="C4" s="148"/>
      <c r="D4" s="148"/>
      <c r="E4" s="148"/>
    </row>
    <row r="5" spans="2:5" ht="15.75" thickBot="1" x14ac:dyDescent="0.3"/>
    <row r="6" spans="2:5" ht="26.25" customHeight="1" x14ac:dyDescent="0.25">
      <c r="B6" s="150"/>
      <c r="C6" s="139" t="s">
        <v>31</v>
      </c>
      <c r="D6" s="151" t="s">
        <v>103</v>
      </c>
      <c r="E6" s="152"/>
    </row>
    <row r="7" spans="2:5" ht="15.75" thickBot="1" x14ac:dyDescent="0.3">
      <c r="B7" s="150"/>
      <c r="C7" s="139"/>
      <c r="D7" s="143" t="str">
        <f>ОПиУ!D10</f>
        <v>закончившихся 30 сентября</v>
      </c>
      <c r="E7" s="143"/>
    </row>
    <row r="8" spans="2:5" ht="15.75" thickBot="1" x14ac:dyDescent="0.3">
      <c r="B8" s="51"/>
      <c r="C8" s="143"/>
      <c r="D8" s="110" t="s">
        <v>78</v>
      </c>
      <c r="E8" s="110" t="s">
        <v>70</v>
      </c>
    </row>
    <row r="9" spans="2:5" x14ac:dyDescent="0.25">
      <c r="B9" s="51" t="s">
        <v>33</v>
      </c>
      <c r="C9" s="44"/>
      <c r="D9" s="45"/>
      <c r="E9" s="45"/>
    </row>
    <row r="10" spans="2:5" x14ac:dyDescent="0.25">
      <c r="B10" s="69" t="s">
        <v>19</v>
      </c>
      <c r="C10" s="64"/>
      <c r="D10" s="75">
        <v>39662122</v>
      </c>
      <c r="E10" s="2">
        <v>30973850</v>
      </c>
    </row>
    <row r="11" spans="2:5" x14ac:dyDescent="0.25">
      <c r="B11" s="69" t="s">
        <v>20</v>
      </c>
      <c r="C11" s="64"/>
      <c r="D11" s="75">
        <v>-16663041</v>
      </c>
      <c r="E11" s="2">
        <v>-11926825</v>
      </c>
    </row>
    <row r="12" spans="2:5" ht="15" customHeight="1" x14ac:dyDescent="0.25">
      <c r="B12" s="111" t="s">
        <v>49</v>
      </c>
      <c r="C12" s="64"/>
      <c r="D12" s="75">
        <v>-2495504</v>
      </c>
      <c r="E12" s="2">
        <v>-2291890</v>
      </c>
    </row>
    <row r="13" spans="2:5" x14ac:dyDescent="0.25">
      <c r="B13" s="111" t="s">
        <v>50</v>
      </c>
      <c r="C13" s="64"/>
      <c r="D13" s="75">
        <v>-796992</v>
      </c>
      <c r="E13" s="2">
        <v>-633270</v>
      </c>
    </row>
    <row r="14" spans="2:5" x14ac:dyDescent="0.25">
      <c r="B14" s="111" t="s">
        <v>51</v>
      </c>
      <c r="C14" s="64"/>
      <c r="D14" s="75">
        <v>256697</v>
      </c>
      <c r="E14" s="2">
        <v>323077</v>
      </c>
    </row>
    <row r="15" spans="2:5" ht="30" x14ac:dyDescent="0.25">
      <c r="B15" s="52" t="s">
        <v>101</v>
      </c>
      <c r="C15" s="64"/>
      <c r="D15" s="77">
        <v>80246</v>
      </c>
      <c r="E15" s="76">
        <v>-12658</v>
      </c>
    </row>
    <row r="16" spans="2:5" ht="30" x14ac:dyDescent="0.25">
      <c r="B16" s="70" t="s">
        <v>52</v>
      </c>
      <c r="C16" s="64"/>
      <c r="D16" s="75">
        <f>SUM(D10:D15)</f>
        <v>20043528</v>
      </c>
      <c r="E16" s="2">
        <f>SUM(E10:E15)</f>
        <v>16432284</v>
      </c>
    </row>
    <row r="17" spans="2:8" x14ac:dyDescent="0.25">
      <c r="B17" s="71" t="s">
        <v>53</v>
      </c>
      <c r="C17" s="64"/>
      <c r="D17" s="75"/>
      <c r="E17" s="2"/>
    </row>
    <row r="18" spans="2:8" x14ac:dyDescent="0.25">
      <c r="B18" s="111" t="s">
        <v>1</v>
      </c>
      <c r="C18" s="64"/>
      <c r="D18" s="75">
        <v>35212548</v>
      </c>
      <c r="E18" s="2">
        <v>24998474</v>
      </c>
    </row>
    <row r="19" spans="2:8" x14ac:dyDescent="0.25">
      <c r="B19" s="111" t="s">
        <v>2</v>
      </c>
      <c r="C19" s="64"/>
      <c r="D19" s="75">
        <v>2938911</v>
      </c>
      <c r="E19" s="2">
        <v>5571105</v>
      </c>
    </row>
    <row r="20" spans="2:8" x14ac:dyDescent="0.25">
      <c r="B20" s="111" t="s">
        <v>3</v>
      </c>
      <c r="C20" s="64"/>
      <c r="D20" s="75">
        <v>-34802315</v>
      </c>
      <c r="E20" s="2">
        <v>-55503175</v>
      </c>
    </row>
    <row r="21" spans="2:8" x14ac:dyDescent="0.25">
      <c r="B21" s="111" t="s">
        <v>54</v>
      </c>
      <c r="C21" s="64"/>
      <c r="D21" s="75">
        <v>-2562482</v>
      </c>
      <c r="E21" s="2">
        <v>-288767</v>
      </c>
    </row>
    <row r="22" spans="2:8" x14ac:dyDescent="0.25">
      <c r="B22" s="111" t="s">
        <v>6</v>
      </c>
      <c r="C22" s="64"/>
      <c r="D22" s="75">
        <v>-2037344</v>
      </c>
      <c r="E22" s="2">
        <v>-271757</v>
      </c>
    </row>
    <row r="23" spans="2:8" x14ac:dyDescent="0.25">
      <c r="B23" s="111" t="s">
        <v>7</v>
      </c>
      <c r="C23" s="64"/>
      <c r="D23" s="75">
        <v>86501</v>
      </c>
      <c r="E23" s="2">
        <v>-236790</v>
      </c>
    </row>
    <row r="24" spans="2:8" x14ac:dyDescent="0.25">
      <c r="B24" s="71" t="s">
        <v>55</v>
      </c>
      <c r="C24" s="64"/>
      <c r="D24" s="75"/>
      <c r="E24" s="2"/>
    </row>
    <row r="25" spans="2:8" x14ac:dyDescent="0.25">
      <c r="B25" s="111" t="s">
        <v>9</v>
      </c>
      <c r="C25" s="64"/>
      <c r="D25" s="75">
        <v>1542213</v>
      </c>
      <c r="E25" s="2">
        <v>83123</v>
      </c>
    </row>
    <row r="26" spans="2:8" x14ac:dyDescent="0.25">
      <c r="B26" s="111" t="s">
        <v>10</v>
      </c>
      <c r="C26" s="64"/>
      <c r="D26" s="77">
        <v>-782418</v>
      </c>
      <c r="E26" s="76">
        <v>-130662</v>
      </c>
    </row>
    <row r="27" spans="2:8" x14ac:dyDescent="0.25">
      <c r="B27" s="51" t="s">
        <v>34</v>
      </c>
      <c r="C27" s="64"/>
      <c r="D27" s="75">
        <f>SUM(D16:D26)</f>
        <v>19639142</v>
      </c>
      <c r="E27" s="2">
        <f>SUM(E16:E26)</f>
        <v>-9346165</v>
      </c>
    </row>
    <row r="28" spans="2:8" x14ac:dyDescent="0.25">
      <c r="B28" s="111" t="s">
        <v>35</v>
      </c>
      <c r="C28" s="64"/>
      <c r="D28" s="77">
        <v>-298850</v>
      </c>
      <c r="E28" s="76">
        <v>-272262</v>
      </c>
    </row>
    <row r="29" spans="2:8" ht="30" x14ac:dyDescent="0.25">
      <c r="B29" s="70" t="s">
        <v>44</v>
      </c>
      <c r="C29" s="64"/>
      <c r="D29" s="83">
        <f>SUM(D27:D28)</f>
        <v>19340292</v>
      </c>
      <c r="E29" s="84">
        <f>SUM(E27:E28)</f>
        <v>-9618427</v>
      </c>
    </row>
    <row r="30" spans="2:8" x14ac:dyDescent="0.25">
      <c r="B30" s="51" t="s">
        <v>21</v>
      </c>
      <c r="C30" s="64"/>
      <c r="D30" s="75"/>
      <c r="E30" s="2"/>
      <c r="H30" s="32"/>
    </row>
    <row r="31" spans="2:8" x14ac:dyDescent="0.25">
      <c r="B31" s="111" t="s">
        <v>56</v>
      </c>
      <c r="C31" s="64"/>
      <c r="D31" s="75">
        <v>-50984</v>
      </c>
      <c r="E31" s="2">
        <v>-46813</v>
      </c>
    </row>
    <row r="32" spans="2:8" x14ac:dyDescent="0.25">
      <c r="B32" s="111" t="s">
        <v>110</v>
      </c>
      <c r="C32" s="64"/>
      <c r="D32" s="75"/>
      <c r="E32" s="2">
        <v>4915</v>
      </c>
    </row>
    <row r="33" spans="2:5" x14ac:dyDescent="0.25">
      <c r="B33" s="111" t="s">
        <v>67</v>
      </c>
      <c r="C33" s="64"/>
      <c r="D33" s="92" t="s">
        <v>73</v>
      </c>
      <c r="E33" s="107">
        <v>0</v>
      </c>
    </row>
    <row r="34" spans="2:5" x14ac:dyDescent="0.25">
      <c r="B34" s="51" t="s">
        <v>36</v>
      </c>
      <c r="C34" s="64"/>
      <c r="D34" s="77">
        <f>SUM(D31:D33)</f>
        <v>-50984</v>
      </c>
      <c r="E34" s="76">
        <f>SUM(E31:E33)</f>
        <v>-41898</v>
      </c>
    </row>
    <row r="35" spans="2:5" x14ac:dyDescent="0.25">
      <c r="B35" s="51" t="s">
        <v>22</v>
      </c>
      <c r="C35" s="64"/>
      <c r="D35" s="75"/>
      <c r="E35" s="2"/>
    </row>
    <row r="36" spans="2:5" x14ac:dyDescent="0.25">
      <c r="B36" s="52" t="s">
        <v>87</v>
      </c>
      <c r="C36" s="64"/>
      <c r="D36" s="75"/>
      <c r="E36" s="2"/>
    </row>
    <row r="37" spans="2:5" x14ac:dyDescent="0.25">
      <c r="B37" s="52" t="s">
        <v>72</v>
      </c>
      <c r="C37" s="64"/>
      <c r="D37" s="75">
        <v>-1594715</v>
      </c>
      <c r="E37" s="2">
        <v>-1000000</v>
      </c>
    </row>
    <row r="38" spans="2:5" x14ac:dyDescent="0.25">
      <c r="B38" s="52" t="s">
        <v>112</v>
      </c>
      <c r="C38" s="64"/>
      <c r="D38" s="75"/>
      <c r="E38" s="2">
        <v>5835875</v>
      </c>
    </row>
    <row r="39" spans="2:5" x14ac:dyDescent="0.25">
      <c r="B39" s="52" t="s">
        <v>113</v>
      </c>
      <c r="C39" s="64"/>
      <c r="D39" s="75">
        <v>-1033420</v>
      </c>
      <c r="E39" s="2">
        <v>-15579116</v>
      </c>
    </row>
    <row r="40" spans="2:5" x14ac:dyDescent="0.25">
      <c r="B40" s="111" t="s">
        <v>88</v>
      </c>
      <c r="C40" s="64"/>
      <c r="D40" s="75">
        <v>12000000</v>
      </c>
      <c r="E40" s="2">
        <v>18917333</v>
      </c>
    </row>
    <row r="41" spans="2:5" x14ac:dyDescent="0.25">
      <c r="B41" s="111" t="s">
        <v>57</v>
      </c>
      <c r="C41" s="64"/>
      <c r="D41" s="75">
        <v>-17855310</v>
      </c>
      <c r="E41" s="2">
        <v>-12359488</v>
      </c>
    </row>
    <row r="42" spans="2:5" x14ac:dyDescent="0.25">
      <c r="B42" s="111" t="s">
        <v>90</v>
      </c>
      <c r="C42" s="64"/>
      <c r="D42" s="75">
        <v>-12111222</v>
      </c>
      <c r="E42" s="2">
        <v>-6718739</v>
      </c>
    </row>
    <row r="43" spans="2:5" x14ac:dyDescent="0.25">
      <c r="B43" s="111" t="s">
        <v>89</v>
      </c>
      <c r="C43" s="64"/>
      <c r="D43" s="75">
        <v>55230366</v>
      </c>
      <c r="E43" s="2">
        <v>40000000</v>
      </c>
    </row>
    <row r="44" spans="2:5" x14ac:dyDescent="0.25">
      <c r="B44" s="111" t="s">
        <v>91</v>
      </c>
      <c r="C44" s="64"/>
      <c r="D44" s="77">
        <v>-17990000</v>
      </c>
      <c r="E44" s="76"/>
    </row>
    <row r="45" spans="2:5" x14ac:dyDescent="0.25">
      <c r="B45" s="70" t="s">
        <v>102</v>
      </c>
      <c r="C45" s="64"/>
      <c r="D45" s="77">
        <f>SUM(D36:D44)</f>
        <v>16645699</v>
      </c>
      <c r="E45" s="76">
        <f>SUM(E36:E44)</f>
        <v>29095865</v>
      </c>
    </row>
    <row r="46" spans="2:5" x14ac:dyDescent="0.25">
      <c r="B46" s="52" t="s">
        <v>37</v>
      </c>
      <c r="C46" s="64"/>
      <c r="D46" s="75">
        <v>-122198</v>
      </c>
      <c r="E46" s="2">
        <v>43961</v>
      </c>
    </row>
    <row r="47" spans="2:5" ht="30" x14ac:dyDescent="0.25">
      <c r="B47" s="70" t="s">
        <v>58</v>
      </c>
      <c r="C47" s="64"/>
      <c r="D47" s="77">
        <v>-2104</v>
      </c>
      <c r="E47" s="76">
        <v>-264</v>
      </c>
    </row>
    <row r="48" spans="2:5" x14ac:dyDescent="0.25">
      <c r="B48" s="51" t="s">
        <v>38</v>
      </c>
      <c r="C48" s="64"/>
      <c r="D48" s="75">
        <f>D29+D34+D45+D46+D47</f>
        <v>35810705</v>
      </c>
      <c r="E48" s="2">
        <f>E29+E34+E45+E46+E47</f>
        <v>19479237</v>
      </c>
    </row>
    <row r="49" spans="2:7" x14ac:dyDescent="0.25">
      <c r="B49" s="51" t="s">
        <v>59</v>
      </c>
      <c r="C49" s="64">
        <v>5</v>
      </c>
      <c r="D49" s="77">
        <v>30011182</v>
      </c>
      <c r="E49" s="76">
        <v>12235576</v>
      </c>
    </row>
    <row r="50" spans="2:7" ht="15.75" thickBot="1" x14ac:dyDescent="0.3">
      <c r="B50" s="51" t="s">
        <v>60</v>
      </c>
      <c r="C50" s="64">
        <v>5</v>
      </c>
      <c r="D50" s="82">
        <f>D48+D49</f>
        <v>65821887</v>
      </c>
      <c r="E50" s="72">
        <f>E48+E49</f>
        <v>31714813</v>
      </c>
      <c r="G50" s="133"/>
    </row>
    <row r="51" spans="2:7" ht="15.75" thickTop="1" x14ac:dyDescent="0.25">
      <c r="B51" s="46"/>
      <c r="C51" s="43"/>
      <c r="D51" s="46"/>
      <c r="E51" s="46"/>
    </row>
    <row r="52" spans="2:7" x14ac:dyDescent="0.25">
      <c r="D52" s="2"/>
      <c r="E52" s="2"/>
    </row>
    <row r="54" spans="2:7" x14ac:dyDescent="0.25">
      <c r="B54" s="47" t="str">
        <f>ОФП!B45</f>
        <v>Оразбаев Ж.Ж.</v>
      </c>
      <c r="C54" s="36" t="str">
        <f>ОФП!C45</f>
        <v>Заместитель Председателя Правления</v>
      </c>
    </row>
    <row r="55" spans="2:7" x14ac:dyDescent="0.25">
      <c r="C55" s="47"/>
    </row>
    <row r="56" spans="2:7" x14ac:dyDescent="0.25">
      <c r="B56" s="36" t="str">
        <f>ОФП!B47</f>
        <v>Шоданова Г.Т.</v>
      </c>
      <c r="C56" s="36" t="str">
        <f>ОФП!C47</f>
        <v>Главный бухгалтер</v>
      </c>
    </row>
  </sheetData>
  <mergeCells count="7">
    <mergeCell ref="B2:E2"/>
    <mergeCell ref="B4:E4"/>
    <mergeCell ref="B3:E3"/>
    <mergeCell ref="B6:B7"/>
    <mergeCell ref="C6:C8"/>
    <mergeCell ref="D6:E6"/>
    <mergeCell ref="D7:E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2022-10-22T05:32:11Z</dcterms:modified>
</cp:coreProperties>
</file>