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ОФП" sheetId="1" r:id="rId1"/>
    <sheet name="ОПиУ" sheetId="2" r:id="rId2"/>
    <sheet name="ОИК" sheetId="4" r:id="rId3"/>
    <sheet name="ДДС" sheetId="3" r:id="rId4"/>
  </sheets>
  <definedNames>
    <definedName name="_Hlk78385158" localSheetId="0">ОФП!$B$9</definedName>
    <definedName name="_Hlk78385217" localSheetId="0">ОФП!$B$10</definedName>
    <definedName name="_Hlk78385741" localSheetId="0">ОФП!$B$11</definedName>
    <definedName name="_Hlk78385768" localSheetId="0">ОФП!$B$12</definedName>
    <definedName name="_Hlk78390223" localSheetId="0">ОФП!$B$15</definedName>
    <definedName name="_Hlk78390337" localSheetId="0">ОФП!$B$16</definedName>
    <definedName name="_Hlk78390356" localSheetId="0">ОФП!$B$17</definedName>
    <definedName name="_Hlk78390364" localSheetId="0">ОФП!$B$18</definedName>
    <definedName name="_Hlk78390385" localSheetId="0">ОФП!$B$20</definedName>
    <definedName name="_Hlk78390506" localSheetId="0">ОФП!$B$27</definedName>
    <definedName name="_Hlk78390606" localSheetId="0">ОФП!$B$31</definedName>
    <definedName name="_Hlk78390671" localSheetId="0">ОФП!$B$32</definedName>
  </definedNames>
  <calcPr calcId="162913"/>
</workbook>
</file>

<file path=xl/calcChain.xml><?xml version="1.0" encoding="utf-8"?>
<calcChain xmlns="http://schemas.openxmlformats.org/spreadsheetml/2006/main">
  <c r="G10" i="4" l="1"/>
  <c r="G12" i="4" l="1"/>
  <c r="E27" i="2"/>
  <c r="G18" i="4" l="1"/>
  <c r="D16" i="2"/>
  <c r="D33" i="1" l="1"/>
  <c r="E40" i="2" l="1"/>
  <c r="D40" i="2"/>
  <c r="B3" i="3"/>
  <c r="E43" i="3" l="1"/>
  <c r="D43" i="3"/>
  <c r="C20" i="4"/>
  <c r="F20" i="4"/>
  <c r="G17" i="4"/>
  <c r="F14" i="4"/>
  <c r="E14" i="4"/>
  <c r="C14" i="4"/>
  <c r="D14" i="4"/>
  <c r="G13" i="4"/>
  <c r="G11" i="4"/>
  <c r="G14" i="4" s="1"/>
  <c r="B50" i="2" l="1"/>
  <c r="G19" i="4" l="1"/>
  <c r="D20" i="4"/>
  <c r="E20" i="4"/>
  <c r="G16" i="4"/>
  <c r="G20" i="4" l="1"/>
  <c r="D27" i="2" l="1"/>
  <c r="E40" i="1"/>
  <c r="E41" i="1" s="1"/>
  <c r="D40" i="1"/>
  <c r="E33" i="1"/>
  <c r="E21" i="1"/>
  <c r="D21" i="1"/>
  <c r="D41" i="1" l="1"/>
  <c r="C54" i="3"/>
  <c r="C52" i="3"/>
  <c r="B54" i="3"/>
  <c r="B52" i="3"/>
  <c r="D34" i="3"/>
  <c r="C27" i="4"/>
  <c r="C25" i="4"/>
  <c r="B27" i="4"/>
  <c r="B25" i="4"/>
  <c r="G9" i="4"/>
  <c r="B3" i="4"/>
  <c r="C52" i="2"/>
  <c r="C50" i="2"/>
  <c r="B52" i="2"/>
  <c r="E19" i="2"/>
  <c r="D19" i="2"/>
  <c r="E34" i="3" l="1"/>
  <c r="E17" i="3" l="1"/>
  <c r="E28" i="3" s="1"/>
  <c r="E30" i="3" s="1"/>
  <c r="D17" i="3"/>
  <c r="D28" i="3" s="1"/>
  <c r="D30" i="3" s="1"/>
  <c r="D46" i="3" s="1"/>
  <c r="D48" i="3" s="1"/>
  <c r="E16" i="2"/>
  <c r="E20" i="2" s="1"/>
  <c r="D20" i="2"/>
  <c r="E46" i="3" l="1"/>
  <c r="E48" i="3" s="1"/>
  <c r="D28" i="2"/>
  <c r="D31" i="2" s="1"/>
  <c r="D42" i="2" s="1"/>
  <c r="E28" i="2"/>
  <c r="E31" i="2" s="1"/>
  <c r="E42" i="2" l="1"/>
  <c r="E44" i="2" s="1"/>
  <c r="E46" i="2" s="1"/>
  <c r="D44" i="2"/>
  <c r="D46" i="2" s="1"/>
</calcChain>
</file>

<file path=xl/sharedStrings.xml><?xml version="1.0" encoding="utf-8"?>
<sst xmlns="http://schemas.openxmlformats.org/spreadsheetml/2006/main" count="176" uniqueCount="120">
  <si>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</si>
  <si>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</si>
  <si>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</si>
  <si>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</si>
  <si>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</si>
  <si>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</si>
  <si>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</si>
  <si>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</si>
  <si>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</si>
  <si>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</si>
  <si>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</si>
  <si>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</si>
  <si>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</si>
  <si>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</si>
  <si>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</si>
  <si>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</si>
  <si>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</si>
  <si>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</si>
  <si>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</si>
  <si>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</si>
  <si>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</si>
  <si>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</si>
  <si>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</si>
  <si>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</si>
  <si>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</si>
  <si>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</si>
  <si>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</si>
  <si>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</si>
  <si>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</si>
  <si>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</si>
  <si>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</si>
  <si>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</si>
  <si>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</si>
  <si>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</si>
  <si>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</si>
  <si>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</si>
  <si>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</si>
  <si>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</si>
  <si>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Дополнительный капитал</t>
  </si>
  <si>
    <t>Итого</t>
  </si>
  <si>
    <t>Выпущенные долговые ценные бумаги</t>
  </si>
  <si>
    <t>Прочий совокупный доход</t>
  </si>
  <si>
    <t>ПРОМЕЖУТОЧНЫЙ СОКРАЩЕННЫЙ ОТЧЕТ О ДВИЖЕНИИ ДЕНЕЖНЫХ СРЕДСТВ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</si>
  <si>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</si>
  <si>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</si>
  <si>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</si>
  <si>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</si>
  <si>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</si>
  <si>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</si>
  <si>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</si>
  <si>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</si>
  <si>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</si>
  <si>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</si>
  <si>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</si>
  <si>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</si>
  <si>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</si>
  <si>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</si>
  <si>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</si>
  <si>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</si>
  <si>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</si>
  <si>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</si>
  <si>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–</t>
  </si>
  <si>
    <t>Кредиторская задолженность перед поставщиками</t>
  </si>
  <si>
    <t>ПРОМЕЖУТОЧНЫЙ СОКРАЩЕННЫЙ ОТЧЕТ О ФИНАНСОВОМ ПОЛОЖЕНИИ</t>
  </si>
  <si>
    <t>ПРОМЕЖУТОЧНЫЙ СОКРАЩЕННЫЙ ОТЧЕТ ОБ ИЗМЕНЕНИЯХ В КАПИТАЛЕ</t>
  </si>
  <si>
    <t>Погашение задолженности перед Акционером</t>
  </si>
  <si>
    <t>-</t>
  </si>
  <si>
    <t>Заместитель Председателя Правления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</si>
  <si>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</si>
  <si>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</si>
  <si>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</si>
  <si>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</si>
  <si>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Экономия/(расход) по корпоративному подоходному налогу</t>
  </si>
  <si>
    <t>АО "КазАгроФинанс"</t>
  </si>
  <si>
    <t>Налог на добавленную стоимость и прочие налоги к возмещению</t>
  </si>
  <si>
    <t>Задолженность перед АО «НУХ «Байтерек»</t>
  </si>
  <si>
    <t>Государственные субсидии</t>
  </si>
  <si>
    <t>Балансовая стоимость одной простой акции (в тенге)</t>
  </si>
  <si>
    <t>31 декабря 2022 года</t>
  </si>
  <si>
    <t>2023 года</t>
  </si>
  <si>
    <t>Поступления от реализации основных средств</t>
  </si>
  <si>
    <t>Погашение по выпущенным долговым ценным бумагам</t>
  </si>
  <si>
    <t>Итого совокупный доход за период</t>
  </si>
  <si>
    <t>Дивиденды объявленные (Примечание 19)</t>
  </si>
  <si>
    <t>Дисконт при первоначальном признании по выпущенным облигациям, по ставке рыночной за вычетом налога в размере 189.110 тысячи тенге (Примечание 14)</t>
  </si>
  <si>
    <t>Дивиденды, выплаченные Акционеру</t>
  </si>
  <si>
    <t>Поступления по выпущенным долговым ценным бумагам</t>
  </si>
  <si>
    <t>Чистые расходы по операциям в иностранной валюте</t>
  </si>
  <si>
    <t>Чистый (убыток) / доход от модификации кредитов клиентам и дебиторской задолженности по финансовой аренде, не приводящей к прекращению признания</t>
  </si>
  <si>
    <t>На 1 января 2022 года</t>
  </si>
  <si>
    <t>На 1 января 2023 года</t>
  </si>
  <si>
    <t>Итого совокупный доход за отчётный период</t>
  </si>
  <si>
    <t>Налог на добавленную стоимость и прочие налоги к возмещению</t>
  </si>
  <si>
    <t>Чистое (использование) / поступление денежных средств (в) / от операционной деятельности</t>
  </si>
  <si>
    <t>Чистое использование денежных средств в финансовой деятельности</t>
  </si>
  <si>
    <t>Чистое (уменьшение) / увеличение денежных средств и их эквивалентов</t>
  </si>
  <si>
    <t>на 30 сентября 2023 года</t>
  </si>
  <si>
    <t>30 сентября 2023 года</t>
  </si>
  <si>
    <t>За девять месяцев, закончившихся 30 сентября 2023 года</t>
  </si>
  <si>
    <t>За девять месяцев,</t>
  </si>
  <si>
    <t>закончившихся 30 сентября</t>
  </si>
  <si>
    <t>На 30 сентября 2022 года</t>
  </si>
  <si>
    <t xml:space="preserve">На 30 сентября 2023 года </t>
  </si>
  <si>
    <t xml:space="preserve">За девять месяцев, </t>
  </si>
  <si>
    <t>Инвестиции в ассоциированные организации</t>
  </si>
  <si>
    <t>Чистые доходы / (расходы) по операциям с производными финансовыми инструментами</t>
  </si>
  <si>
    <t>Выпуск собственных долевых инструментов (акций)</t>
  </si>
  <si>
    <t>Реализованные доходы за вычетом расходов по операциям с производными финансовыми активами</t>
  </si>
  <si>
    <t>Поступления  от увеличения уставного капитала</t>
  </si>
  <si>
    <t>Доход от первоначального признания займов, полученных от связанных сторон Акционера, по ставкам ниже рыночной за вычетом налога в размере 2 160 862 тысячи тенге (Примечание 12)</t>
  </si>
  <si>
    <t>Получение займов от кредитных организаций</t>
  </si>
  <si>
    <t>Спивак О.А.</t>
  </si>
  <si>
    <t>Главный бухгалтер</t>
  </si>
  <si>
    <t>Оразбаев Ж.Ж.</t>
  </si>
  <si>
    <t xml:space="preserve">Запасы </t>
  </si>
  <si>
    <t>ПРОМЕЖУТОЧНЫЙ СОКРАЩЕННЫЙ ОТЧЁТ О ПРИБЫЛИ ИЛИ УБЫТКЕ И ПРОЧЕМ СОВОКУПНОМ ДОХОДЕ</t>
  </si>
  <si>
    <t>(Расходы)/доходы по кредитным убыткам</t>
  </si>
  <si>
    <t>Чистый процентный доход после расходов по кредитным убыткам</t>
  </si>
  <si>
    <t>Прибыль до налогообложения</t>
  </si>
  <si>
    <t>Нераспределённая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</si>
</sst>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1" fontId="4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166" fontId="10" fillId="0" borderId="3" xfId="3" applyNumberFormat="1" applyFont="1" applyFill="1" applyBorder="1" applyAlignment="1" applyProtection="1"/>
    <xf numFmtId="166" fontId="10" fillId="0" borderId="4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5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5" fillId="0" borderId="0" xfId="2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3" fontId="6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4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4" fillId="0" borderId="0" xfId="0" applyNumberFormat="1" applyFont="1" applyFill="1"/>
    <xf numFmtId="0" fontId="9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3" fontId="28" fillId="0" borderId="0" xfId="0" applyNumberFormat="1" applyFont="1" applyFill="1"/>
    <xf numFmtId="3" fontId="28" fillId="0" borderId="0" xfId="0" applyNumberFormat="1" applyFont="1"/>
    <xf numFmtId="0" fontId="28" fillId="0" borderId="0" xfId="0" applyFont="1" applyFill="1"/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28" fillId="0" borderId="0" xfId="0" applyFont="1" applyFill="1" applyAlignment="1"/>
    <xf numFmtId="0" fontId="0" fillId="0" borderId="0" xfId="0" applyFill="1" applyAlignment="1"/>
    <xf numFmtId="0" fontId="9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5" fillId="0" borderId="0" xfId="5" applyFont="1" applyFill="1" applyAlignment="1">
      <alignment horizontal="center"/>
    </xf>
    <xf numFmtId="4" fontId="14" fillId="0" borderId="0" xfId="3" applyNumberFormat="1" applyFont="1" applyFill="1" applyBorder="1" applyAlignment="1" applyProtection="1"/>
    <xf numFmtId="0" fontId="3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right"/>
    </xf>
    <xf numFmtId="0" fontId="12" fillId="0" borderId="0" xfId="2" applyFont="1" applyFill="1"/>
    <xf numFmtId="0" fontId="11" fillId="0" borderId="0" xfId="4" applyNumberFormat="1" applyFont="1" applyFill="1" applyBorder="1" applyAlignment="1" applyProtection="1">
      <alignment horizontal="left"/>
      <protection locked="0"/>
    </xf>
    <xf numFmtId="0" fontId="9" fillId="0" borderId="0" xfId="2" applyFont="1" applyFill="1" applyAlignment="1">
      <alignment horizontal="left" wrapText="1"/>
    </xf>
    <xf numFmtId="0" fontId="22" fillId="0" borderId="0" xfId="2" applyFont="1" applyFill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168" fontId="14" fillId="0" borderId="0" xfId="4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9" fillId="0" borderId="0" xfId="1" applyNumberFormat="1" applyFont="1" applyFill="1"/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3" fontId="32" fillId="0" borderId="8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 applyProtection="1"/>
    <xf numFmtId="166" fontId="9" fillId="0" borderId="9" xfId="3" applyNumberFormat="1" applyFont="1" applyFill="1" applyBorder="1" applyAlignment="1" applyProtection="1"/>
    <xf numFmtId="166" fontId="10" fillId="0" borderId="9" xfId="3" applyNumberFormat="1" applyFont="1" applyFill="1" applyBorder="1" applyAlignment="1" applyProtection="1"/>
    <xf numFmtId="3" fontId="18" fillId="0" borderId="8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 vertical="center"/>
    </xf>
    <xf numFmtId="0" fontId="34" fillId="0" borderId="0" xfId="0" applyFont="1" applyFill="1" applyBorder="1"/>
    <xf numFmtId="3" fontId="33" fillId="0" borderId="8" xfId="0" applyNumberFormat="1" applyFont="1" applyFill="1" applyBorder="1" applyAlignment="1">
      <alignment vertical="center"/>
    </xf>
    <xf numFmtId="166" fontId="10" fillId="0" borderId="5" xfId="3" applyNumberFormat="1" applyFont="1" applyFill="1" applyBorder="1" applyAlignment="1" applyProtection="1"/>
    <xf numFmtId="166" fontId="9" fillId="0" borderId="5" xfId="3" applyNumberFormat="1" applyFont="1" applyFill="1" applyBorder="1" applyAlignment="1" applyProtection="1"/>
    <xf numFmtId="166" fontId="9" fillId="0" borderId="2" xfId="3" applyNumberFormat="1" applyFont="1" applyFill="1" applyBorder="1" applyAlignment="1" applyProtection="1"/>
    <xf numFmtId="166" fontId="9" fillId="0" borderId="3" xfId="3" applyNumberFormat="1" applyFont="1" applyFill="1" applyBorder="1" applyAlignment="1" applyProtection="1"/>
    <xf numFmtId="166" fontId="9" fillId="0" borderId="4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/>
    <xf numFmtId="3" fontId="28" fillId="0" borderId="5" xfId="0" applyNumberFormat="1" applyFont="1" applyBorder="1" applyAlignment="1">
      <alignment horizontal="right" vertical="center"/>
    </xf>
    <xf numFmtId="0" fontId="34" fillId="0" borderId="0" xfId="0" applyFont="1" applyFill="1"/>
    <xf numFmtId="166" fontId="10" fillId="0" borderId="9" xfId="3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vertical="center"/>
    </xf>
    <xf numFmtId="0" fontId="10" fillId="0" borderId="0" xfId="2" applyFont="1" applyFill="1" applyBorder="1" applyAlignment="1">
      <alignment horizontal="right"/>
    </xf>
    <xf numFmtId="3" fontId="29" fillId="0" borderId="5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28" fillId="0" borderId="9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0" fontId="1" fillId="0" borderId="0" xfId="0" applyFont="1" applyFill="1"/>
    <xf numFmtId="166" fontId="10" fillId="0" borderId="0" xfId="3" applyNumberFormat="1" applyFont="1" applyFill="1" applyBorder="1" applyAlignment="1" applyProtection="1">
      <alignment horizontal="right"/>
    </xf>
    <xf numFmtId="166" fontId="9" fillId="0" borderId="0" xfId="3" applyNumberFormat="1" applyFont="1" applyFill="1" applyBorder="1" applyAlignment="1" applyProtection="1">
      <alignment horizontal="right"/>
    </xf>
    <xf numFmtId="0" fontId="32" fillId="0" borderId="0" xfId="0" applyFont="1" applyFill="1" applyAlignment="1">
      <alignment vertical="center" wrapText="1"/>
    </xf>
    <xf numFmtId="0" fontId="28" fillId="0" borderId="0" xfId="0" applyFont="1" applyFill="1" applyAlignment="1">
      <alignment wrapText="1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 vertical="center"/>
    </xf>
    <xf numFmtId="166" fontId="29" fillId="0" borderId="9" xfId="0" applyNumberFormat="1" applyFont="1" applyBorder="1" applyAlignment="1">
      <alignment horizontal="right" vertical="center"/>
    </xf>
    <xf numFmtId="166" fontId="28" fillId="0" borderId="9" xfId="0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4" fontId="25" fillId="0" borderId="0" xfId="2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169" fontId="26" fillId="0" borderId="0" xfId="2" applyNumberFormat="1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30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3" fontId="6" fillId="0" borderId="0" xfId="0" applyNumberFormat="1" applyFont="1" applyFill="1" applyAlignment="1">
      <alignment horizontal="center" wrapText="1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6.85546875" style="32" customWidth="1"/>
    <col min="2" max="2" width="59.7109375" style="32" customWidth="1"/>
    <col min="3" max="3" width="9.85546875" style="32" customWidth="1"/>
    <col min="4" max="4" width="15.5703125" style="32" customWidth="1"/>
    <col min="5" max="5" width="16" style="32" customWidth="1"/>
    <col min="6" max="16384" width="9.140625" style="32"/>
  </cols>
  <sheetData>
    <row r="1" spans="1:5" x14ac:dyDescent="0.25">
      <c r="A1" s="14"/>
      <c r="B1" s="60"/>
      <c r="C1" s="60"/>
      <c r="E1" s="108" t="s">
        <v>73</v>
      </c>
    </row>
    <row r="2" spans="1:5" x14ac:dyDescent="0.25">
      <c r="A2" s="122" t="s">
        <v>63</v>
      </c>
      <c r="B2" s="122"/>
      <c r="C2" s="122"/>
      <c r="D2" s="122"/>
      <c r="E2" s="122"/>
    </row>
    <row r="3" spans="1:5" x14ac:dyDescent="0.25">
      <c r="A3" s="123" t="s">
        <v>96</v>
      </c>
      <c r="B3" s="123"/>
      <c r="C3" s="123"/>
      <c r="D3" s="123"/>
      <c r="E3" s="123"/>
    </row>
    <row r="4" spans="1:5" x14ac:dyDescent="0.25">
      <c r="A4" s="124" t="s">
        <v>23</v>
      </c>
      <c r="B4" s="124"/>
      <c r="C4" s="124"/>
      <c r="D4" s="124"/>
      <c r="E4" s="124"/>
    </row>
    <row r="5" spans="1:5" x14ac:dyDescent="0.25">
      <c r="A5" s="62"/>
      <c r="B5" s="60"/>
      <c r="C5" s="60"/>
      <c r="D5" s="61"/>
      <c r="E5" s="2"/>
    </row>
    <row r="6" spans="1:5" x14ac:dyDescent="0.25">
      <c r="A6" s="13"/>
      <c r="B6" s="60"/>
      <c r="C6" s="60"/>
      <c r="D6" s="13"/>
      <c r="E6" s="13"/>
    </row>
    <row r="7" spans="1:5" ht="26.25" x14ac:dyDescent="0.25">
      <c r="A7" s="63"/>
      <c r="B7" s="64"/>
      <c r="C7" s="65" t="s">
        <v>31</v>
      </c>
      <c r="D7" s="66" t="s">
        <v>97</v>
      </c>
      <c r="E7" s="66" t="s">
        <v>78</v>
      </c>
    </row>
    <row r="8" spans="1:5" x14ac:dyDescent="0.25">
      <c r="B8" s="67" t="s">
        <v>24</v>
      </c>
      <c r="C8" s="67"/>
      <c r="D8" s="13"/>
      <c r="E8" s="13"/>
    </row>
    <row r="9" spans="1:5" x14ac:dyDescent="0.25">
      <c r="A9" s="12"/>
      <c r="B9" s="1" t="s">
        <v>0</v>
      </c>
      <c r="C9" s="46">
        <v>5</v>
      </c>
      <c r="D9" s="85">
        <v>44188596</v>
      </c>
      <c r="E9" s="2">
        <v>64764023</v>
      </c>
    </row>
    <row r="10" spans="1:5" x14ac:dyDescent="0.25">
      <c r="A10" s="9"/>
      <c r="B10" s="3" t="s">
        <v>1</v>
      </c>
      <c r="C10" s="34">
        <v>6</v>
      </c>
      <c r="D10" s="85">
        <v>1584</v>
      </c>
      <c r="E10" s="2">
        <v>61833</v>
      </c>
    </row>
    <row r="11" spans="1:5" x14ac:dyDescent="0.25">
      <c r="A11" s="9"/>
      <c r="B11" s="3" t="s">
        <v>2</v>
      </c>
      <c r="C11" s="34">
        <v>7</v>
      </c>
      <c r="D11" s="85">
        <v>10577438</v>
      </c>
      <c r="E11" s="2">
        <v>13287308</v>
      </c>
    </row>
    <row r="12" spans="1:5" x14ac:dyDescent="0.25">
      <c r="A12" s="9"/>
      <c r="B12" s="3" t="s">
        <v>3</v>
      </c>
      <c r="C12" s="34">
        <v>8</v>
      </c>
      <c r="D12" s="85">
        <v>439229124</v>
      </c>
      <c r="E12" s="2">
        <v>381874141</v>
      </c>
    </row>
    <row r="13" spans="1:5" x14ac:dyDescent="0.25">
      <c r="A13" s="9"/>
      <c r="B13" s="4" t="s">
        <v>114</v>
      </c>
      <c r="C13" s="47">
        <v>9</v>
      </c>
      <c r="D13" s="85">
        <v>5054395</v>
      </c>
      <c r="E13" s="2">
        <v>2869777</v>
      </c>
    </row>
    <row r="14" spans="1:5" x14ac:dyDescent="0.25">
      <c r="A14" s="9"/>
      <c r="B14" s="6" t="s">
        <v>32</v>
      </c>
      <c r="C14" s="48"/>
      <c r="D14" s="85">
        <v>134115</v>
      </c>
      <c r="E14" s="2">
        <v>134115</v>
      </c>
    </row>
    <row r="15" spans="1:5" x14ac:dyDescent="0.25">
      <c r="A15" s="9"/>
      <c r="B15" s="4" t="s">
        <v>4</v>
      </c>
      <c r="C15" s="47"/>
      <c r="D15" s="85">
        <v>881497</v>
      </c>
      <c r="E15" s="2">
        <v>972822</v>
      </c>
    </row>
    <row r="16" spans="1:5" x14ac:dyDescent="0.25">
      <c r="A16" s="9"/>
      <c r="B16" s="4" t="s">
        <v>5</v>
      </c>
      <c r="C16" s="47"/>
      <c r="D16" s="85">
        <v>400648</v>
      </c>
      <c r="E16" s="2">
        <v>447612</v>
      </c>
    </row>
    <row r="17" spans="1:5" ht="15.75" customHeight="1" x14ac:dyDescent="0.25">
      <c r="A17" s="9"/>
      <c r="B17" s="26" t="s">
        <v>74</v>
      </c>
      <c r="C17" s="49"/>
      <c r="D17" s="85">
        <v>10551129</v>
      </c>
      <c r="E17" s="2">
        <v>8196088</v>
      </c>
    </row>
    <row r="18" spans="1:5" x14ac:dyDescent="0.25">
      <c r="A18" s="9"/>
      <c r="B18" s="5" t="s">
        <v>6</v>
      </c>
      <c r="C18" s="49">
        <v>10</v>
      </c>
      <c r="D18" s="85">
        <v>3584824</v>
      </c>
      <c r="E18" s="2">
        <v>554302</v>
      </c>
    </row>
    <row r="19" spans="1:5" x14ac:dyDescent="0.25">
      <c r="A19" s="9"/>
      <c r="B19" s="5" t="s">
        <v>104</v>
      </c>
      <c r="C19" s="49"/>
      <c r="D19" s="85">
        <v>666649</v>
      </c>
      <c r="E19" s="115" t="s">
        <v>61</v>
      </c>
    </row>
    <row r="20" spans="1:5" x14ac:dyDescent="0.25">
      <c r="A20" s="9"/>
      <c r="B20" s="5" t="s">
        <v>7</v>
      </c>
      <c r="C20" s="49"/>
      <c r="D20" s="85">
        <v>1115925</v>
      </c>
      <c r="E20" s="2">
        <v>1180100</v>
      </c>
    </row>
    <row r="21" spans="1:5" ht="15.75" thickBot="1" x14ac:dyDescent="0.3">
      <c r="A21" s="9"/>
      <c r="B21" s="7" t="s">
        <v>25</v>
      </c>
      <c r="C21" s="50"/>
      <c r="D21" s="8">
        <f>SUM(D9:D20)</f>
        <v>516385924</v>
      </c>
      <c r="E21" s="100">
        <f>SUM(E9:E20)</f>
        <v>474342121</v>
      </c>
    </row>
    <row r="22" spans="1:5" ht="15.75" thickTop="1" x14ac:dyDescent="0.25">
      <c r="A22" s="9"/>
      <c r="B22" s="7"/>
      <c r="C22" s="50"/>
      <c r="D22" s="85"/>
      <c r="E22" s="2"/>
    </row>
    <row r="23" spans="1:5" x14ac:dyDescent="0.25">
      <c r="A23" s="9"/>
      <c r="B23" s="7" t="s">
        <v>26</v>
      </c>
      <c r="C23" s="50"/>
      <c r="D23" s="85"/>
      <c r="E23" s="2"/>
    </row>
    <row r="24" spans="1:5" x14ac:dyDescent="0.25">
      <c r="A24" s="9"/>
      <c r="B24" s="5" t="s">
        <v>45</v>
      </c>
      <c r="C24" s="49">
        <v>11</v>
      </c>
      <c r="D24" s="85">
        <v>20000001</v>
      </c>
      <c r="E24" s="2">
        <v>22062088</v>
      </c>
    </row>
    <row r="25" spans="1:5" x14ac:dyDescent="0.25">
      <c r="A25" s="9"/>
      <c r="B25" s="5" t="s">
        <v>75</v>
      </c>
      <c r="C25" s="49">
        <v>12</v>
      </c>
      <c r="D25" s="85">
        <v>12074216</v>
      </c>
      <c r="E25" s="2">
        <v>11584240</v>
      </c>
    </row>
    <row r="26" spans="1:5" x14ac:dyDescent="0.25">
      <c r="A26" s="9"/>
      <c r="B26" s="5" t="s">
        <v>8</v>
      </c>
      <c r="C26" s="49">
        <v>13</v>
      </c>
      <c r="D26" s="85">
        <v>21544539</v>
      </c>
      <c r="E26" s="2">
        <v>30638480</v>
      </c>
    </row>
    <row r="27" spans="1:5" x14ac:dyDescent="0.25">
      <c r="A27" s="9"/>
      <c r="B27" s="26" t="s">
        <v>40</v>
      </c>
      <c r="C27" s="49">
        <v>14</v>
      </c>
      <c r="D27" s="85">
        <v>220245915</v>
      </c>
      <c r="E27" s="2">
        <v>206717109</v>
      </c>
    </row>
    <row r="28" spans="1:5" x14ac:dyDescent="0.25">
      <c r="A28" s="9"/>
      <c r="B28" s="5" t="s">
        <v>62</v>
      </c>
      <c r="C28" s="49">
        <v>15</v>
      </c>
      <c r="D28" s="85">
        <v>12298554</v>
      </c>
      <c r="E28" s="2">
        <v>2713514</v>
      </c>
    </row>
    <row r="29" spans="1:5" x14ac:dyDescent="0.25">
      <c r="A29" s="9"/>
      <c r="B29" s="5" t="s">
        <v>76</v>
      </c>
      <c r="C29" s="49">
        <v>16</v>
      </c>
      <c r="D29" s="85">
        <v>26796471</v>
      </c>
      <c r="E29" s="2">
        <v>27025951</v>
      </c>
    </row>
    <row r="30" spans="1:5" s="3" customFormat="1" ht="12.75" x14ac:dyDescent="0.2">
      <c r="B30" s="3" t="s">
        <v>44</v>
      </c>
      <c r="C30" s="34"/>
      <c r="D30" s="85">
        <v>7282139</v>
      </c>
      <c r="E30" s="2">
        <v>7584525</v>
      </c>
    </row>
    <row r="31" spans="1:5" x14ac:dyDescent="0.25">
      <c r="A31" s="9"/>
      <c r="B31" s="5" t="s">
        <v>9</v>
      </c>
      <c r="C31" s="49"/>
      <c r="D31" s="85">
        <v>6781730</v>
      </c>
      <c r="E31" s="2">
        <v>6900816</v>
      </c>
    </row>
    <row r="32" spans="1:5" x14ac:dyDescent="0.25">
      <c r="A32" s="13"/>
      <c r="B32" s="6" t="s">
        <v>10</v>
      </c>
      <c r="C32" s="51"/>
      <c r="D32" s="85">
        <v>2322490</v>
      </c>
      <c r="E32" s="2">
        <v>2164986</v>
      </c>
    </row>
    <row r="33" spans="1:5" x14ac:dyDescent="0.25">
      <c r="A33" s="13"/>
      <c r="B33" s="7" t="s">
        <v>27</v>
      </c>
      <c r="C33" s="50"/>
      <c r="D33" s="10">
        <f>SUM(D24:D32)</f>
        <v>329346055</v>
      </c>
      <c r="E33" s="101">
        <f>SUM(E24:E32)</f>
        <v>317391709</v>
      </c>
    </row>
    <row r="34" spans="1:5" x14ac:dyDescent="0.25">
      <c r="A34" s="13"/>
      <c r="B34" s="5"/>
      <c r="C34" s="49"/>
      <c r="D34" s="85"/>
      <c r="E34" s="2"/>
    </row>
    <row r="35" spans="1:5" x14ac:dyDescent="0.25">
      <c r="A35" s="13"/>
      <c r="B35" s="7" t="s">
        <v>28</v>
      </c>
      <c r="C35" s="49"/>
      <c r="D35" s="85"/>
      <c r="E35" s="2"/>
    </row>
    <row r="36" spans="1:5" x14ac:dyDescent="0.25">
      <c r="A36" s="13"/>
      <c r="B36" s="5" t="s">
        <v>11</v>
      </c>
      <c r="C36" s="49">
        <v>19</v>
      </c>
      <c r="D36" s="85">
        <v>102837204</v>
      </c>
      <c r="E36" s="2">
        <v>82837204</v>
      </c>
    </row>
    <row r="37" spans="1:5" x14ac:dyDescent="0.25">
      <c r="A37" s="13"/>
      <c r="B37" s="5" t="s">
        <v>43</v>
      </c>
      <c r="C37" s="49">
        <v>19</v>
      </c>
      <c r="D37" s="85">
        <v>57791144</v>
      </c>
      <c r="E37" s="2">
        <v>57791144</v>
      </c>
    </row>
    <row r="38" spans="1:5" x14ac:dyDescent="0.25">
      <c r="A38" s="12"/>
      <c r="B38" s="5" t="s">
        <v>12</v>
      </c>
      <c r="C38" s="49">
        <v>19</v>
      </c>
      <c r="D38" s="85">
        <v>1436184</v>
      </c>
      <c r="E38" s="2">
        <v>1436184</v>
      </c>
    </row>
    <row r="39" spans="1:5" x14ac:dyDescent="0.25">
      <c r="B39" s="1" t="s">
        <v>13</v>
      </c>
      <c r="C39" s="49">
        <v>19</v>
      </c>
      <c r="D39" s="85">
        <v>24975337</v>
      </c>
      <c r="E39" s="2">
        <v>14885880</v>
      </c>
    </row>
    <row r="40" spans="1:5" x14ac:dyDescent="0.25">
      <c r="B40" s="7" t="s">
        <v>29</v>
      </c>
      <c r="C40" s="52"/>
      <c r="D40" s="11">
        <f>SUM(D36:D39)</f>
        <v>187039869</v>
      </c>
      <c r="E40" s="102">
        <f>SUM(E36:E39)</f>
        <v>156950412</v>
      </c>
    </row>
    <row r="41" spans="1:5" ht="15.75" thickBot="1" x14ac:dyDescent="0.3">
      <c r="B41" s="7" t="s">
        <v>30</v>
      </c>
      <c r="C41" s="13"/>
      <c r="D41" s="8">
        <f>D33+D40</f>
        <v>516385924</v>
      </c>
      <c r="E41" s="100">
        <f>E33+E40</f>
        <v>474342121</v>
      </c>
    </row>
    <row r="42" spans="1:5" ht="15.75" thickTop="1" x14ac:dyDescent="0.25">
      <c r="B42" s="7" t="s">
        <v>77</v>
      </c>
      <c r="C42" s="49">
        <v>19</v>
      </c>
      <c r="D42" s="53">
        <v>1814.9</v>
      </c>
      <c r="E42" s="103">
        <v>1889.28</v>
      </c>
    </row>
    <row r="46" spans="1:5" x14ac:dyDescent="0.25">
      <c r="B46" s="32" t="s">
        <v>113</v>
      </c>
      <c r="C46" s="32" t="s">
        <v>67</v>
      </c>
    </row>
    <row r="48" spans="1:5" x14ac:dyDescent="0.25">
      <c r="B48" s="32" t="s">
        <v>111</v>
      </c>
      <c r="C48" s="32" t="s">
        <v>112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B42" sqref="B42"/>
    </sheetView>
  </sheetViews>
  <sheetFormatPr defaultColWidth="9.140625" defaultRowHeight="15" x14ac:dyDescent="0.25"/>
  <cols>
    <col min="1" max="1" width="5.5703125" style="32" customWidth="1"/>
    <col min="2" max="2" width="66.5703125" style="32" customWidth="1"/>
    <col min="3" max="3" width="8.140625" style="74" customWidth="1"/>
    <col min="4" max="4" width="17.85546875" style="32" customWidth="1"/>
    <col min="5" max="5" width="16.5703125" style="32" customWidth="1"/>
    <col min="6" max="16384" width="9.140625" style="32"/>
  </cols>
  <sheetData>
    <row r="1" spans="1:5" x14ac:dyDescent="0.25">
      <c r="A1" s="14"/>
      <c r="B1" s="15"/>
      <c r="C1" s="35"/>
      <c r="D1" s="15"/>
      <c r="E1" s="108" t="s">
        <v>73</v>
      </c>
    </row>
    <row r="2" spans="1:5" x14ac:dyDescent="0.25">
      <c r="A2" s="138" t="s">
        <v>115</v>
      </c>
      <c r="B2" s="138"/>
      <c r="C2" s="138"/>
      <c r="D2" s="138"/>
      <c r="E2" s="138"/>
    </row>
    <row r="3" spans="1:5" x14ac:dyDescent="0.25">
      <c r="A3" s="123" t="s">
        <v>98</v>
      </c>
      <c r="B3" s="123"/>
      <c r="C3" s="123"/>
      <c r="D3" s="123"/>
      <c r="E3" s="123"/>
    </row>
    <row r="4" spans="1:5" x14ac:dyDescent="0.25">
      <c r="A4" s="127" t="s">
        <v>23</v>
      </c>
      <c r="B4" s="127"/>
      <c r="C4" s="127"/>
      <c r="D4" s="127"/>
      <c r="E4" s="127"/>
    </row>
    <row r="5" spans="1:5" x14ac:dyDescent="0.25">
      <c r="A5" s="18"/>
      <c r="B5" s="15"/>
      <c r="C5" s="35"/>
      <c r="D5" s="16"/>
      <c r="E5" s="16"/>
    </row>
    <row r="6" spans="1:5" x14ac:dyDescent="0.25">
      <c r="A6" s="15"/>
      <c r="B6" s="15"/>
      <c r="C6" s="35"/>
      <c r="D6" s="16"/>
      <c r="E6" s="16"/>
    </row>
    <row r="7" spans="1:5" x14ac:dyDescent="0.25">
      <c r="A7" s="15"/>
      <c r="B7" s="15"/>
      <c r="C7" s="35"/>
      <c r="D7" s="15"/>
      <c r="E7" s="15"/>
    </row>
    <row r="8" spans="1:5" x14ac:dyDescent="0.25">
      <c r="A8" s="15"/>
      <c r="B8" s="19"/>
      <c r="C8" s="36"/>
      <c r="D8" s="13"/>
      <c r="E8" s="20"/>
    </row>
    <row r="9" spans="1:5" ht="16.5" customHeight="1" x14ac:dyDescent="0.25">
      <c r="A9" s="15"/>
      <c r="B9" s="128"/>
      <c r="C9" s="126" t="s">
        <v>31</v>
      </c>
      <c r="D9" s="126" t="s">
        <v>99</v>
      </c>
      <c r="E9" s="126"/>
    </row>
    <row r="10" spans="1:5" ht="15.75" thickBot="1" x14ac:dyDescent="0.3">
      <c r="A10" s="19"/>
      <c r="B10" s="128"/>
      <c r="C10" s="126"/>
      <c r="D10" s="129" t="s">
        <v>100</v>
      </c>
      <c r="E10" s="129"/>
    </row>
    <row r="11" spans="1:5" ht="12.75" customHeight="1" thickBot="1" x14ac:dyDescent="0.3">
      <c r="A11" s="21"/>
      <c r="B11" s="68"/>
      <c r="C11" s="129"/>
      <c r="D11" s="54" t="s">
        <v>79</v>
      </c>
      <c r="E11" s="54" t="s">
        <v>68</v>
      </c>
    </row>
    <row r="12" spans="1:5" ht="31.5" customHeight="1" x14ac:dyDescent="0.25">
      <c r="A12" s="21"/>
      <c r="B12" s="69" t="s">
        <v>58</v>
      </c>
      <c r="C12" s="42"/>
      <c r="D12" s="81"/>
      <c r="E12" s="82"/>
    </row>
    <row r="13" spans="1:5" ht="12.75" customHeight="1" x14ac:dyDescent="0.25">
      <c r="A13" s="21"/>
      <c r="B13" s="70" t="s">
        <v>0</v>
      </c>
      <c r="C13" s="71"/>
      <c r="D13" s="95">
        <v>5048467</v>
      </c>
      <c r="E13" s="80">
        <v>4433085</v>
      </c>
    </row>
    <row r="14" spans="1:5" ht="12.75" customHeight="1" x14ac:dyDescent="0.25">
      <c r="A14" s="21"/>
      <c r="B14" s="70" t="s">
        <v>1</v>
      </c>
      <c r="C14" s="71"/>
      <c r="D14" s="95">
        <v>107095</v>
      </c>
      <c r="E14" s="80">
        <v>802639</v>
      </c>
    </row>
    <row r="15" spans="1:5" ht="12.75" customHeight="1" x14ac:dyDescent="0.25">
      <c r="A15" s="21"/>
      <c r="B15" s="70" t="s">
        <v>2</v>
      </c>
      <c r="C15" s="71"/>
      <c r="D15" s="91">
        <v>195639</v>
      </c>
      <c r="E15" s="89">
        <v>590600</v>
      </c>
    </row>
    <row r="16" spans="1:5" ht="12.75" customHeight="1" x14ac:dyDescent="0.25">
      <c r="A16" s="21"/>
      <c r="B16" s="70"/>
      <c r="C16" s="71"/>
      <c r="D16" s="90">
        <f>SUM(D13:D15)</f>
        <v>5351201</v>
      </c>
      <c r="E16" s="92">
        <f>SUM(E13:E15)</f>
        <v>5826324</v>
      </c>
    </row>
    <row r="17" spans="1:6" ht="12.75" customHeight="1" x14ac:dyDescent="0.25">
      <c r="A17" s="21"/>
      <c r="B17" s="69" t="s">
        <v>59</v>
      </c>
      <c r="C17" s="71"/>
      <c r="D17" s="95"/>
      <c r="E17" s="80"/>
    </row>
    <row r="18" spans="1:6" ht="12.75" customHeight="1" x14ac:dyDescent="0.25">
      <c r="A18" s="21"/>
      <c r="B18" s="70" t="s">
        <v>3</v>
      </c>
      <c r="C18" s="71"/>
      <c r="D18" s="91">
        <v>46127899</v>
      </c>
      <c r="E18" s="89">
        <v>35177102</v>
      </c>
    </row>
    <row r="19" spans="1:6" ht="12.75" customHeight="1" x14ac:dyDescent="0.25">
      <c r="A19" s="21"/>
      <c r="B19" s="70"/>
      <c r="C19" s="71"/>
      <c r="D19" s="90">
        <f>D18</f>
        <v>46127899</v>
      </c>
      <c r="E19" s="92">
        <f>E18</f>
        <v>35177102</v>
      </c>
    </row>
    <row r="20" spans="1:6" ht="12.75" customHeight="1" x14ac:dyDescent="0.25">
      <c r="A20" s="21"/>
      <c r="B20" s="69" t="s">
        <v>60</v>
      </c>
      <c r="C20" s="71"/>
      <c r="D20" s="91">
        <f>D16+D19</f>
        <v>51479100</v>
      </c>
      <c r="E20" s="89">
        <f>E16+E19</f>
        <v>41003426</v>
      </c>
    </row>
    <row r="21" spans="1:6" ht="12.75" customHeight="1" x14ac:dyDescent="0.25">
      <c r="A21" s="21"/>
      <c r="B21" s="69"/>
      <c r="C21" s="71"/>
      <c r="D21" s="96"/>
      <c r="E21" s="84"/>
      <c r="F21" s="71"/>
    </row>
    <row r="22" spans="1:6" ht="12.75" customHeight="1" x14ac:dyDescent="0.25">
      <c r="A22" s="21"/>
      <c r="B22" s="69" t="s">
        <v>14</v>
      </c>
      <c r="C22" s="71"/>
      <c r="D22" s="125"/>
      <c r="E22" s="125"/>
    </row>
    <row r="23" spans="1:6" x14ac:dyDescent="0.25">
      <c r="A23" s="21"/>
      <c r="B23" s="70" t="s">
        <v>40</v>
      </c>
      <c r="C23" s="71"/>
      <c r="D23" s="85">
        <v>-19991260</v>
      </c>
      <c r="E23" s="2">
        <v>-14472329</v>
      </c>
    </row>
    <row r="24" spans="1:6" x14ac:dyDescent="0.25">
      <c r="A24" s="21"/>
      <c r="B24" s="70" t="s">
        <v>8</v>
      </c>
      <c r="C24" s="71"/>
      <c r="D24" s="85">
        <v>-2424762</v>
      </c>
      <c r="E24" s="2">
        <v>-3884919</v>
      </c>
    </row>
    <row r="25" spans="1:6" ht="12.75" customHeight="1" x14ac:dyDescent="0.25">
      <c r="A25" s="21"/>
      <c r="B25" s="70" t="s">
        <v>45</v>
      </c>
      <c r="C25" s="71"/>
      <c r="D25" s="85">
        <v>-1699804</v>
      </c>
      <c r="E25" s="2">
        <v>-1196716</v>
      </c>
    </row>
    <row r="26" spans="1:6" ht="14.25" customHeight="1" x14ac:dyDescent="0.25">
      <c r="A26" s="21"/>
      <c r="B26" s="70" t="s">
        <v>75</v>
      </c>
      <c r="C26" s="71"/>
      <c r="D26" s="87">
        <v>-999976</v>
      </c>
      <c r="E26" s="86">
        <v>-973535</v>
      </c>
    </row>
    <row r="27" spans="1:6" ht="12.75" customHeight="1" x14ac:dyDescent="0.25">
      <c r="A27" s="21"/>
      <c r="B27" s="70"/>
      <c r="C27" s="71"/>
      <c r="D27" s="87">
        <f>SUM(D23:D26)</f>
        <v>-25115802</v>
      </c>
      <c r="E27" s="86">
        <f>SUM(E23:E26)</f>
        <v>-20527499</v>
      </c>
    </row>
    <row r="28" spans="1:6" ht="12.75" customHeight="1" x14ac:dyDescent="0.25">
      <c r="A28" s="21"/>
      <c r="B28" s="69" t="s">
        <v>15</v>
      </c>
      <c r="C28" s="71"/>
      <c r="D28" s="95">
        <f>D20+D27</f>
        <v>26363298</v>
      </c>
      <c r="E28" s="80">
        <f>E20+E27</f>
        <v>20475927</v>
      </c>
    </row>
    <row r="29" spans="1:6" ht="12.75" customHeight="1" x14ac:dyDescent="0.25">
      <c r="A29" s="21"/>
      <c r="B29" s="69"/>
      <c r="C29" s="71"/>
      <c r="D29" s="95"/>
      <c r="E29" s="80"/>
    </row>
    <row r="30" spans="1:6" ht="12.75" customHeight="1" x14ac:dyDescent="0.25">
      <c r="A30" s="21"/>
      <c r="B30" s="70" t="s">
        <v>116</v>
      </c>
      <c r="C30" s="71">
        <v>17</v>
      </c>
      <c r="D30" s="87">
        <v>-2717699</v>
      </c>
      <c r="E30" s="86">
        <v>4385639</v>
      </c>
    </row>
    <row r="31" spans="1:6" ht="30.75" customHeight="1" x14ac:dyDescent="0.25">
      <c r="A31" s="21"/>
      <c r="B31" s="69" t="s">
        <v>117</v>
      </c>
      <c r="C31" s="72"/>
      <c r="D31" s="91">
        <f>SUM(D28:D30)</f>
        <v>23645599</v>
      </c>
      <c r="E31" s="89">
        <f>SUM(E28:E30)</f>
        <v>24861566</v>
      </c>
    </row>
    <row r="32" spans="1:6" ht="16.5" customHeight="1" x14ac:dyDescent="0.25">
      <c r="A32" s="21"/>
      <c r="B32" s="70"/>
      <c r="C32" s="71"/>
      <c r="D32" s="125"/>
      <c r="E32" s="125"/>
    </row>
    <row r="33" spans="1:5" ht="12.75" customHeight="1" x14ac:dyDescent="0.25">
      <c r="A33" s="21"/>
      <c r="B33" s="70" t="s">
        <v>69</v>
      </c>
      <c r="C33" s="71"/>
      <c r="D33" s="85">
        <v>-2714262</v>
      </c>
      <c r="E33" s="2">
        <v>-2300223</v>
      </c>
    </row>
    <row r="34" spans="1:5" ht="12.75" customHeight="1" x14ac:dyDescent="0.25">
      <c r="A34" s="21"/>
      <c r="B34" s="70" t="s">
        <v>70</v>
      </c>
      <c r="C34" s="71"/>
      <c r="D34" s="85">
        <v>-959206</v>
      </c>
      <c r="E34" s="2">
        <v>-872041</v>
      </c>
    </row>
    <row r="35" spans="1:5" ht="12.75" customHeight="1" x14ac:dyDescent="0.25">
      <c r="A35" s="21"/>
      <c r="B35" s="70" t="s">
        <v>87</v>
      </c>
      <c r="C35" s="71"/>
      <c r="D35" s="85">
        <v>-293678</v>
      </c>
      <c r="E35" s="2">
        <v>-229971</v>
      </c>
    </row>
    <row r="36" spans="1:5" ht="12.75" customHeight="1" x14ac:dyDescent="0.25">
      <c r="A36" s="21"/>
      <c r="B36" s="70" t="s">
        <v>71</v>
      </c>
      <c r="C36" s="71"/>
      <c r="D36" s="85">
        <v>-263892</v>
      </c>
      <c r="E36" s="2">
        <v>-105090</v>
      </c>
    </row>
    <row r="37" spans="1:5" ht="44.25" customHeight="1" x14ac:dyDescent="0.25">
      <c r="A37" s="21"/>
      <c r="B37" s="70" t="s">
        <v>88</v>
      </c>
      <c r="C37" s="71"/>
      <c r="D37" s="85">
        <v>-182388</v>
      </c>
      <c r="E37" s="2">
        <v>-65437</v>
      </c>
    </row>
    <row r="38" spans="1:5" ht="30" x14ac:dyDescent="0.25">
      <c r="A38" s="21"/>
      <c r="B38" s="70" t="s">
        <v>105</v>
      </c>
      <c r="C38" s="71"/>
      <c r="D38" s="85">
        <v>58</v>
      </c>
      <c r="E38" s="115" t="s">
        <v>61</v>
      </c>
    </row>
    <row r="39" spans="1:5" ht="12.75" customHeight="1" x14ac:dyDescent="0.25">
      <c r="A39" s="21"/>
      <c r="B39" s="70" t="s">
        <v>16</v>
      </c>
      <c r="C39" s="71"/>
      <c r="D39" s="91">
        <v>1107978</v>
      </c>
      <c r="E39" s="89">
        <v>392269</v>
      </c>
    </row>
    <row r="40" spans="1:5" ht="18.75" customHeight="1" x14ac:dyDescent="0.25">
      <c r="A40" s="15"/>
      <c r="B40" s="69" t="s">
        <v>17</v>
      </c>
      <c r="C40" s="71"/>
      <c r="D40" s="87">
        <f>SUM(D33:D39)</f>
        <v>-3305390</v>
      </c>
      <c r="E40" s="86">
        <f>SUM(E33:E39)</f>
        <v>-3180493</v>
      </c>
    </row>
    <row r="41" spans="1:5" ht="18" customHeight="1" x14ac:dyDescent="0.25">
      <c r="A41" s="15"/>
      <c r="B41" s="69"/>
      <c r="C41" s="71"/>
      <c r="D41" s="80"/>
      <c r="E41" s="80"/>
    </row>
    <row r="42" spans="1:5" x14ac:dyDescent="0.25">
      <c r="A42" s="15"/>
      <c r="B42" s="69" t="s">
        <v>118</v>
      </c>
      <c r="C42" s="71"/>
      <c r="D42" s="95">
        <f>D31+D40</f>
        <v>20340209</v>
      </c>
      <c r="E42" s="80">
        <f>E31+E40</f>
        <v>21681073</v>
      </c>
    </row>
    <row r="43" spans="1:5" x14ac:dyDescent="0.25">
      <c r="A43" s="15"/>
      <c r="B43" s="70" t="s">
        <v>72</v>
      </c>
      <c r="C43" s="71">
        <v>18</v>
      </c>
      <c r="D43" s="87">
        <v>58935</v>
      </c>
      <c r="E43" s="86">
        <v>-182531</v>
      </c>
    </row>
    <row r="44" spans="1:5" ht="15.75" thickBot="1" x14ac:dyDescent="0.3">
      <c r="A44" s="15"/>
      <c r="B44" s="69" t="s">
        <v>18</v>
      </c>
      <c r="C44" s="71"/>
      <c r="D44" s="88">
        <f>SUM(D42:D43)</f>
        <v>20399144</v>
      </c>
      <c r="E44" s="83">
        <f>SUM(E42:E43)</f>
        <v>21498542</v>
      </c>
    </row>
    <row r="45" spans="1:5" ht="15.75" thickTop="1" x14ac:dyDescent="0.25">
      <c r="A45" s="15"/>
      <c r="B45" s="70" t="s">
        <v>41</v>
      </c>
      <c r="C45" s="71"/>
      <c r="D45" s="93" t="s">
        <v>66</v>
      </c>
      <c r="E45" s="94" t="s">
        <v>66</v>
      </c>
    </row>
    <row r="46" spans="1:5" ht="15.75" thickBot="1" x14ac:dyDescent="0.3">
      <c r="A46" s="15"/>
      <c r="B46" s="69" t="s">
        <v>82</v>
      </c>
      <c r="C46" s="71"/>
      <c r="D46" s="88">
        <f>D44</f>
        <v>20399144</v>
      </c>
      <c r="E46" s="83">
        <f>E44</f>
        <v>21498542</v>
      </c>
    </row>
    <row r="47" spans="1:5" ht="15.75" thickTop="1" x14ac:dyDescent="0.25">
      <c r="A47" s="15"/>
      <c r="B47" s="68"/>
      <c r="C47" s="73"/>
      <c r="D47" s="68"/>
      <c r="E47" s="55"/>
    </row>
    <row r="48" spans="1:5" x14ac:dyDescent="0.25">
      <c r="A48" s="15"/>
    </row>
    <row r="49" spans="1:5" x14ac:dyDescent="0.25">
      <c r="A49" s="15"/>
      <c r="B49" s="22"/>
      <c r="C49" s="25"/>
      <c r="D49" s="75"/>
      <c r="E49" s="17"/>
    </row>
    <row r="50" spans="1:5" x14ac:dyDescent="0.25">
      <c r="A50" s="15"/>
      <c r="B50" s="32" t="str">
        <f>ОФП!B46</f>
        <v>Оразбаев Ж.Ж.</v>
      </c>
      <c r="C50" s="32" t="str">
        <f>ОФП!C46</f>
        <v>Заместитель Председателя Правления</v>
      </c>
      <c r="E50" s="23"/>
    </row>
    <row r="51" spans="1:5" x14ac:dyDescent="0.25">
      <c r="A51" s="15"/>
      <c r="C51" s="32"/>
      <c r="E51" s="24"/>
    </row>
    <row r="52" spans="1:5" x14ac:dyDescent="0.25">
      <c r="A52" s="15"/>
      <c r="B52" s="32" t="str">
        <f>ОФП!B48</f>
        <v>Спивак О.А.</v>
      </c>
      <c r="C52" s="32" t="str">
        <f>ОФП!C48</f>
        <v>Главный бухгалтер</v>
      </c>
      <c r="E52" s="24"/>
    </row>
    <row r="53" spans="1:5" x14ac:dyDescent="0.25">
      <c r="A53" s="15"/>
      <c r="B53" s="22"/>
      <c r="C53" s="25"/>
      <c r="D53" s="75"/>
      <c r="E53" s="17"/>
    </row>
  </sheetData>
  <mergeCells count="9">
    <mergeCell ref="D22:E22"/>
    <mergeCell ref="D32:E32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zoomScaleNormal="100" workbookViewId="0">
      <selection activeCell="F7" sqref="F7"/>
    </sheetView>
  </sheetViews>
  <sheetFormatPr defaultRowHeight="15" x14ac:dyDescent="0.25"/>
  <cols>
    <col min="1" max="1" width="6.7109375" customWidth="1"/>
    <col min="2" max="2" width="62" customWidth="1"/>
    <col min="3" max="3" width="16.28515625" style="30" customWidth="1"/>
    <col min="4" max="4" width="17" style="30" customWidth="1"/>
    <col min="5" max="5" width="16.28515625" style="30" customWidth="1"/>
    <col min="6" max="6" width="25.140625" style="30" customWidth="1"/>
    <col min="7" max="7" width="19.85546875" style="30" customWidth="1"/>
    <col min="8" max="8" width="10.85546875" bestFit="1" customWidth="1"/>
    <col min="9" max="9" width="9.5703125" bestFit="1" customWidth="1"/>
  </cols>
  <sheetData>
    <row r="1" spans="2:8" x14ac:dyDescent="0.25">
      <c r="G1" s="108" t="s">
        <v>73</v>
      </c>
    </row>
    <row r="2" spans="2:8" ht="15.75" x14ac:dyDescent="0.25">
      <c r="B2" s="130" t="s">
        <v>64</v>
      </c>
      <c r="C2" s="130"/>
      <c r="D2" s="130"/>
      <c r="E2" s="130"/>
      <c r="F2" s="130"/>
      <c r="G2" s="130"/>
    </row>
    <row r="3" spans="2:8" ht="15.75" x14ac:dyDescent="0.25">
      <c r="B3" s="130" t="str">
        <f>ОПиУ!A3</f>
        <v>За девять месяцев, закончившихся 30 сентября 2023 года</v>
      </c>
      <c r="C3" s="130"/>
      <c r="D3" s="130"/>
      <c r="E3" s="130"/>
      <c r="F3" s="130"/>
      <c r="G3" s="130"/>
    </row>
    <row r="4" spans="2:8" x14ac:dyDescent="0.25">
      <c r="B4" s="131" t="s">
        <v>23</v>
      </c>
      <c r="C4" s="131"/>
      <c r="D4" s="131"/>
      <c r="E4" s="131"/>
      <c r="F4" s="131"/>
      <c r="G4" s="131"/>
    </row>
    <row r="7" spans="2:8" ht="57.75" customHeight="1" x14ac:dyDescent="0.25">
      <c r="C7" s="27" t="s">
        <v>11</v>
      </c>
      <c r="D7" s="27" t="s">
        <v>38</v>
      </c>
      <c r="E7" s="27" t="s">
        <v>12</v>
      </c>
      <c r="F7" s="139" t="s">
        <v>119</v>
      </c>
      <c r="G7" s="27" t="s">
        <v>39</v>
      </c>
    </row>
    <row r="8" spans="2:8" ht="15.75" customHeight="1" x14ac:dyDescent="0.25">
      <c r="C8" s="27"/>
      <c r="D8" s="27"/>
      <c r="E8" s="27"/>
      <c r="F8" s="27"/>
      <c r="G8" s="27"/>
    </row>
    <row r="9" spans="2:8" x14ac:dyDescent="0.25">
      <c r="B9" s="37" t="s">
        <v>89</v>
      </c>
      <c r="C9" s="104">
        <v>82837204</v>
      </c>
      <c r="D9" s="104">
        <v>56818898</v>
      </c>
      <c r="E9" s="104">
        <v>1436184</v>
      </c>
      <c r="F9" s="104">
        <v>6377728</v>
      </c>
      <c r="G9" s="104">
        <f>SUM(C9:F9)</f>
        <v>147470014</v>
      </c>
    </row>
    <row r="10" spans="2:8" x14ac:dyDescent="0.25">
      <c r="B10" s="38" t="s">
        <v>91</v>
      </c>
      <c r="C10" s="118" t="s">
        <v>61</v>
      </c>
      <c r="D10" s="118" t="s">
        <v>61</v>
      </c>
      <c r="E10" s="118" t="s">
        <v>61</v>
      </c>
      <c r="F10" s="118">
        <v>21498542</v>
      </c>
      <c r="G10" s="118">
        <f>SUM(F10)</f>
        <v>21498542</v>
      </c>
    </row>
    <row r="11" spans="2:8" s="31" customFormat="1" ht="45" x14ac:dyDescent="0.25">
      <c r="B11" s="70" t="s">
        <v>84</v>
      </c>
      <c r="C11" s="118" t="s">
        <v>61</v>
      </c>
      <c r="D11" s="118">
        <v>756439</v>
      </c>
      <c r="E11" s="118" t="s">
        <v>61</v>
      </c>
      <c r="F11" s="118" t="s">
        <v>61</v>
      </c>
      <c r="G11" s="118">
        <f>SUM(C11:F11)</f>
        <v>756439</v>
      </c>
    </row>
    <row r="12" spans="2:8" s="31" customFormat="1" ht="45.75" customHeight="1" x14ac:dyDescent="0.25">
      <c r="B12" s="117" t="s">
        <v>109</v>
      </c>
      <c r="C12" s="118" t="s">
        <v>61</v>
      </c>
      <c r="D12" s="118">
        <v>8643450</v>
      </c>
      <c r="E12" s="118" t="s">
        <v>61</v>
      </c>
      <c r="F12" s="118" t="s">
        <v>61</v>
      </c>
      <c r="G12" s="118">
        <f>SUM(C12:F12)</f>
        <v>8643450</v>
      </c>
    </row>
    <row r="13" spans="2:8" s="31" customFormat="1" x14ac:dyDescent="0.25">
      <c r="B13" s="70" t="s">
        <v>83</v>
      </c>
      <c r="C13" s="118" t="s">
        <v>61</v>
      </c>
      <c r="D13" s="118" t="s">
        <v>61</v>
      </c>
      <c r="E13" s="118" t="s">
        <v>61</v>
      </c>
      <c r="F13" s="121">
        <v>-12111222</v>
      </c>
      <c r="G13" s="121">
        <f>SUM(C13:F13)</f>
        <v>-12111222</v>
      </c>
    </row>
    <row r="14" spans="2:8" ht="18" customHeight="1" thickBot="1" x14ac:dyDescent="0.3">
      <c r="B14" s="69" t="s">
        <v>101</v>
      </c>
      <c r="C14" s="119">
        <f t="shared" ref="C14" si="0">SUM(C9:C13)</f>
        <v>82837204</v>
      </c>
      <c r="D14" s="119">
        <f>SUM(D9:D13)</f>
        <v>66218787</v>
      </c>
      <c r="E14" s="119">
        <f t="shared" ref="E14:F14" si="1">SUM(E9:E13)</f>
        <v>1436184</v>
      </c>
      <c r="F14" s="119">
        <f t="shared" si="1"/>
        <v>15765048</v>
      </c>
      <c r="G14" s="119">
        <f>SUM(G9:G13)</f>
        <v>166257223</v>
      </c>
    </row>
    <row r="15" spans="2:8" ht="18" customHeight="1" thickTop="1" x14ac:dyDescent="0.25">
      <c r="B15" s="117"/>
      <c r="C15" s="39"/>
      <c r="D15" s="39"/>
      <c r="E15" s="39"/>
      <c r="F15" s="39"/>
      <c r="G15" s="40"/>
    </row>
    <row r="16" spans="2:8" s="32" customFormat="1" x14ac:dyDescent="0.25">
      <c r="B16" s="69" t="s">
        <v>90</v>
      </c>
      <c r="C16" s="109">
        <v>82837204</v>
      </c>
      <c r="D16" s="109">
        <v>57791144</v>
      </c>
      <c r="E16" s="109">
        <v>1436184</v>
      </c>
      <c r="F16" s="109">
        <v>14885880</v>
      </c>
      <c r="G16" s="109">
        <f>SUM(C16:F16)</f>
        <v>156950412</v>
      </c>
      <c r="H16" s="105"/>
    </row>
    <row r="17" spans="2:8" s="113" customFormat="1" x14ac:dyDescent="0.25">
      <c r="B17" s="70" t="s">
        <v>91</v>
      </c>
      <c r="C17" s="118" t="s">
        <v>61</v>
      </c>
      <c r="D17" s="118" t="s">
        <v>61</v>
      </c>
      <c r="E17" s="118" t="s">
        <v>61</v>
      </c>
      <c r="F17" s="112">
        <v>20399144</v>
      </c>
      <c r="G17" s="112">
        <f>SUM(C17:F17)</f>
        <v>20399144</v>
      </c>
    </row>
    <row r="18" spans="2:8" s="113" customFormat="1" x14ac:dyDescent="0.25">
      <c r="B18" s="70" t="s">
        <v>106</v>
      </c>
      <c r="C18" s="112">
        <v>20000000</v>
      </c>
      <c r="D18" s="118" t="s">
        <v>61</v>
      </c>
      <c r="E18" s="118" t="s">
        <v>61</v>
      </c>
      <c r="F18" s="118" t="s">
        <v>61</v>
      </c>
      <c r="G18" s="112">
        <f>SUM(C18:F18)</f>
        <v>20000000</v>
      </c>
    </row>
    <row r="19" spans="2:8" s="32" customFormat="1" x14ac:dyDescent="0.25">
      <c r="B19" s="70" t="s">
        <v>83</v>
      </c>
      <c r="C19" s="111" t="s">
        <v>61</v>
      </c>
      <c r="D19" s="111" t="s">
        <v>61</v>
      </c>
      <c r="E19" s="111" t="s">
        <v>61</v>
      </c>
      <c r="F19" s="120">
        <v>-10309687</v>
      </c>
      <c r="G19" s="120">
        <f>SUM(C19:F19)</f>
        <v>-10309687</v>
      </c>
      <c r="H19" s="105"/>
    </row>
    <row r="20" spans="2:8" s="32" customFormat="1" ht="15" customHeight="1" thickBot="1" x14ac:dyDescent="0.3">
      <c r="B20" s="37" t="s">
        <v>102</v>
      </c>
      <c r="C20" s="110">
        <f>SUM(C16:C19)</f>
        <v>102837204</v>
      </c>
      <c r="D20" s="110">
        <f t="shared" ref="D20:G20" si="2">SUM(D16:D19)</f>
        <v>57791144</v>
      </c>
      <c r="E20" s="110">
        <f t="shared" si="2"/>
        <v>1436184</v>
      </c>
      <c r="F20" s="110">
        <f>SUM(F16:F19)</f>
        <v>24975337</v>
      </c>
      <c r="G20" s="110">
        <f t="shared" si="2"/>
        <v>187039869</v>
      </c>
      <c r="H20" s="105"/>
    </row>
    <row r="21" spans="2:8" s="32" customFormat="1" ht="15.75" thickTop="1" x14ac:dyDescent="0.25">
      <c r="C21" s="28"/>
      <c r="D21" s="28"/>
      <c r="E21" s="28"/>
      <c r="F21" s="28"/>
      <c r="G21" s="33"/>
    </row>
    <row r="22" spans="2:8" s="32" customFormat="1" ht="15" customHeight="1" x14ac:dyDescent="0.25">
      <c r="B22" s="132"/>
      <c r="C22" s="132"/>
      <c r="D22" s="132"/>
      <c r="E22" s="132"/>
      <c r="F22" s="132"/>
      <c r="G22" s="132"/>
    </row>
    <row r="23" spans="2:8" s="31" customFormat="1" x14ac:dyDescent="0.25">
      <c r="C23" s="30"/>
      <c r="D23" s="30"/>
      <c r="E23" s="30"/>
      <c r="F23" s="30"/>
      <c r="G23" s="29"/>
    </row>
    <row r="24" spans="2:8" x14ac:dyDescent="0.25">
      <c r="G24" s="29"/>
    </row>
    <row r="25" spans="2:8" x14ac:dyDescent="0.25">
      <c r="B25" t="str">
        <f>ОФП!B46</f>
        <v>Оразбаев Ж.Ж.</v>
      </c>
      <c r="C25" s="30" t="str">
        <f>ОФП!C46</f>
        <v>Заместитель Председателя Правления</v>
      </c>
      <c r="G25" s="29"/>
    </row>
    <row r="26" spans="2:8" x14ac:dyDescent="0.25">
      <c r="G26" s="29"/>
    </row>
    <row r="27" spans="2:8" x14ac:dyDescent="0.25">
      <c r="B27" s="32" t="str">
        <f>ОФП!B48</f>
        <v>Спивак О.А.</v>
      </c>
      <c r="C27" s="30" t="str">
        <f>ОФП!C48</f>
        <v>Главный бухгалтер</v>
      </c>
      <c r="G27" s="29"/>
    </row>
    <row r="28" spans="2:8" x14ac:dyDescent="0.25">
      <c r="G28" s="29"/>
    </row>
  </sheetData>
  <mergeCells count="4">
    <mergeCell ref="B2:G2"/>
    <mergeCell ref="B3:G3"/>
    <mergeCell ref="B4:G4"/>
    <mergeCell ref="B22:G2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abSelected="1" zoomScaleNormal="100" workbookViewId="0">
      <selection activeCell="B2" sqref="B2:E2"/>
    </sheetView>
  </sheetViews>
  <sheetFormatPr defaultColWidth="9.140625" defaultRowHeight="15" x14ac:dyDescent="0.25"/>
  <cols>
    <col min="1" max="1" width="6.28515625" style="32" customWidth="1"/>
    <col min="2" max="2" width="77.5703125" style="45" customWidth="1"/>
    <col min="3" max="3" width="8.140625" style="32" customWidth="1"/>
    <col min="4" max="5" width="16.140625" style="45" customWidth="1"/>
    <col min="6" max="16384" width="9.140625" style="32"/>
  </cols>
  <sheetData>
    <row r="1" spans="2:5" x14ac:dyDescent="0.25">
      <c r="E1" s="108" t="s">
        <v>73</v>
      </c>
    </row>
    <row r="2" spans="2:5" ht="15.75" x14ac:dyDescent="0.25">
      <c r="B2" s="133" t="s">
        <v>42</v>
      </c>
      <c r="C2" s="133"/>
      <c r="D2" s="133"/>
      <c r="E2" s="133"/>
    </row>
    <row r="3" spans="2:5" x14ac:dyDescent="0.25">
      <c r="B3" s="135" t="str">
        <f>ОПиУ!A3</f>
        <v>За девять месяцев, закончившихся 30 сентября 2023 года</v>
      </c>
      <c r="C3" s="135"/>
      <c r="D3" s="135"/>
      <c r="E3" s="135"/>
    </row>
    <row r="4" spans="2:5" x14ac:dyDescent="0.25">
      <c r="B4" s="134" t="s">
        <v>23</v>
      </c>
      <c r="C4" s="134"/>
      <c r="D4" s="134"/>
      <c r="E4" s="134"/>
    </row>
    <row r="5" spans="2:5" ht="15.75" thickBot="1" x14ac:dyDescent="0.3"/>
    <row r="6" spans="2:5" x14ac:dyDescent="0.25">
      <c r="B6" s="136"/>
      <c r="C6" s="126" t="s">
        <v>31</v>
      </c>
      <c r="D6" s="137" t="s">
        <v>103</v>
      </c>
      <c r="E6" s="137"/>
    </row>
    <row r="7" spans="2:5" ht="15.75" thickBot="1" x14ac:dyDescent="0.3">
      <c r="B7" s="136"/>
      <c r="C7" s="126"/>
      <c r="D7" s="129" t="s">
        <v>100</v>
      </c>
      <c r="E7" s="129"/>
    </row>
    <row r="8" spans="2:5" ht="15.75" thickBot="1" x14ac:dyDescent="0.3">
      <c r="B8" s="56"/>
      <c r="C8" s="129"/>
      <c r="D8" s="59" t="s">
        <v>79</v>
      </c>
      <c r="E8" s="59" t="s">
        <v>68</v>
      </c>
    </row>
    <row r="9" spans="2:5" x14ac:dyDescent="0.25">
      <c r="B9" s="56" t="s">
        <v>33</v>
      </c>
      <c r="C9" s="42"/>
      <c r="D9" s="43"/>
      <c r="E9" s="43"/>
    </row>
    <row r="10" spans="2:5" x14ac:dyDescent="0.25">
      <c r="B10" s="76" t="s">
        <v>19</v>
      </c>
      <c r="C10" s="71"/>
      <c r="D10" s="85">
        <v>47752612</v>
      </c>
      <c r="E10" s="2">
        <v>39662122</v>
      </c>
    </row>
    <row r="11" spans="2:5" x14ac:dyDescent="0.25">
      <c r="B11" s="76" t="s">
        <v>20</v>
      </c>
      <c r="C11" s="71"/>
      <c r="D11" s="85">
        <v>-23643222</v>
      </c>
      <c r="E11" s="2">
        <v>-16663041</v>
      </c>
    </row>
    <row r="12" spans="2:5" ht="30" x14ac:dyDescent="0.25">
      <c r="B12" s="116" t="s">
        <v>107</v>
      </c>
      <c r="C12" s="71"/>
      <c r="D12" s="85">
        <v>58</v>
      </c>
      <c r="E12" s="114" t="s">
        <v>61</v>
      </c>
    </row>
    <row r="13" spans="2:5" ht="15" customHeight="1" x14ac:dyDescent="0.25">
      <c r="B13" s="58" t="s">
        <v>46</v>
      </c>
      <c r="C13" s="71"/>
      <c r="D13" s="85">
        <v>-3021871</v>
      </c>
      <c r="E13" s="2">
        <v>-2495504</v>
      </c>
    </row>
    <row r="14" spans="2:5" x14ac:dyDescent="0.25">
      <c r="B14" s="58" t="s">
        <v>47</v>
      </c>
      <c r="C14" s="71"/>
      <c r="D14" s="85">
        <v>-923369</v>
      </c>
      <c r="E14" s="2">
        <v>-796992</v>
      </c>
    </row>
    <row r="15" spans="2:5" x14ac:dyDescent="0.25">
      <c r="B15" s="58" t="s">
        <v>48</v>
      </c>
      <c r="C15" s="71"/>
      <c r="D15" s="85">
        <v>839903</v>
      </c>
      <c r="E15" s="2">
        <v>256697</v>
      </c>
    </row>
    <row r="16" spans="2:5" x14ac:dyDescent="0.25">
      <c r="B16" s="58" t="s">
        <v>49</v>
      </c>
      <c r="C16" s="71"/>
      <c r="D16" s="87">
        <v>174591</v>
      </c>
      <c r="E16" s="86">
        <v>80246</v>
      </c>
    </row>
    <row r="17" spans="2:8" ht="30" x14ac:dyDescent="0.25">
      <c r="B17" s="77" t="s">
        <v>50</v>
      </c>
      <c r="C17" s="71"/>
      <c r="D17" s="85">
        <f>SUM(D10:D16)</f>
        <v>21178702</v>
      </c>
      <c r="E17" s="2">
        <f>SUM(E10:E16)</f>
        <v>20043528</v>
      </c>
    </row>
    <row r="18" spans="2:8" x14ac:dyDescent="0.25">
      <c r="B18" s="78" t="s">
        <v>51</v>
      </c>
      <c r="C18" s="71"/>
      <c r="D18" s="85"/>
      <c r="E18" s="2"/>
    </row>
    <row r="19" spans="2:8" x14ac:dyDescent="0.25">
      <c r="B19" s="58" t="s">
        <v>1</v>
      </c>
      <c r="C19" s="71"/>
      <c r="D19" s="114">
        <v>-567</v>
      </c>
      <c r="E19" s="2">
        <v>35212548</v>
      </c>
    </row>
    <row r="20" spans="2:8" x14ac:dyDescent="0.25">
      <c r="B20" s="58" t="s">
        <v>2</v>
      </c>
      <c r="C20" s="71"/>
      <c r="D20" s="85">
        <v>950397</v>
      </c>
      <c r="E20" s="2">
        <v>2938911</v>
      </c>
    </row>
    <row r="21" spans="2:8" x14ac:dyDescent="0.25">
      <c r="B21" s="58" t="s">
        <v>3</v>
      </c>
      <c r="C21" s="71"/>
      <c r="D21" s="85">
        <v>-48722719</v>
      </c>
      <c r="E21" s="2">
        <v>-34802315</v>
      </c>
    </row>
    <row r="22" spans="2:8" x14ac:dyDescent="0.25">
      <c r="B22" s="58" t="s">
        <v>92</v>
      </c>
      <c r="C22" s="71"/>
      <c r="D22" s="85">
        <v>-2710027</v>
      </c>
      <c r="E22" s="2">
        <v>-2562482</v>
      </c>
    </row>
    <row r="23" spans="2:8" x14ac:dyDescent="0.25">
      <c r="B23" s="58" t="s">
        <v>6</v>
      </c>
      <c r="C23" s="71"/>
      <c r="D23" s="85">
        <v>-3286910</v>
      </c>
      <c r="E23" s="2">
        <v>-2037344</v>
      </c>
    </row>
    <row r="24" spans="2:8" x14ac:dyDescent="0.25">
      <c r="B24" s="58" t="s">
        <v>7</v>
      </c>
      <c r="C24" s="71"/>
      <c r="D24" s="85">
        <v>-36671</v>
      </c>
      <c r="E24" s="2">
        <v>86501</v>
      </c>
    </row>
    <row r="25" spans="2:8" x14ac:dyDescent="0.25">
      <c r="B25" s="78" t="s">
        <v>52</v>
      </c>
      <c r="C25" s="71"/>
      <c r="D25" s="85"/>
      <c r="E25" s="2"/>
    </row>
    <row r="26" spans="2:8" x14ac:dyDescent="0.25">
      <c r="B26" s="58" t="s">
        <v>9</v>
      </c>
      <c r="C26" s="71"/>
      <c r="D26" s="85">
        <v>928664</v>
      </c>
      <c r="E26" s="2">
        <v>1542213</v>
      </c>
    </row>
    <row r="27" spans="2:8" x14ac:dyDescent="0.25">
      <c r="B27" s="58" t="s">
        <v>10</v>
      </c>
      <c r="C27" s="71"/>
      <c r="D27" s="87">
        <v>119356</v>
      </c>
      <c r="E27" s="86">
        <v>-782418</v>
      </c>
    </row>
    <row r="28" spans="2:8" x14ac:dyDescent="0.25">
      <c r="B28" s="56" t="s">
        <v>34</v>
      </c>
      <c r="C28" s="71"/>
      <c r="D28" s="85">
        <f>SUM(D17:D27)</f>
        <v>-31579775</v>
      </c>
      <c r="E28" s="2">
        <f>SUM(E17:E27)</f>
        <v>19639142</v>
      </c>
    </row>
    <row r="29" spans="2:8" x14ac:dyDescent="0.25">
      <c r="B29" s="58" t="s">
        <v>35</v>
      </c>
      <c r="C29" s="71"/>
      <c r="D29" s="87">
        <v>-243451</v>
      </c>
      <c r="E29" s="86">
        <v>-298850</v>
      </c>
    </row>
    <row r="30" spans="2:8" ht="30" x14ac:dyDescent="0.25">
      <c r="B30" s="77" t="s">
        <v>93</v>
      </c>
      <c r="C30" s="71"/>
      <c r="D30" s="98">
        <f>SUM(D28:D29)</f>
        <v>-31823226</v>
      </c>
      <c r="E30" s="99">
        <f>SUM(E28:E29)</f>
        <v>19340292</v>
      </c>
    </row>
    <row r="31" spans="2:8" x14ac:dyDescent="0.25">
      <c r="B31" s="56" t="s">
        <v>21</v>
      </c>
      <c r="C31" s="71"/>
      <c r="D31" s="85"/>
      <c r="E31" s="2"/>
      <c r="H31" s="28"/>
    </row>
    <row r="32" spans="2:8" x14ac:dyDescent="0.25">
      <c r="B32" s="58" t="s">
        <v>53</v>
      </c>
      <c r="C32" s="71"/>
      <c r="D32" s="85">
        <v>-69452</v>
      </c>
      <c r="E32" s="2">
        <v>-50984</v>
      </c>
    </row>
    <row r="33" spans="2:5" x14ac:dyDescent="0.25">
      <c r="B33" s="107" t="s">
        <v>80</v>
      </c>
      <c r="C33" s="71"/>
      <c r="D33" s="106">
        <v>9597</v>
      </c>
      <c r="E33" s="114" t="s">
        <v>61</v>
      </c>
    </row>
    <row r="34" spans="2:5" x14ac:dyDescent="0.25">
      <c r="B34" s="56" t="s">
        <v>36</v>
      </c>
      <c r="C34" s="71"/>
      <c r="D34" s="87">
        <f>SUM(D32:D33)</f>
        <v>-59855</v>
      </c>
      <c r="E34" s="86">
        <f>SUM(E32:E33)</f>
        <v>-50984</v>
      </c>
    </row>
    <row r="35" spans="2:5" x14ac:dyDescent="0.25">
      <c r="B35" s="56" t="s">
        <v>22</v>
      </c>
      <c r="C35" s="71"/>
      <c r="D35" s="85"/>
      <c r="E35" s="2"/>
    </row>
    <row r="36" spans="2:5" x14ac:dyDescent="0.25">
      <c r="B36" s="57" t="s">
        <v>65</v>
      </c>
      <c r="C36" s="71"/>
      <c r="D36" s="85">
        <v>-2479694.3982699998</v>
      </c>
      <c r="E36" s="2">
        <v>-1594715</v>
      </c>
    </row>
    <row r="37" spans="2:5" x14ac:dyDescent="0.25">
      <c r="B37" s="57" t="s">
        <v>110</v>
      </c>
      <c r="C37" s="71"/>
      <c r="D37" s="85"/>
      <c r="E37" s="2">
        <v>12000000</v>
      </c>
    </row>
    <row r="38" spans="2:5" x14ac:dyDescent="0.25">
      <c r="B38" s="57" t="s">
        <v>54</v>
      </c>
      <c r="C38" s="71"/>
      <c r="D38" s="85">
        <v>-9266000</v>
      </c>
      <c r="E38" s="2">
        <v>-18888730</v>
      </c>
    </row>
    <row r="39" spans="2:5" x14ac:dyDescent="0.25">
      <c r="B39" s="57" t="s">
        <v>108</v>
      </c>
      <c r="C39" s="71"/>
      <c r="D39" s="85">
        <v>20000000</v>
      </c>
      <c r="E39" s="114" t="s">
        <v>61</v>
      </c>
    </row>
    <row r="40" spans="2:5" x14ac:dyDescent="0.25">
      <c r="B40" s="57" t="s">
        <v>85</v>
      </c>
      <c r="C40" s="71"/>
      <c r="D40" s="85">
        <v>-10309687</v>
      </c>
      <c r="E40" s="2">
        <v>-12111222</v>
      </c>
    </row>
    <row r="41" spans="2:5" x14ac:dyDescent="0.25">
      <c r="B41" s="57" t="s">
        <v>86</v>
      </c>
      <c r="C41" s="71"/>
      <c r="D41" s="85">
        <v>30278337</v>
      </c>
      <c r="E41" s="2">
        <v>55230366</v>
      </c>
    </row>
    <row r="42" spans="2:5" x14ac:dyDescent="0.25">
      <c r="B42" s="57" t="s">
        <v>81</v>
      </c>
      <c r="C42" s="71"/>
      <c r="D42" s="87">
        <v>-16952250</v>
      </c>
      <c r="E42" s="86">
        <v>-17990000</v>
      </c>
    </row>
    <row r="43" spans="2:5" x14ac:dyDescent="0.25">
      <c r="B43" s="77" t="s">
        <v>94</v>
      </c>
      <c r="C43" s="71"/>
      <c r="D43" s="87">
        <f>SUM(D36:D42)</f>
        <v>11270705.60173</v>
      </c>
      <c r="E43" s="86">
        <f>SUM(E36:E42)</f>
        <v>16645699</v>
      </c>
    </row>
    <row r="44" spans="2:5" x14ac:dyDescent="0.25">
      <c r="B44" s="57" t="s">
        <v>37</v>
      </c>
      <c r="C44" s="71"/>
      <c r="D44" s="85">
        <v>35437</v>
      </c>
      <c r="E44" s="2">
        <v>-122198</v>
      </c>
    </row>
    <row r="45" spans="2:5" ht="30" x14ac:dyDescent="0.25">
      <c r="B45" s="77" t="s">
        <v>55</v>
      </c>
      <c r="C45" s="71"/>
      <c r="D45" s="87">
        <v>1511</v>
      </c>
      <c r="E45" s="86">
        <v>-2104</v>
      </c>
    </row>
    <row r="46" spans="2:5" x14ac:dyDescent="0.25">
      <c r="B46" s="56" t="s">
        <v>95</v>
      </c>
      <c r="C46" s="71"/>
      <c r="D46" s="85">
        <f>D30+D34+D43+D44+D45</f>
        <v>-20575427.39827</v>
      </c>
      <c r="E46" s="2">
        <f>E30+E34+E43+E44+E45</f>
        <v>35810705</v>
      </c>
    </row>
    <row r="47" spans="2:5" x14ac:dyDescent="0.25">
      <c r="B47" s="56" t="s">
        <v>56</v>
      </c>
      <c r="C47" s="71">
        <v>5</v>
      </c>
      <c r="D47" s="87">
        <v>64764023</v>
      </c>
      <c r="E47" s="86">
        <v>30011182</v>
      </c>
    </row>
    <row r="48" spans="2:5" ht="15.75" thickBot="1" x14ac:dyDescent="0.3">
      <c r="B48" s="56" t="s">
        <v>57</v>
      </c>
      <c r="C48" s="71">
        <v>5</v>
      </c>
      <c r="D48" s="97">
        <f>D46+D47</f>
        <v>44188595.601730004</v>
      </c>
      <c r="E48" s="79">
        <f>E46+E47</f>
        <v>65821887</v>
      </c>
    </row>
    <row r="49" spans="2:5" ht="15.75" thickTop="1" x14ac:dyDescent="0.25">
      <c r="B49" s="44"/>
      <c r="C49" s="41"/>
      <c r="D49" s="44"/>
      <c r="E49" s="44"/>
    </row>
    <row r="50" spans="2:5" x14ac:dyDescent="0.25">
      <c r="D50" s="2"/>
      <c r="E50" s="2"/>
    </row>
    <row r="52" spans="2:5" x14ac:dyDescent="0.25">
      <c r="B52" s="45" t="str">
        <f>ОФП!B46</f>
        <v>Оразбаев Ж.Ж.</v>
      </c>
      <c r="C52" s="32" t="str">
        <f>ОФП!C46</f>
        <v>Заместитель Председателя Правления</v>
      </c>
    </row>
    <row r="53" spans="2:5" x14ac:dyDescent="0.25">
      <c r="C53" s="45"/>
    </row>
    <row r="54" spans="2:5" x14ac:dyDescent="0.25">
      <c r="B54" s="32" t="str">
        <f>ОФП!B48</f>
        <v>Спивак О.А.</v>
      </c>
      <c r="C54" s="32" t="str">
        <f>ОФП!C48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ОФП</vt:lpstr>
      <vt:lpstr>ОПиУ</vt:lpstr>
      <vt:lpstr>ОИК</vt:lpstr>
      <vt:lpstr>ДДС</vt:lpstr>
      <vt:lpstr>ОФП!_Hlk78385158</vt:lpstr>
      <vt:lpstr>ОФП!_Hlk78385217</vt:lpstr>
      <vt:lpstr>ОФП!_Hlk78385741</vt:lpstr>
      <vt:lpstr>ОФП!_Hlk78385768</vt:lpstr>
      <vt:lpstr>ОФП!_Hlk78390223</vt:lpstr>
      <vt:lpstr>ОФП!_Hlk78390337</vt:lpstr>
      <vt:lpstr>ОФП!_Hlk78390356</vt:lpstr>
      <vt:lpstr>ОФП!_Hlk78390364</vt:lpstr>
      <vt:lpstr>ОФП!_Hlk78390385</vt:lpstr>
      <vt:lpstr>ОФП!_Hlk78390506</vt:lpstr>
      <vt:lpstr>ОФП!_Hlk78390606</vt:lpstr>
      <vt:lpstr>ОФП!_Hlk78390671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2023-11-06T10:58:41Z</dcterms:modified>
</cp:coreProperties>
</file>