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3715" windowHeight="9000"/>
  </bookViews>
  <sheets>
    <sheet name="CL" sheetId="1" r:id="rId1"/>
    <sheet name="BS" sheetId="2" r:id="rId2"/>
    <sheet name="PL" sheetId="3" r:id="rId3"/>
    <sheet name="CI" sheetId="4" r:id="rId4"/>
    <sheet name="CF" sheetId="5" r:id="rId5"/>
    <sheet name="EC" sheetId="6" r:id="rId6"/>
  </sheets>
  <definedNames>
    <definedName name="_xlnm._FilterDatabase" localSheetId="1" hidden="1">BS!$A$6:$H$26</definedName>
    <definedName name="_xlnm.Print_Area" localSheetId="1">BS!$A$1:$D$62</definedName>
    <definedName name="_xlnm.Print_Area" localSheetId="4">CF!$A$1:$D$66</definedName>
    <definedName name="_xlnm.Print_Area" localSheetId="3">CI!$A$1:$C$30</definedName>
    <definedName name="_xlnm.Print_Area" localSheetId="0">CL!$A$1:$I$27</definedName>
    <definedName name="_xlnm.Print_Area" localSheetId="5">EC!$A$1:$G$30</definedName>
    <definedName name="_xlnm.Print_Area" localSheetId="2">PL!$A$1:$D$43</definedName>
  </definedNames>
  <calcPr calcId="125725"/>
</workbook>
</file>

<file path=xl/calcChain.xml><?xml version="1.0" encoding="utf-8"?>
<calcChain xmlns="http://schemas.openxmlformats.org/spreadsheetml/2006/main">
  <c r="B21" i="6"/>
  <c r="G20"/>
  <c r="E20"/>
  <c r="E19"/>
  <c r="G19" s="1"/>
  <c r="B17"/>
  <c r="E14"/>
  <c r="E11"/>
  <c r="G11" s="1"/>
  <c r="D11"/>
  <c r="B9"/>
  <c r="F19"/>
  <c r="D18"/>
  <c r="E18" s="1"/>
  <c r="G18" s="1"/>
  <c r="D10"/>
  <c r="E10" s="1"/>
  <c r="G10" s="1"/>
  <c r="C52" i="5"/>
  <c r="D52"/>
  <c r="B45"/>
  <c r="B46" s="1"/>
  <c r="D42"/>
  <c r="C42"/>
  <c r="C19"/>
  <c r="C30" s="1"/>
  <c r="C33" s="1"/>
  <c r="B16"/>
  <c r="D19"/>
  <c r="D30" s="1"/>
  <c r="D33" s="1"/>
  <c r="D7"/>
  <c r="C15" i="4"/>
  <c r="C16" i="6" s="1"/>
  <c r="B15" i="4"/>
  <c r="C8" i="6" s="1"/>
  <c r="C7" i="4"/>
  <c r="F15" i="6"/>
  <c r="F17" s="1"/>
  <c r="F21" s="1"/>
  <c r="B23" i="4"/>
  <c r="D12" i="3"/>
  <c r="D20" s="1"/>
  <c r="D30" s="1"/>
  <c r="D34" s="1"/>
  <c r="C12"/>
  <c r="C20" s="1"/>
  <c r="C30" s="1"/>
  <c r="C34" s="1"/>
  <c r="D6"/>
  <c r="D53" i="2"/>
  <c r="D54" s="1"/>
  <c r="C53"/>
  <c r="D42"/>
  <c r="C42"/>
  <c r="F6" i="6"/>
  <c r="C6"/>
  <c r="D6"/>
  <c r="B6"/>
  <c r="C33" i="2"/>
  <c r="C35" s="1"/>
  <c r="C58" i="5"/>
  <c r="D25" i="2"/>
  <c r="C25"/>
  <c r="C16"/>
  <c r="C26" s="1"/>
  <c r="D16"/>
  <c r="D26" s="1"/>
  <c r="C9" i="6" l="1"/>
  <c r="E8"/>
  <c r="G8" s="1"/>
  <c r="C54" i="2"/>
  <c r="C56" s="1"/>
  <c r="C65" s="1"/>
  <c r="D54" i="5"/>
  <c r="D59" s="1"/>
  <c r="C54"/>
  <c r="C59" s="1"/>
  <c r="C68" s="1"/>
  <c r="B9" i="4"/>
  <c r="B19" s="1"/>
  <c r="B22" s="1"/>
  <c r="C36" i="3"/>
  <c r="D36"/>
  <c r="C9" i="4"/>
  <c r="C19" s="1"/>
  <c r="B12" i="6"/>
  <c r="E6"/>
  <c r="C17"/>
  <c r="C21" s="1"/>
  <c r="E16"/>
  <c r="G16" s="1"/>
  <c r="C12"/>
  <c r="D33" i="2"/>
  <c r="D35" s="1"/>
  <c r="D56" s="1"/>
  <c r="D65" s="1"/>
  <c r="C23" i="4"/>
  <c r="F7" i="6"/>
  <c r="F9" s="1"/>
  <c r="F12" s="1"/>
  <c r="G14"/>
  <c r="G6" l="1"/>
  <c r="D15"/>
  <c r="D38" i="3"/>
  <c r="D7" i="6"/>
  <c r="C38" i="3"/>
  <c r="C22" i="4"/>
  <c r="D9" i="6" l="1"/>
  <c r="E7"/>
  <c r="D17"/>
  <c r="D21" s="1"/>
  <c r="E15"/>
  <c r="G7" l="1"/>
  <c r="G9" s="1"/>
  <c r="E9"/>
  <c r="E12" s="1"/>
  <c r="G12" s="1"/>
  <c r="H12" s="1"/>
  <c r="E17"/>
  <c r="E21" s="1"/>
  <c r="G21" s="1"/>
  <c r="G15"/>
  <c r="G17" s="1"/>
</calcChain>
</file>

<file path=xl/sharedStrings.xml><?xml version="1.0" encoding="utf-8"?>
<sst xmlns="http://schemas.openxmlformats.org/spreadsheetml/2006/main" count="228" uniqueCount="157">
  <si>
    <t>ТОО «Каспий Лимитед»</t>
  </si>
  <si>
    <t xml:space="preserve">Неаудированная промежуточная сокращенная  </t>
  </si>
  <si>
    <t>консолидированная финансовая отчётность</t>
  </si>
  <si>
    <t>За шесь месяцев, закончившихся 30 июня 2016 года</t>
  </si>
  <si>
    <t>ТОО "Каспий Лимитед"</t>
  </si>
  <si>
    <t xml:space="preserve"> </t>
  </si>
  <si>
    <t>Промежуточный консолидированный отчёт о финансовом положении</t>
  </si>
  <si>
    <t>На 30 июня 2016 года</t>
  </si>
  <si>
    <t>30 июня</t>
  </si>
  <si>
    <t>31 декабря</t>
  </si>
  <si>
    <t>2016 года</t>
  </si>
  <si>
    <t>2015 года</t>
  </si>
  <si>
    <t>В тысячах тенге</t>
  </si>
  <si>
    <t>Прим.</t>
  </si>
  <si>
    <t>(неаудировано)</t>
  </si>
  <si>
    <t>(аудировано)</t>
  </si>
  <si>
    <t>АКТИВЫ</t>
  </si>
  <si>
    <t>Долгосрочные активы</t>
  </si>
  <si>
    <t>Основные средства</t>
  </si>
  <si>
    <t>Инвестиционная недвижимость</t>
  </si>
  <si>
    <t xml:space="preserve">Нематериальные активы </t>
  </si>
  <si>
    <t>Капитальное незавершенное строительство</t>
  </si>
  <si>
    <t>Инвестиции в дочернии организации</t>
  </si>
  <si>
    <t>Денежные средства, ограниченные в использовании</t>
  </si>
  <si>
    <t>Отложенные налоговые активы</t>
  </si>
  <si>
    <t>Краткосрочные активы</t>
  </si>
  <si>
    <t>Товарно-материальные запасы</t>
  </si>
  <si>
    <t>Дебиторская задолженность</t>
  </si>
  <si>
    <t>Предоплата по налогам</t>
  </si>
  <si>
    <t xml:space="preserve">Предоплата по корпоративному подоходному налогу </t>
  </si>
  <si>
    <t xml:space="preserve">Задолженность связанных сторон </t>
  </si>
  <si>
    <t>Прочая предоплата</t>
  </si>
  <si>
    <t>Денежные средства и их эквиваленты</t>
  </si>
  <si>
    <t>ИТОГО АКТИВЫ</t>
  </si>
  <si>
    <t>КАПИТАЛ И ОБЯЗАТЕЛЬСТВА</t>
  </si>
  <si>
    <t>Капитал</t>
  </si>
  <si>
    <t>Уставный капитал</t>
  </si>
  <si>
    <t xml:space="preserve">Нераспределённая прибыль </t>
  </si>
  <si>
    <t>Резерв по переоценке, за вычетом отсроченного налога</t>
  </si>
  <si>
    <t>Неконтролирующая доля участия</t>
  </si>
  <si>
    <t>ИТОГО КАПИТАЛ</t>
  </si>
  <si>
    <t>Долгосрочные обязательства</t>
  </si>
  <si>
    <t>Долгосрочные займы</t>
  </si>
  <si>
    <t>Облигации к оплате</t>
  </si>
  <si>
    <t>Долгосрочные авансы, полученные от клиентов</t>
  </si>
  <si>
    <t>Обязательства по отложенному налогу</t>
  </si>
  <si>
    <t>Краткосрочные обязательства</t>
  </si>
  <si>
    <t>Текущая часть долгосрочных займов</t>
  </si>
  <si>
    <t>Краткосрочные займы</t>
  </si>
  <si>
    <t>Проценты к уплате</t>
  </si>
  <si>
    <t>13, 14</t>
  </si>
  <si>
    <t>Торговая кредиторская задолженность</t>
  </si>
  <si>
    <t>Авансы, полученные от клиентов</t>
  </si>
  <si>
    <t>Налоги к уплате</t>
  </si>
  <si>
    <t>Задолженность перед связанными сторонами</t>
  </si>
  <si>
    <t>Прочая кредиторская задолженность и начисления</t>
  </si>
  <si>
    <t>ИТОГО ОБЯЗАТЕЛЬСТВА</t>
  </si>
  <si>
    <t>ИТОГО КАПИТАЛ И ОБЯЗАТЕЛЬСТВА</t>
  </si>
  <si>
    <t xml:space="preserve">Генеральный директор </t>
  </si>
  <si>
    <t>Франциско Паррилла</t>
  </si>
  <si>
    <t>Главный бухгалтер</t>
  </si>
  <si>
    <t>Эльмира Габдрахманова</t>
  </si>
  <si>
    <t xml:space="preserve">Промежуточный консолидированный отчёт о прибылях и убытках </t>
  </si>
  <si>
    <t>За шесть месяцев, закончившихся 30 июня 2016 года</t>
  </si>
  <si>
    <t>За шесть месяцев, закончившихся 30 июня</t>
  </si>
  <si>
    <t>2016</t>
  </si>
  <si>
    <t>2015</t>
  </si>
  <si>
    <t>Доход от номеров и аренды</t>
  </si>
  <si>
    <t>Доход от аренды ресторанов и баров</t>
  </si>
  <si>
    <t>Прочие операционные доходы</t>
  </si>
  <si>
    <t>Итого выручки</t>
  </si>
  <si>
    <t xml:space="preserve">Коммунальные услуги, уборка и техническое обслуживание </t>
  </si>
  <si>
    <t>Расходы на продукты питания и напитки</t>
  </si>
  <si>
    <t>Заработная плата и другие выплаты сотрудникам</t>
  </si>
  <si>
    <t>Общие и административные расходы</t>
  </si>
  <si>
    <t>Износ и амортизация</t>
  </si>
  <si>
    <t>5,6</t>
  </si>
  <si>
    <t>Операционная прибыль</t>
  </si>
  <si>
    <t>Положительная / (отрицательная) курсовая разница, нетто</t>
  </si>
  <si>
    <t>Переоценка земли и зданий</t>
  </si>
  <si>
    <t>Убыток от выбытия основных средств</t>
  </si>
  <si>
    <t>Доходы от финансирования</t>
  </si>
  <si>
    <t>Затраты по финансированию</t>
  </si>
  <si>
    <t>Прочий доход</t>
  </si>
  <si>
    <t>Прочие расходы</t>
  </si>
  <si>
    <t>Прибыль до расходов по подоходному налогу</t>
  </si>
  <si>
    <t xml:space="preserve">Расходы по подоходному налогу </t>
  </si>
  <si>
    <t>Чистая прибыль за период</t>
  </si>
  <si>
    <t>Прибыль приходящаяся на:</t>
  </si>
  <si>
    <t>Собственников материнской компании</t>
  </si>
  <si>
    <t>Неконтролирующие доли участия</t>
  </si>
  <si>
    <t xml:space="preserve">Промежуточный консолидированный отчет о совокупном доходе </t>
  </si>
  <si>
    <t>Прочий совокупный доход</t>
  </si>
  <si>
    <t>Прочий совокупный доход, не подлежащий переклассификации в состав прибыли или убытка в последующих периодах:</t>
  </si>
  <si>
    <t>Эффект подоходного налога</t>
  </si>
  <si>
    <t>Переоценка земли и зданий, за вычетом налога</t>
  </si>
  <si>
    <t>Итого совокупный доход за период, за вычетом налогов</t>
  </si>
  <si>
    <t>Промежуточный консолидированный отчет о движении денежных средств</t>
  </si>
  <si>
    <t>Денежные потоки от операционной деятельности</t>
  </si>
  <si>
    <t xml:space="preserve">Прибыль до расходов по подоходному налогу </t>
  </si>
  <si>
    <t>Корректировки на :</t>
  </si>
  <si>
    <t>Износ</t>
  </si>
  <si>
    <t>Амортизацию</t>
  </si>
  <si>
    <t>Нереализованную (положительную) / отрицательную курсовую разницу</t>
  </si>
  <si>
    <t>Изменение в резерве по сомнительной задолженности</t>
  </si>
  <si>
    <t>Денежные средства от операционной деятельности до изменений в оборотном капитале</t>
  </si>
  <si>
    <t>Уменьшение /(увеличение) в операционных активах:</t>
  </si>
  <si>
    <t xml:space="preserve">                </t>
  </si>
  <si>
    <t>Задолженность связанных сторон, помимо займов</t>
  </si>
  <si>
    <t>Прочие активы</t>
  </si>
  <si>
    <t>(Уменьшение) / увеличение в операционных обязательствах:</t>
  </si>
  <si>
    <t>Кредиторская задолженность</t>
  </si>
  <si>
    <t>Задолженность связанным сторонам, помимо займа</t>
  </si>
  <si>
    <t>Прочая кредиторская задолженность</t>
  </si>
  <si>
    <t>Поступление денежных средств от операционной деятельности</t>
  </si>
  <si>
    <t>Проценты уплаченные</t>
  </si>
  <si>
    <t>Подоходный налог уплаченный</t>
  </si>
  <si>
    <t>Чистое поступление денежных средств от операционной деятельности</t>
  </si>
  <si>
    <t>Денежные потоки от инвестиционной деятельности</t>
  </si>
  <si>
    <t xml:space="preserve">Займы, выданные связанным сторонам </t>
  </si>
  <si>
    <t xml:space="preserve">Займы, погашенные связанными сторонами </t>
  </si>
  <si>
    <t>Приобретение основных средств</t>
  </si>
  <si>
    <t>Поступления от выбытия основных средств</t>
  </si>
  <si>
    <t>Приобретение инвестиционной недвижимости</t>
  </si>
  <si>
    <t>Приобретение нематериальных активов</t>
  </si>
  <si>
    <t>Чистое расходование денежных средств в инвестиционной деятельности</t>
  </si>
  <si>
    <t>Денежные потоки от финансовой деятельности</t>
  </si>
  <si>
    <t>Погашение долгосрочных займов</t>
  </si>
  <si>
    <t>Получение долгосрочных кредитов и займов</t>
  </si>
  <si>
    <t xml:space="preserve">Погашение краткосрочных займов </t>
  </si>
  <si>
    <t>Получение краткосрочных кредитов и займов</t>
  </si>
  <si>
    <t>Выплата дивидендов</t>
  </si>
  <si>
    <t>Затраты по сделке</t>
  </si>
  <si>
    <t>Взнос в уставный капитал неконтролирующей доли участия</t>
  </si>
  <si>
    <t>3,12</t>
  </si>
  <si>
    <t>Чистое расходование денежных средств в финансовой деятельности</t>
  </si>
  <si>
    <t>Чистое увеличение / (уменьшение) денежных средств и их эквивалентов</t>
  </si>
  <si>
    <t>Влияние изменений в обменных курсах на денежные средства и их эквиваленты</t>
  </si>
  <si>
    <t xml:space="preserve">Денежные средства и их эквиваленты на начало периода </t>
  </si>
  <si>
    <t>Денежные средства и их эквиваленты на конец периода</t>
  </si>
  <si>
    <t xml:space="preserve">Промежуточный консолидированный отчет об изменениях в капитале </t>
  </si>
  <si>
    <t>Фонд переоценки</t>
  </si>
  <si>
    <t>Нераспределен-ный доход</t>
  </si>
  <si>
    <t>Итого</t>
  </si>
  <si>
    <t>Итого капитал</t>
  </si>
  <si>
    <t>На 1 января 2016 года  (аудированные данные)</t>
  </si>
  <si>
    <t>Прибыль за период</t>
  </si>
  <si>
    <t>−</t>
  </si>
  <si>
    <t>Итого совокупный доход</t>
  </si>
  <si>
    <t>Выплата дивиденов</t>
  </si>
  <si>
    <t>Прочие изменения</t>
  </si>
  <si>
    <t>По состоянию на 30 июня 2016 года (неаудированные данные)</t>
  </si>
  <si>
    <t>На 1 января 2015 года  (аудированные данные)</t>
  </si>
  <si>
    <t>Выплата дивиденов (Примечание 12)</t>
  </si>
  <si>
    <t>-</t>
  </si>
  <si>
    <t>Взнос неконтролирующей доли участия</t>
  </si>
  <si>
    <t>По состоянию на 30 июня 2015 года (неаудированные данные)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</si>
</sst>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_(* #,##0_);_(* \(#,##0\);_(* &quot;-&quot;??_);_(@_)"/>
    <numFmt numFmtId="167" formatCode="#,##0_ ;\-#,##0\ 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CC"/>
      <name val="Calibri"/>
      <family val="2"/>
      <charset val="204"/>
      <scheme val="minor"/>
    </font>
    <font>
      <i/>
      <sz val="9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9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4"/>
      <color theme="1"/>
      <name val="Arial"/>
      <family val="2"/>
      <charset val="204"/>
    </font>
    <font>
      <b/>
      <sz val="5"/>
      <color theme="1"/>
      <name val="Arial"/>
      <family val="2"/>
      <charset val="204"/>
    </font>
    <font>
      <b/>
      <sz val="8"/>
      <color rgb="FF0000CC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7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indent="15"/>
    </xf>
    <xf numFmtId="0" fontId="0" fillId="0" borderId="0" xfId="0" applyFont="1"/>
    <xf numFmtId="0" fontId="0" fillId="0" borderId="0" xfId="0" applyFont="1" applyAlignment="1">
      <alignment horizontal="center"/>
    </xf>
    <xf numFmtId="165" fontId="9" fillId="0" borderId="0" xfId="1" applyNumberFormat="1" applyFont="1" applyFill="1" applyAlignment="1"/>
    <xf numFmtId="0" fontId="10" fillId="0" borderId="0" xfId="0" applyFont="1"/>
    <xf numFmtId="0" fontId="10" fillId="0" borderId="0" xfId="0" applyFont="1" applyAlignment="1"/>
    <xf numFmtId="0" fontId="11" fillId="0" borderId="0" xfId="0" applyFont="1" applyAlignment="1">
      <alignment horizontal="center"/>
    </xf>
    <xf numFmtId="165" fontId="12" fillId="0" borderId="0" xfId="1" applyNumberFormat="1" applyFont="1" applyFill="1" applyAlignment="1">
      <alignment wrapText="1"/>
    </xf>
    <xf numFmtId="165" fontId="12" fillId="0" borderId="0" xfId="1" applyNumberFormat="1" applyFont="1" applyFill="1" applyAlignment="1">
      <alignment horizontal="right" wrapText="1" indent="1"/>
    </xf>
    <xf numFmtId="0" fontId="10" fillId="0" borderId="1" xfId="0" applyFont="1" applyBorder="1" applyAlignment="1"/>
    <xf numFmtId="0" fontId="13" fillId="0" borderId="1" xfId="0" applyFont="1" applyBorder="1" applyAlignment="1">
      <alignment horizontal="center" wrapText="1"/>
    </xf>
    <xf numFmtId="165" fontId="12" fillId="0" borderId="1" xfId="1" applyNumberFormat="1" applyFont="1" applyFill="1" applyBorder="1" applyAlignment="1">
      <alignment horizontal="right" wrapText="1" indent="1"/>
    </xf>
    <xf numFmtId="0" fontId="13" fillId="0" borderId="2" xfId="0" applyFont="1" applyBorder="1"/>
    <xf numFmtId="0" fontId="5" fillId="0" borderId="0" xfId="0" applyFont="1" applyAlignment="1">
      <alignment horizontal="center"/>
    </xf>
    <xf numFmtId="165" fontId="14" fillId="0" borderId="0" xfId="1" applyNumberFormat="1" applyFont="1" applyFill="1" applyAlignment="1">
      <alignment wrapText="1"/>
    </xf>
    <xf numFmtId="0" fontId="13" fillId="0" borderId="0" xfId="0" applyFont="1"/>
    <xf numFmtId="0" fontId="5" fillId="0" borderId="0" xfId="0" applyFont="1"/>
    <xf numFmtId="166" fontId="14" fillId="0" borderId="0" xfId="1" applyNumberFormat="1" applyFont="1" applyBorder="1" applyAlignment="1">
      <alignment horizontal="right" vertical="center" wrapText="1" indent="1"/>
    </xf>
    <xf numFmtId="165" fontId="0" fillId="0" borderId="0" xfId="0" applyNumberFormat="1"/>
    <xf numFmtId="3" fontId="0" fillId="0" borderId="0" xfId="0" applyNumberFormat="1"/>
    <xf numFmtId="166" fontId="14" fillId="0" borderId="3" xfId="1" applyNumberFormat="1" applyFont="1" applyBorder="1" applyAlignment="1">
      <alignment horizontal="right" vertical="center" wrapText="1" indent="1"/>
    </xf>
    <xf numFmtId="0" fontId="13" fillId="0" borderId="4" xfId="0" applyFont="1" applyBorder="1"/>
    <xf numFmtId="0" fontId="13" fillId="0" borderId="4" xfId="0" applyFont="1" applyBorder="1" applyAlignment="1">
      <alignment horizontal="center" vertical="top"/>
    </xf>
    <xf numFmtId="166" fontId="12" fillId="0" borderId="3" xfId="1" applyNumberFormat="1" applyFont="1" applyBorder="1" applyAlignment="1">
      <alignment horizontal="right" vertical="center" wrapText="1" indent="1"/>
    </xf>
    <xf numFmtId="0" fontId="3" fillId="0" borderId="0" xfId="0" applyFont="1"/>
    <xf numFmtId="3" fontId="3" fillId="0" borderId="0" xfId="0" applyNumberFormat="1" applyFont="1"/>
    <xf numFmtId="0" fontId="5" fillId="0" borderId="1" xfId="0" applyFont="1" applyBorder="1"/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3" fillId="0" borderId="0" xfId="0" applyNumberFormat="1" applyFont="1"/>
    <xf numFmtId="0" fontId="5" fillId="0" borderId="2" xfId="0" applyFont="1" applyBorder="1" applyAlignment="1"/>
    <xf numFmtId="0" fontId="5" fillId="0" borderId="0" xfId="0" applyFont="1" applyAlignment="1"/>
    <xf numFmtId="165" fontId="3" fillId="0" borderId="0" xfId="0" applyNumberFormat="1" applyFont="1"/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4" fontId="0" fillId="0" borderId="0" xfId="0" applyNumberFormat="1"/>
    <xf numFmtId="165" fontId="13" fillId="0" borderId="0" xfId="1" applyNumberFormat="1" applyFont="1" applyBorder="1" applyAlignment="1">
      <alignment wrapText="1"/>
    </xf>
    <xf numFmtId="0" fontId="13" fillId="0" borderId="0" xfId="0" applyFont="1" applyBorder="1"/>
    <xf numFmtId="43" fontId="0" fillId="0" borderId="0" xfId="0" applyNumberForma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top"/>
    </xf>
    <xf numFmtId="167" fontId="0" fillId="0" borderId="0" xfId="0" applyNumberFormat="1"/>
    <xf numFmtId="167" fontId="3" fillId="0" borderId="0" xfId="0" applyNumberFormat="1" applyFont="1"/>
    <xf numFmtId="165" fontId="14" fillId="0" borderId="0" xfId="1" applyNumberFormat="1" applyFont="1" applyFill="1" applyAlignment="1"/>
    <xf numFmtId="165" fontId="9" fillId="0" borderId="0" xfId="1" applyNumberFormat="1" applyFont="1" applyFill="1" applyAlignment="1">
      <alignment horizontal="right"/>
    </xf>
    <xf numFmtId="0" fontId="16" fillId="0" borderId="0" xfId="0" applyFont="1"/>
    <xf numFmtId="165" fontId="16" fillId="2" borderId="0" xfId="1" applyNumberFormat="1" applyFont="1" applyFill="1" applyAlignment="1"/>
    <xf numFmtId="165" fontId="9" fillId="2" borderId="0" xfId="1" applyNumberFormat="1" applyFont="1" applyFill="1" applyAlignment="1"/>
    <xf numFmtId="165" fontId="12" fillId="0" borderId="0" xfId="1" applyNumberFormat="1" applyFont="1" applyFill="1" applyAlignment="1">
      <alignment horizontal="right" wrapText="1"/>
    </xf>
    <xf numFmtId="165" fontId="12" fillId="0" borderId="1" xfId="1" applyNumberFormat="1" applyFont="1" applyFill="1" applyBorder="1" applyAlignment="1">
      <alignment horizontal="right" wrapText="1"/>
    </xf>
    <xf numFmtId="165" fontId="12" fillId="0" borderId="0" xfId="1" quotePrefix="1" applyNumberFormat="1" applyFont="1" applyFill="1" applyAlignment="1">
      <alignment horizontal="right" wrapText="1" indent="1"/>
    </xf>
    <xf numFmtId="0" fontId="1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2" fillId="0" borderId="0" xfId="1" applyNumberFormat="1" applyFont="1" applyBorder="1" applyAlignment="1">
      <alignment horizontal="right" vertical="center" wrapText="1" inden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165" fontId="14" fillId="0" borderId="0" xfId="1" applyNumberFormat="1" applyFont="1" applyFill="1" applyAlignment="1">
      <alignment horizontal="right" wrapText="1"/>
    </xf>
    <xf numFmtId="0" fontId="5" fillId="0" borderId="0" xfId="0" applyFont="1" applyAlignment="1">
      <alignment horizontal="left" indent="1"/>
    </xf>
    <xf numFmtId="0" fontId="5" fillId="0" borderId="3" xfId="0" applyFont="1" applyBorder="1" applyAlignment="1">
      <alignment horizontal="left" indent="1"/>
    </xf>
    <xf numFmtId="165" fontId="9" fillId="0" borderId="0" xfId="1" applyNumberFormat="1" applyFont="1" applyFill="1"/>
    <xf numFmtId="165" fontId="9" fillId="0" borderId="0" xfId="1" applyNumberFormat="1" applyFont="1"/>
    <xf numFmtId="165" fontId="9" fillId="2" borderId="0" xfId="1" applyNumberFormat="1" applyFont="1" applyFill="1"/>
    <xf numFmtId="0" fontId="9" fillId="0" borderId="0" xfId="0" applyFont="1" applyFill="1"/>
    <xf numFmtId="0" fontId="17" fillId="0" borderId="0" xfId="0" applyFont="1" applyAlignment="1"/>
    <xf numFmtId="0" fontId="12" fillId="0" borderId="0" xfId="0" applyFont="1" applyFill="1" applyAlignment="1">
      <alignment horizontal="right" wrapText="1"/>
    </xf>
    <xf numFmtId="0" fontId="18" fillId="0" borderId="0" xfId="0" applyFont="1"/>
    <xf numFmtId="0" fontId="12" fillId="0" borderId="3" xfId="0" applyFont="1" applyFill="1" applyBorder="1" applyAlignment="1">
      <alignment horizontal="right" wrapText="1"/>
    </xf>
    <xf numFmtId="165" fontId="12" fillId="0" borderId="0" xfId="1" quotePrefix="1" applyNumberFormat="1" applyFont="1" applyFill="1" applyBorder="1" applyAlignment="1">
      <alignment horizontal="right"/>
    </xf>
    <xf numFmtId="0" fontId="17" fillId="0" borderId="1" xfId="0" applyFont="1" applyBorder="1" applyAlignment="1"/>
    <xf numFmtId="165" fontId="12" fillId="0" borderId="1" xfId="1" applyNumberFormat="1" applyFont="1" applyFill="1" applyBorder="1" applyAlignment="1">
      <alignment horizontal="right"/>
    </xf>
    <xf numFmtId="0" fontId="19" fillId="0" borderId="0" xfId="0" applyFont="1"/>
    <xf numFmtId="0" fontId="14" fillId="0" borderId="0" xfId="0" applyFont="1" applyFill="1" applyAlignment="1">
      <alignment wrapText="1"/>
    </xf>
    <xf numFmtId="0" fontId="20" fillId="0" borderId="0" xfId="0" applyFont="1"/>
    <xf numFmtId="0" fontId="12" fillId="0" borderId="0" xfId="0" applyFont="1"/>
    <xf numFmtId="0" fontId="21" fillId="0" borderId="0" xfId="0" applyFont="1" applyAlignment="1">
      <alignment wrapText="1"/>
    </xf>
    <xf numFmtId="0" fontId="22" fillId="0" borderId="0" xfId="0" applyFont="1"/>
    <xf numFmtId="166" fontId="14" fillId="0" borderId="5" xfId="1" applyNumberFormat="1" applyFont="1" applyBorder="1" applyAlignment="1">
      <alignment horizontal="right" vertical="center" wrapText="1" indent="1"/>
    </xf>
    <xf numFmtId="0" fontId="23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0" fillId="0" borderId="4" xfId="0" applyFont="1" applyBorder="1"/>
    <xf numFmtId="166" fontId="12" fillId="0" borderId="6" xfId="1" applyNumberFormat="1" applyFont="1" applyBorder="1" applyAlignment="1">
      <alignment horizontal="right" vertical="center" wrapText="1" indent="1"/>
    </xf>
    <xf numFmtId="0" fontId="20" fillId="0" borderId="0" xfId="0" applyFont="1" applyBorder="1"/>
    <xf numFmtId="165" fontId="9" fillId="2" borderId="0" xfId="1" applyNumberFormat="1" applyFont="1" applyFill="1" applyAlignment="1">
      <alignment horizontal="right"/>
    </xf>
    <xf numFmtId="0" fontId="9" fillId="0" borderId="0" xfId="0" applyFont="1"/>
    <xf numFmtId="0" fontId="9" fillId="2" borderId="0" xfId="0" applyFont="1" applyFill="1"/>
    <xf numFmtId="166" fontId="9" fillId="0" borderId="0" xfId="0" applyNumberFormat="1" applyFont="1" applyFill="1"/>
    <xf numFmtId="166" fontId="0" fillId="0" borderId="0" xfId="0" applyNumberFormat="1"/>
    <xf numFmtId="0" fontId="27" fillId="0" borderId="0" xfId="0" applyFont="1"/>
    <xf numFmtId="0" fontId="28" fillId="0" borderId="0" xfId="0" applyFont="1" applyAlignment="1">
      <alignment horizontal="center"/>
    </xf>
    <xf numFmtId="166" fontId="29" fillId="0" borderId="1" xfId="0" applyNumberFormat="1" applyFont="1" applyFill="1" applyBorder="1" applyAlignment="1">
      <alignment horizontal="right" wrapText="1"/>
    </xf>
    <xf numFmtId="0" fontId="0" fillId="0" borderId="0" xfId="0" applyFont="1" applyAlignment="1">
      <alignment wrapText="1"/>
    </xf>
    <xf numFmtId="0" fontId="30" fillId="0" borderId="0" xfId="0" applyFont="1" applyAlignment="1">
      <alignment horizontal="center"/>
    </xf>
    <xf numFmtId="165" fontId="29" fillId="0" borderId="0" xfId="1" quotePrefix="1" applyNumberFormat="1" applyFont="1" applyFill="1" applyBorder="1" applyAlignment="1">
      <alignment horizontal="right"/>
    </xf>
    <xf numFmtId="0" fontId="27" fillId="0" borderId="1" xfId="0" applyFont="1" applyBorder="1" applyAlignment="1">
      <alignment wrapText="1"/>
    </xf>
    <xf numFmtId="0" fontId="30" fillId="0" borderId="1" xfId="0" applyFont="1" applyBorder="1" applyAlignment="1">
      <alignment horizontal="center"/>
    </xf>
    <xf numFmtId="165" fontId="29" fillId="0" borderId="1" xfId="1" applyNumberFormat="1" applyFont="1" applyFill="1" applyBorder="1" applyAlignment="1">
      <alignment horizontal="right" wrapText="1" indent="1"/>
    </xf>
    <xf numFmtId="0" fontId="28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166" fontId="32" fillId="0" borderId="2" xfId="0" applyNumberFormat="1" applyFont="1" applyFill="1" applyBorder="1" applyAlignment="1">
      <alignment wrapText="1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center" wrapText="1"/>
    </xf>
    <xf numFmtId="166" fontId="32" fillId="0" borderId="3" xfId="1" applyNumberFormat="1" applyFont="1" applyBorder="1" applyAlignment="1">
      <alignment horizontal="right" vertical="center" wrapText="1" indent="1"/>
    </xf>
    <xf numFmtId="166" fontId="32" fillId="0" borderId="0" xfId="1" applyNumberFormat="1" applyFont="1" applyBorder="1" applyAlignment="1">
      <alignment horizontal="right" vertical="center" wrapText="1" inden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 wrapText="1" indent="3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center" wrapText="1"/>
    </xf>
    <xf numFmtId="166" fontId="29" fillId="0" borderId="0" xfId="1" applyNumberFormat="1" applyFont="1" applyBorder="1" applyAlignment="1">
      <alignment horizontal="right" vertical="center" wrapText="1" indent="1"/>
    </xf>
    <xf numFmtId="166" fontId="3" fillId="0" borderId="0" xfId="0" applyNumberFormat="1" applyFont="1"/>
    <xf numFmtId="0" fontId="28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1" fillId="0" borderId="0" xfId="0" applyFont="1" applyBorder="1" applyAlignment="1">
      <alignment horizontal="left" wrapText="1"/>
    </xf>
    <xf numFmtId="0" fontId="31" fillId="0" borderId="0" xfId="0" applyFont="1" applyBorder="1" applyAlignment="1">
      <alignment horizontal="center" wrapText="1"/>
    </xf>
    <xf numFmtId="0" fontId="31" fillId="0" borderId="3" xfId="0" applyFont="1" applyBorder="1" applyAlignment="1">
      <alignment horizontal="left" wrapText="1"/>
    </xf>
    <xf numFmtId="0" fontId="31" fillId="0" borderId="3" xfId="0" applyFont="1" applyBorder="1" applyAlignment="1">
      <alignment horizontal="center" wrapText="1"/>
    </xf>
    <xf numFmtId="0" fontId="32" fillId="0" borderId="0" xfId="0" applyFont="1" applyFill="1" applyAlignment="1">
      <alignment horizontal="left" wrapText="1"/>
    </xf>
    <xf numFmtId="0" fontId="31" fillId="0" borderId="0" xfId="0" applyFont="1" applyFill="1" applyAlignment="1">
      <alignment horizontal="center" wrapText="1"/>
    </xf>
    <xf numFmtId="0" fontId="28" fillId="0" borderId="0" xfId="0" applyFont="1" applyAlignment="1">
      <alignment horizontal="left" wrapText="1"/>
    </xf>
    <xf numFmtId="0" fontId="34" fillId="0" borderId="0" xfId="0" applyFont="1" applyAlignment="1">
      <alignment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166" fontId="29" fillId="0" borderId="3" xfId="1" applyNumberFormat="1" applyFont="1" applyBorder="1" applyAlignment="1">
      <alignment horizontal="right" vertical="center" wrapText="1" indent="1"/>
    </xf>
    <xf numFmtId="166" fontId="9" fillId="0" borderId="0" xfId="0" applyNumberFormat="1" applyFont="1"/>
    <xf numFmtId="165" fontId="9" fillId="0" borderId="0" xfId="1" applyNumberFormat="1" applyFont="1" applyAlignment="1">
      <alignment horizontal="right"/>
    </xf>
    <xf numFmtId="166" fontId="16" fillId="2" borderId="0" xfId="0" applyNumberFormat="1" applyFont="1" applyFill="1"/>
    <xf numFmtId="166" fontId="9" fillId="2" borderId="0" xfId="0" applyNumberFormat="1" applyFont="1" applyFill="1"/>
    <xf numFmtId="0" fontId="29" fillId="0" borderId="1" xfId="0" applyFont="1" applyBorder="1" applyAlignment="1">
      <alignment horizontal="right" wrapText="1" indent="1"/>
    </xf>
    <xf numFmtId="0" fontId="29" fillId="0" borderId="3" xfId="0" applyFont="1" applyBorder="1" applyAlignment="1">
      <alignment horizontal="right" wrapText="1" indent="1"/>
    </xf>
    <xf numFmtId="0" fontId="28" fillId="0" borderId="0" xfId="0" applyFont="1" applyFill="1" applyAlignment="1">
      <alignment wrapText="1"/>
    </xf>
    <xf numFmtId="166" fontId="29" fillId="0" borderId="2" xfId="0" applyNumberFormat="1" applyFont="1" applyFill="1" applyBorder="1" applyAlignment="1">
      <alignment horizontal="right" wrapText="1" indent="1"/>
    </xf>
    <xf numFmtId="166" fontId="32" fillId="0" borderId="0" xfId="0" applyNumberFormat="1" applyFont="1" applyFill="1" applyAlignment="1">
      <alignment horizontal="right" wrapText="1" indent="1"/>
    </xf>
    <xf numFmtId="0" fontId="31" fillId="0" borderId="0" xfId="0" applyFont="1" applyFill="1" applyAlignment="1">
      <alignment wrapText="1"/>
    </xf>
    <xf numFmtId="166" fontId="29" fillId="0" borderId="0" xfId="0" applyNumberFormat="1" applyFont="1" applyFill="1" applyAlignment="1">
      <alignment horizontal="right" wrapText="1" indent="1"/>
    </xf>
    <xf numFmtId="0" fontId="31" fillId="0" borderId="3" xfId="0" applyFont="1" applyFill="1" applyBorder="1" applyAlignment="1">
      <alignment wrapText="1"/>
    </xf>
    <xf numFmtId="166" fontId="32" fillId="0" borderId="3" xfId="0" applyNumberFormat="1" applyFont="1" applyFill="1" applyBorder="1" applyAlignment="1">
      <alignment horizontal="right" wrapText="1" indent="1"/>
    </xf>
    <xf numFmtId="0" fontId="28" fillId="0" borderId="7" xfId="0" applyFont="1" applyFill="1" applyBorder="1" applyAlignment="1">
      <alignment wrapText="1"/>
    </xf>
    <xf numFmtId="166" fontId="29" fillId="0" borderId="7" xfId="0" applyNumberFormat="1" applyFont="1" applyFill="1" applyBorder="1" applyAlignment="1">
      <alignment horizontal="right" wrapText="1" indent="1"/>
    </xf>
    <xf numFmtId="166" fontId="35" fillId="0" borderId="0" xfId="0" applyNumberFormat="1" applyFont="1" applyFill="1" applyBorder="1" applyAlignment="1">
      <alignment horizontal="right" wrapText="1" indent="1"/>
    </xf>
    <xf numFmtId="0" fontId="36" fillId="0" borderId="8" xfId="0" applyFont="1" applyFill="1" applyBorder="1" applyAlignment="1">
      <alignment wrapText="1"/>
    </xf>
    <xf numFmtId="166" fontId="29" fillId="0" borderId="2" xfId="0" applyNumberFormat="1" applyFont="1" applyBorder="1" applyAlignment="1">
      <alignment horizontal="right" wrapText="1" indent="1"/>
    </xf>
    <xf numFmtId="166" fontId="29" fillId="0" borderId="0" xfId="0" applyNumberFormat="1" applyFont="1" applyAlignment="1">
      <alignment horizontal="right" wrapText="1" indent="1"/>
    </xf>
    <xf numFmtId="166" fontId="32" fillId="0" borderId="0" xfId="0" applyNumberFormat="1" applyFont="1" applyAlignment="1">
      <alignment horizontal="right" wrapText="1" indent="1"/>
    </xf>
    <xf numFmtId="0" fontId="31" fillId="0" borderId="3" xfId="0" applyFont="1" applyBorder="1" applyAlignment="1">
      <alignment wrapText="1"/>
    </xf>
    <xf numFmtId="166" fontId="32" fillId="0" borderId="3" xfId="0" applyNumberFormat="1" applyFont="1" applyBorder="1" applyAlignment="1">
      <alignment horizontal="right" wrapText="1" indent="1"/>
    </xf>
    <xf numFmtId="166" fontId="29" fillId="0" borderId="7" xfId="0" applyNumberFormat="1" applyFont="1" applyBorder="1" applyAlignment="1">
      <alignment horizontal="right" wrapText="1" indent="1"/>
    </xf>
    <xf numFmtId="0" fontId="2" fillId="0" borderId="0" xfId="0" applyFont="1"/>
    <xf numFmtId="0" fontId="9" fillId="0" borderId="0" xfId="0" applyFont="1" applyAlignment="1">
      <alignment horizontal="center"/>
    </xf>
    <xf numFmtId="165" fontId="9" fillId="0" borderId="0" xfId="1" applyNumberFormat="1" applyFont="1" applyAlignment="1"/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H9:H17"/>
  <sheetViews>
    <sheetView showGridLines="0" tabSelected="1" view="pageBreakPreview" zoomScaleNormal="85" zoomScaleSheetLayoutView="100" workbookViewId="0"/>
  </sheetViews>
  <sheetFormatPr defaultRowHeight="15"/>
  <sheetData>
    <row r="9" spans="8:8" ht="15.75">
      <c r="H9" s="1" t="s">
        <v>0</v>
      </c>
    </row>
    <row r="10" spans="8:8">
      <c r="H10" s="2"/>
    </row>
    <row r="11" spans="8:8">
      <c r="H11" s="2"/>
    </row>
    <row r="12" spans="8:8" ht="15.75">
      <c r="H12" s="3" t="s">
        <v>1</v>
      </c>
    </row>
    <row r="13" spans="8:8" ht="15.75">
      <c r="H13" s="3" t="s">
        <v>2</v>
      </c>
    </row>
    <row r="14" spans="8:8">
      <c r="H14" s="2"/>
    </row>
    <row r="15" spans="8:8">
      <c r="H15" s="2"/>
    </row>
    <row r="16" spans="8:8">
      <c r="H16" s="4" t="s">
        <v>3</v>
      </c>
    </row>
    <row r="17" spans="8:8">
      <c r="H1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0"/>
  <sheetViews>
    <sheetView showGridLines="0" view="pageBreakPreview" zoomScaleSheetLayoutView="100" workbookViewId="0"/>
  </sheetViews>
  <sheetFormatPr defaultRowHeight="15" outlineLevelRow="1"/>
  <cols>
    <col min="1" max="1" width="48.42578125" style="6" bestFit="1" customWidth="1"/>
    <col min="2" max="2" width="9.140625" style="7" customWidth="1"/>
    <col min="3" max="3" width="20.5703125" style="54" customWidth="1"/>
    <col min="4" max="4" width="22.28515625" style="54" bestFit="1" customWidth="1"/>
    <col min="5" max="5" width="12.7109375" bestFit="1" customWidth="1"/>
    <col min="6" max="6" width="14.140625" customWidth="1"/>
  </cols>
  <sheetData>
    <row r="1" spans="1:13">
      <c r="A1" s="6" t="s">
        <v>4</v>
      </c>
      <c r="B1" s="7" t="s">
        <v>5</v>
      </c>
      <c r="C1" s="8"/>
      <c r="D1" s="8"/>
    </row>
    <row r="2" spans="1:13">
      <c r="A2" s="9" t="s">
        <v>6</v>
      </c>
      <c r="C2" s="8"/>
      <c r="D2" s="8"/>
    </row>
    <row r="3" spans="1:13">
      <c r="A3" s="10" t="s">
        <v>7</v>
      </c>
      <c r="B3" s="11"/>
      <c r="C3" s="12"/>
      <c r="D3" s="12"/>
    </row>
    <row r="4" spans="1:13">
      <c r="B4" s="11"/>
      <c r="C4" s="13" t="s">
        <v>8</v>
      </c>
      <c r="D4" s="13" t="s">
        <v>9</v>
      </c>
    </row>
    <row r="5" spans="1:13">
      <c r="A5" s="10"/>
      <c r="B5" s="11"/>
      <c r="C5" s="13" t="s">
        <v>10</v>
      </c>
      <c r="D5" s="13" t="s">
        <v>11</v>
      </c>
    </row>
    <row r="6" spans="1:13" ht="15.75" thickBot="1">
      <c r="A6" s="14" t="s">
        <v>12</v>
      </c>
      <c r="B6" s="15" t="s">
        <v>13</v>
      </c>
      <c r="C6" s="16" t="s">
        <v>14</v>
      </c>
      <c r="D6" s="16" t="s">
        <v>15</v>
      </c>
    </row>
    <row r="7" spans="1:13">
      <c r="A7" s="17" t="s">
        <v>16</v>
      </c>
      <c r="B7" s="18"/>
      <c r="C7" s="19"/>
      <c r="D7" s="19"/>
    </row>
    <row r="8" spans="1:13">
      <c r="A8" s="20" t="s">
        <v>17</v>
      </c>
      <c r="B8" s="18"/>
      <c r="C8" s="19"/>
      <c r="D8" s="19"/>
    </row>
    <row r="9" spans="1:13">
      <c r="A9" s="21" t="s">
        <v>18</v>
      </c>
      <c r="B9" s="18">
        <v>5</v>
      </c>
      <c r="C9" s="22">
        <v>18805371</v>
      </c>
      <c r="D9" s="22">
        <v>17680198</v>
      </c>
      <c r="E9" s="23"/>
    </row>
    <row r="10" spans="1:13">
      <c r="A10" s="21" t="s">
        <v>19</v>
      </c>
      <c r="B10" s="18">
        <v>6</v>
      </c>
      <c r="C10" s="22">
        <v>2270841</v>
      </c>
      <c r="D10" s="22">
        <v>2061423</v>
      </c>
      <c r="L10" s="24"/>
      <c r="M10" s="24"/>
    </row>
    <row r="11" spans="1:13">
      <c r="A11" s="21" t="s">
        <v>20</v>
      </c>
      <c r="B11" s="18"/>
      <c r="C11" s="22">
        <v>1192</v>
      </c>
      <c r="D11" s="22">
        <v>1960</v>
      </c>
      <c r="L11" s="24"/>
      <c r="M11" s="24"/>
    </row>
    <row r="12" spans="1:13">
      <c r="A12" s="21" t="s">
        <v>21</v>
      </c>
      <c r="B12" s="18">
        <v>5</v>
      </c>
      <c r="C12" s="22">
        <v>116794</v>
      </c>
      <c r="D12" s="22">
        <v>772615</v>
      </c>
      <c r="L12" s="24"/>
      <c r="M12" s="24"/>
    </row>
    <row r="13" spans="1:13" hidden="1" outlineLevel="1">
      <c r="A13" s="21" t="s">
        <v>22</v>
      </c>
      <c r="B13" s="18"/>
      <c r="C13" s="22"/>
      <c r="D13" s="22">
        <v>0</v>
      </c>
      <c r="L13" s="24"/>
      <c r="M13" s="24"/>
    </row>
    <row r="14" spans="1:13" collapsed="1">
      <c r="A14" s="21" t="s">
        <v>23</v>
      </c>
      <c r="B14" s="18"/>
      <c r="C14" s="22">
        <v>366</v>
      </c>
      <c r="D14" s="22">
        <v>183</v>
      </c>
      <c r="L14" s="24"/>
      <c r="M14" s="24"/>
    </row>
    <row r="15" spans="1:13" ht="15.75" thickBot="1">
      <c r="A15" s="21" t="s">
        <v>24</v>
      </c>
      <c r="B15" s="18"/>
      <c r="C15" s="25">
        <v>824</v>
      </c>
      <c r="D15" s="25">
        <v>0</v>
      </c>
      <c r="L15" s="24"/>
      <c r="M15" s="24"/>
    </row>
    <row r="16" spans="1:13" s="29" customFormat="1" ht="15.75" thickBot="1">
      <c r="A16" s="26"/>
      <c r="B16" s="27"/>
      <c r="C16" s="28">
        <f>SUM(C9:C15)</f>
        <v>21195388</v>
      </c>
      <c r="D16" s="28">
        <f>SUM(D9:D15)</f>
        <v>20516379</v>
      </c>
      <c r="M16" s="30"/>
    </row>
    <row r="17" spans="1:13">
      <c r="A17" s="17" t="s">
        <v>25</v>
      </c>
      <c r="B17" s="18"/>
      <c r="C17" s="22"/>
      <c r="D17" s="22"/>
      <c r="L17" s="24"/>
      <c r="M17" s="24"/>
    </row>
    <row r="18" spans="1:13">
      <c r="A18" s="21" t="s">
        <v>26</v>
      </c>
      <c r="B18" s="18">
        <v>7</v>
      </c>
      <c r="C18" s="22">
        <v>298430</v>
      </c>
      <c r="D18" s="22">
        <v>277889</v>
      </c>
    </row>
    <row r="19" spans="1:13">
      <c r="A19" s="21" t="s">
        <v>27</v>
      </c>
      <c r="B19" s="18">
        <v>8</v>
      </c>
      <c r="C19" s="22">
        <v>563632</v>
      </c>
      <c r="D19" s="22">
        <v>640981</v>
      </c>
      <c r="L19" s="24"/>
      <c r="M19" s="24"/>
    </row>
    <row r="20" spans="1:13">
      <c r="A20" s="21" t="s">
        <v>28</v>
      </c>
      <c r="B20" s="18">
        <v>9</v>
      </c>
      <c r="C20" s="22">
        <v>180755</v>
      </c>
      <c r="D20" s="22">
        <v>83668</v>
      </c>
      <c r="L20" s="24"/>
      <c r="M20" s="24"/>
    </row>
    <row r="21" spans="1:13">
      <c r="A21" s="21" t="s">
        <v>29</v>
      </c>
      <c r="B21" s="18"/>
      <c r="C21" s="22">
        <v>44383</v>
      </c>
      <c r="D21" s="22">
        <v>127965</v>
      </c>
      <c r="L21" s="24"/>
      <c r="M21" s="24"/>
    </row>
    <row r="22" spans="1:13">
      <c r="A22" s="21" t="s">
        <v>30</v>
      </c>
      <c r="B22" s="18">
        <v>21</v>
      </c>
      <c r="C22" s="22">
        <v>1579596</v>
      </c>
      <c r="D22" s="22">
        <v>2218720</v>
      </c>
      <c r="L22" s="24"/>
      <c r="M22" s="24"/>
    </row>
    <row r="23" spans="1:13">
      <c r="A23" s="21" t="s">
        <v>31</v>
      </c>
      <c r="B23" s="18">
        <v>10</v>
      </c>
      <c r="C23" s="22">
        <v>67262</v>
      </c>
      <c r="D23" s="22">
        <v>70244</v>
      </c>
      <c r="L23" s="24"/>
      <c r="M23" s="24"/>
    </row>
    <row r="24" spans="1:13" ht="15.75" thickBot="1">
      <c r="A24" s="31" t="s">
        <v>32</v>
      </c>
      <c r="B24" s="18">
        <v>11</v>
      </c>
      <c r="C24" s="25">
        <v>354081</v>
      </c>
      <c r="D24" s="25">
        <v>161479</v>
      </c>
      <c r="L24" s="24"/>
      <c r="M24" s="24"/>
    </row>
    <row r="25" spans="1:13" s="29" customFormat="1" ht="15.75" thickBot="1">
      <c r="A25" s="26"/>
      <c r="B25" s="32"/>
      <c r="C25" s="28">
        <f>SUM(C18:C24)</f>
        <v>3088139</v>
      </c>
      <c r="D25" s="28">
        <f>SUM(D18:D24)</f>
        <v>3580946</v>
      </c>
      <c r="L25" s="30"/>
      <c r="M25" s="30"/>
    </row>
    <row r="26" spans="1:13" s="29" customFormat="1" ht="15.75" thickBot="1">
      <c r="A26" s="26" t="s">
        <v>33</v>
      </c>
      <c r="B26" s="33"/>
      <c r="C26" s="28">
        <f>C16+C25</f>
        <v>24283527</v>
      </c>
      <c r="D26" s="28">
        <f>D16+D25</f>
        <v>24097325</v>
      </c>
      <c r="E26" s="34"/>
      <c r="L26" s="30"/>
      <c r="M26" s="30"/>
    </row>
    <row r="27" spans="1:13">
      <c r="A27" s="17"/>
      <c r="B27" s="35"/>
      <c r="C27" s="22"/>
      <c r="D27" s="22"/>
      <c r="L27" s="24"/>
      <c r="M27" s="24"/>
    </row>
    <row r="28" spans="1:13">
      <c r="A28" s="20" t="s">
        <v>34</v>
      </c>
      <c r="B28" s="36"/>
      <c r="C28" s="22"/>
      <c r="D28" s="22"/>
    </row>
    <row r="29" spans="1:13">
      <c r="A29" s="20" t="s">
        <v>35</v>
      </c>
      <c r="B29" s="18"/>
      <c r="C29" s="22"/>
      <c r="D29" s="22"/>
    </row>
    <row r="30" spans="1:13">
      <c r="A30" s="21" t="s">
        <v>36</v>
      </c>
      <c r="B30" s="18">
        <v>12</v>
      </c>
      <c r="C30" s="22">
        <v>5656808</v>
      </c>
      <c r="D30" s="22">
        <v>5656808</v>
      </c>
      <c r="L30" s="24"/>
      <c r="M30" s="24"/>
    </row>
    <row r="31" spans="1:13">
      <c r="A31" s="21" t="s">
        <v>37</v>
      </c>
      <c r="B31" s="18"/>
      <c r="C31" s="22">
        <v>2325299</v>
      </c>
      <c r="D31" s="22">
        <v>2033728</v>
      </c>
      <c r="E31" s="23"/>
      <c r="F31" s="23"/>
      <c r="L31" s="24"/>
      <c r="M31" s="24"/>
    </row>
    <row r="32" spans="1:13" ht="15.75" thickBot="1">
      <c r="A32" s="31" t="s">
        <v>38</v>
      </c>
      <c r="B32" s="18"/>
      <c r="C32" s="25">
        <v>8951851</v>
      </c>
      <c r="D32" s="25">
        <v>8951851</v>
      </c>
      <c r="L32" s="24"/>
      <c r="M32" s="24"/>
    </row>
    <row r="33" spans="1:13" s="29" customFormat="1" ht="15.75" thickBot="1">
      <c r="A33" s="26"/>
      <c r="B33" s="32"/>
      <c r="C33" s="28">
        <f>SUM(C30:C32)</f>
        <v>16933958</v>
      </c>
      <c r="D33" s="28">
        <f>SUM(D30:D32)</f>
        <v>16642387</v>
      </c>
      <c r="E33" s="34"/>
      <c r="F33" s="37"/>
      <c r="L33" s="30"/>
      <c r="M33" s="30"/>
    </row>
    <row r="34" spans="1:13" ht="15.75" thickBot="1">
      <c r="A34" s="38" t="s">
        <v>39</v>
      </c>
      <c r="B34" s="39">
        <v>3</v>
      </c>
      <c r="C34" s="25">
        <v>-716</v>
      </c>
      <c r="D34" s="25">
        <v>-1919</v>
      </c>
      <c r="E34" s="40"/>
      <c r="F34" s="23"/>
      <c r="L34" s="24"/>
      <c r="M34" s="24"/>
    </row>
    <row r="35" spans="1:13" s="29" customFormat="1" ht="15.75" thickBot="1">
      <c r="A35" s="26" t="s">
        <v>40</v>
      </c>
      <c r="B35" s="32"/>
      <c r="C35" s="28">
        <f>SUM(C33:C34)</f>
        <v>16933242</v>
      </c>
      <c r="D35" s="28">
        <f>SUM(D33:D34)</f>
        <v>16640468</v>
      </c>
      <c r="E35" s="34"/>
      <c r="F35" s="37"/>
      <c r="L35" s="30"/>
      <c r="M35" s="30"/>
    </row>
    <row r="36" spans="1:13">
      <c r="A36" s="41"/>
      <c r="B36" s="41"/>
      <c r="C36" s="22"/>
      <c r="D36" s="22"/>
      <c r="E36" s="40"/>
      <c r="F36" s="23"/>
      <c r="L36" s="24"/>
      <c r="M36" s="24"/>
    </row>
    <row r="37" spans="1:13">
      <c r="A37" s="42" t="s">
        <v>41</v>
      </c>
      <c r="B37" s="18"/>
      <c r="C37" s="22"/>
      <c r="D37" s="22"/>
      <c r="E37" s="43"/>
    </row>
    <row r="38" spans="1:13">
      <c r="A38" s="21" t="s">
        <v>42</v>
      </c>
      <c r="B38" s="18">
        <v>13</v>
      </c>
      <c r="C38" s="22">
        <v>1804885</v>
      </c>
      <c r="D38" s="22">
        <v>1897525</v>
      </c>
      <c r="L38" s="24"/>
      <c r="M38" s="24"/>
    </row>
    <row r="39" spans="1:13" hidden="1" outlineLevel="1">
      <c r="A39" s="21" t="s">
        <v>43</v>
      </c>
      <c r="B39" s="18"/>
      <c r="C39" s="22">
        <v>0</v>
      </c>
      <c r="D39" s="22">
        <v>0</v>
      </c>
      <c r="L39" s="24"/>
      <c r="M39" s="24"/>
    </row>
    <row r="40" spans="1:13" collapsed="1">
      <c r="A40" s="21" t="s">
        <v>44</v>
      </c>
      <c r="B40" s="18"/>
      <c r="C40" s="22">
        <v>229891</v>
      </c>
      <c r="D40" s="22">
        <v>311029</v>
      </c>
      <c r="L40" s="24"/>
      <c r="M40" s="24"/>
    </row>
    <row r="41" spans="1:13" ht="15.75" thickBot="1">
      <c r="A41" s="44" t="s">
        <v>45</v>
      </c>
      <c r="B41" s="45">
        <v>20</v>
      </c>
      <c r="C41" s="25">
        <v>2169106</v>
      </c>
      <c r="D41" s="25">
        <v>2179624</v>
      </c>
      <c r="L41" s="24"/>
      <c r="M41" s="24"/>
    </row>
    <row r="42" spans="1:13" s="29" customFormat="1" ht="15.75" thickBot="1">
      <c r="A42" s="46"/>
      <c r="B42" s="47"/>
      <c r="C42" s="28">
        <f>SUM(C38:C41)</f>
        <v>4203882</v>
      </c>
      <c r="D42" s="28">
        <f>SUM(D38:D41)</f>
        <v>4388178</v>
      </c>
      <c r="E42" s="34"/>
      <c r="L42" s="30"/>
      <c r="M42" s="30"/>
    </row>
    <row r="43" spans="1:13">
      <c r="A43" s="17" t="s">
        <v>46</v>
      </c>
      <c r="B43" s="18"/>
      <c r="C43" s="22"/>
      <c r="D43" s="22"/>
    </row>
    <row r="44" spans="1:13">
      <c r="A44" s="21" t="s">
        <v>43</v>
      </c>
      <c r="B44" s="18">
        <v>14</v>
      </c>
      <c r="C44" s="22">
        <v>2229435</v>
      </c>
      <c r="D44" s="22">
        <v>2206009</v>
      </c>
    </row>
    <row r="45" spans="1:13">
      <c r="A45" s="21" t="s">
        <v>47</v>
      </c>
      <c r="B45" s="18">
        <v>13</v>
      </c>
      <c r="C45" s="22">
        <v>483450</v>
      </c>
      <c r="D45" s="22">
        <v>442980</v>
      </c>
      <c r="L45" s="24"/>
      <c r="M45" s="24"/>
    </row>
    <row r="46" spans="1:13" hidden="1" outlineLevel="1">
      <c r="A46" s="21" t="s">
        <v>48</v>
      </c>
      <c r="B46" s="18"/>
      <c r="C46" s="22">
        <v>0</v>
      </c>
      <c r="D46" s="22">
        <v>0</v>
      </c>
      <c r="E46" s="48"/>
      <c r="L46" s="24"/>
    </row>
    <row r="47" spans="1:13" collapsed="1">
      <c r="A47" s="21" t="s">
        <v>49</v>
      </c>
      <c r="B47" s="18" t="s">
        <v>50</v>
      </c>
      <c r="C47" s="22">
        <v>40007</v>
      </c>
      <c r="D47" s="22">
        <v>41118</v>
      </c>
      <c r="L47" s="24"/>
      <c r="M47" s="24"/>
    </row>
    <row r="48" spans="1:13">
      <c r="A48" s="21" t="s">
        <v>51</v>
      </c>
      <c r="B48" s="18">
        <v>15</v>
      </c>
      <c r="C48" s="22">
        <v>49931</v>
      </c>
      <c r="D48" s="22">
        <v>80927</v>
      </c>
      <c r="L48" s="24"/>
      <c r="M48" s="24"/>
    </row>
    <row r="49" spans="1:13">
      <c r="A49" s="21" t="s">
        <v>52</v>
      </c>
      <c r="B49" s="18"/>
      <c r="C49" s="22">
        <v>260952</v>
      </c>
      <c r="D49" s="22">
        <v>185905</v>
      </c>
      <c r="L49" s="24"/>
      <c r="M49" s="24"/>
    </row>
    <row r="50" spans="1:13">
      <c r="A50" s="21" t="s">
        <v>53</v>
      </c>
      <c r="B50" s="18">
        <v>16</v>
      </c>
      <c r="C50" s="22">
        <v>62739</v>
      </c>
      <c r="D50" s="22">
        <v>94938</v>
      </c>
      <c r="L50" s="24"/>
      <c r="M50" s="24"/>
    </row>
    <row r="51" spans="1:13">
      <c r="A51" s="21" t="s">
        <v>54</v>
      </c>
      <c r="B51" s="18">
        <v>21</v>
      </c>
      <c r="C51" s="22">
        <v>0</v>
      </c>
      <c r="D51" s="22">
        <v>15580</v>
      </c>
      <c r="L51" s="24"/>
      <c r="M51" s="24"/>
    </row>
    <row r="52" spans="1:13" ht="15.75" thickBot="1">
      <c r="A52" s="31" t="s">
        <v>55</v>
      </c>
      <c r="B52" s="18"/>
      <c r="C52" s="25">
        <v>19889</v>
      </c>
      <c r="D52" s="25">
        <v>1222</v>
      </c>
      <c r="L52" s="24"/>
      <c r="M52" s="24"/>
    </row>
    <row r="53" spans="1:13" s="29" customFormat="1" ht="15.75" thickBot="1">
      <c r="A53" s="26"/>
      <c r="B53" s="27"/>
      <c r="C53" s="28">
        <f>SUM(C44:C52)</f>
        <v>3146403</v>
      </c>
      <c r="D53" s="28">
        <f>SUM(D44:D52)</f>
        <v>3068679</v>
      </c>
      <c r="E53" s="34"/>
      <c r="L53" s="30"/>
      <c r="M53" s="30"/>
    </row>
    <row r="54" spans="1:13" s="29" customFormat="1" ht="15.75" thickBot="1">
      <c r="A54" s="26" t="s">
        <v>56</v>
      </c>
      <c r="B54" s="33"/>
      <c r="C54" s="28">
        <f>SUM(C53,C42,)</f>
        <v>7350285</v>
      </c>
      <c r="D54" s="28">
        <f>SUM(D53,D42,)</f>
        <v>7456857</v>
      </c>
      <c r="L54" s="30"/>
      <c r="M54" s="30"/>
    </row>
    <row r="55" spans="1:13" ht="15.75" thickBot="1">
      <c r="A55" s="20"/>
      <c r="B55" s="18"/>
      <c r="C55" s="25"/>
      <c r="D55" s="25"/>
      <c r="L55" s="24"/>
      <c r="M55" s="24"/>
    </row>
    <row r="56" spans="1:13" s="29" customFormat="1" ht="15.75" thickBot="1">
      <c r="A56" s="26" t="s">
        <v>57</v>
      </c>
      <c r="B56" s="32"/>
      <c r="C56" s="28">
        <f>SUM(C54,C35)</f>
        <v>24283527</v>
      </c>
      <c r="D56" s="28">
        <f>SUM(D54,D35)</f>
        <v>24097325</v>
      </c>
      <c r="E56" s="49"/>
    </row>
    <row r="57" spans="1:13">
      <c r="A57" s="21"/>
      <c r="B57" s="18"/>
      <c r="C57" s="50"/>
      <c r="D57" s="50"/>
    </row>
    <row r="58" spans="1:13">
      <c r="C58" s="8"/>
      <c r="D58" s="8"/>
    </row>
    <row r="59" spans="1:13">
      <c r="A59" s="6" t="s">
        <v>58</v>
      </c>
      <c r="C59" s="8"/>
      <c r="D59" s="51" t="s">
        <v>59</v>
      </c>
    </row>
    <row r="60" spans="1:13">
      <c r="C60" s="8"/>
      <c r="D60" s="8"/>
    </row>
    <row r="61" spans="1:13">
      <c r="C61" s="8"/>
      <c r="D61" s="8"/>
    </row>
    <row r="62" spans="1:13">
      <c r="A62" s="6" t="s">
        <v>60</v>
      </c>
      <c r="C62" s="8"/>
      <c r="D62" s="51" t="s">
        <v>61</v>
      </c>
    </row>
    <row r="65" spans="1:4" s="52" customFormat="1">
      <c r="B65" s="7"/>
      <c r="C65" s="53" t="b">
        <f>C56=C26</f>
        <v>1</v>
      </c>
      <c r="D65" s="53" t="b">
        <f>D56=D26</f>
        <v>1</v>
      </c>
    </row>
    <row r="67" spans="1:4">
      <c r="C67" s="53"/>
      <c r="D67" s="53"/>
    </row>
    <row r="70" spans="1:4" s="52" customFormat="1">
      <c r="A70" s="6"/>
      <c r="B70" s="7"/>
      <c r="C70" s="54"/>
      <c r="D70" s="54"/>
    </row>
  </sheetData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4"/>
  <sheetViews>
    <sheetView showGridLines="0" view="pageBreakPreview" zoomScaleNormal="70" zoomScaleSheetLayoutView="100" workbookViewId="0"/>
  </sheetViews>
  <sheetFormatPr defaultRowHeight="15" outlineLevelRow="1"/>
  <cols>
    <col min="1" max="1" width="50.7109375" style="6" bestFit="1" customWidth="1"/>
    <col min="2" max="2" width="9.140625" style="7" customWidth="1"/>
    <col min="3" max="3" width="18.42578125" style="73" customWidth="1"/>
    <col min="4" max="4" width="18.42578125" style="72" customWidth="1"/>
    <col min="5" max="5" width="11.5703125" style="40" bestFit="1" customWidth="1"/>
    <col min="6" max="6" width="13" style="40" bestFit="1" customWidth="1"/>
    <col min="7" max="7" width="12" customWidth="1"/>
  </cols>
  <sheetData>
    <row r="1" spans="1:11">
      <c r="A1" s="6" t="s">
        <v>4</v>
      </c>
      <c r="B1" s="11"/>
      <c r="C1" s="55"/>
      <c r="D1" s="55"/>
    </row>
    <row r="2" spans="1:11">
      <c r="A2" s="9" t="s">
        <v>62</v>
      </c>
      <c r="B2" s="11"/>
      <c r="C2" s="55"/>
      <c r="D2" s="55"/>
    </row>
    <row r="3" spans="1:11">
      <c r="A3" s="10" t="s">
        <v>63</v>
      </c>
      <c r="B3" s="11"/>
      <c r="C3" s="55"/>
      <c r="D3" s="55"/>
    </row>
    <row r="4" spans="1:11" ht="15" customHeight="1" thickBot="1">
      <c r="A4" s="10"/>
      <c r="B4" s="11"/>
      <c r="C4" s="56" t="s">
        <v>64</v>
      </c>
      <c r="D4" s="56"/>
    </row>
    <row r="5" spans="1:11">
      <c r="A5" s="10"/>
      <c r="B5" s="11"/>
      <c r="C5" s="57" t="s">
        <v>65</v>
      </c>
      <c r="D5" s="57" t="s">
        <v>66</v>
      </c>
    </row>
    <row r="6" spans="1:11" ht="15.75" thickBot="1">
      <c r="A6" s="14" t="s">
        <v>12</v>
      </c>
      <c r="B6" s="58" t="s">
        <v>13</v>
      </c>
      <c r="C6" s="16" t="s">
        <v>14</v>
      </c>
      <c r="D6" s="16" t="str">
        <f>C6</f>
        <v>(неаудировано)</v>
      </c>
    </row>
    <row r="7" spans="1:11">
      <c r="A7" s="20"/>
      <c r="B7" s="18"/>
      <c r="C7" s="19"/>
      <c r="D7" s="19"/>
    </row>
    <row r="8" spans="1:11">
      <c r="A8" s="21" t="s">
        <v>67</v>
      </c>
      <c r="B8" s="18">
        <v>4</v>
      </c>
      <c r="C8" s="22">
        <v>1882988</v>
      </c>
      <c r="D8" s="22">
        <v>1199057</v>
      </c>
      <c r="J8" s="24"/>
      <c r="K8" s="24"/>
    </row>
    <row r="9" spans="1:11">
      <c r="A9" s="21" t="s">
        <v>68</v>
      </c>
      <c r="B9" s="18">
        <v>4</v>
      </c>
      <c r="C9" s="22">
        <v>55344</v>
      </c>
      <c r="D9" s="22">
        <v>57457</v>
      </c>
      <c r="J9" s="24"/>
      <c r="K9" s="24"/>
    </row>
    <row r="10" spans="1:11" ht="15.75" thickBot="1">
      <c r="A10" s="21" t="s">
        <v>69</v>
      </c>
      <c r="B10" s="18">
        <v>4</v>
      </c>
      <c r="C10" s="25">
        <v>262600</v>
      </c>
      <c r="D10" s="25">
        <v>174781</v>
      </c>
      <c r="J10" s="24"/>
      <c r="K10" s="24"/>
    </row>
    <row r="11" spans="1:11">
      <c r="A11" s="38"/>
      <c r="B11" s="59"/>
      <c r="C11" s="22"/>
      <c r="D11" s="22"/>
      <c r="J11" s="24"/>
      <c r="K11" s="24"/>
    </row>
    <row r="12" spans="1:11" s="29" customFormat="1">
      <c r="A12" s="20" t="s">
        <v>70</v>
      </c>
      <c r="B12" s="60"/>
      <c r="C12" s="61">
        <f>SUM(C8:C10)</f>
        <v>2200932</v>
      </c>
      <c r="D12" s="61">
        <f>SUM(D8:D10)</f>
        <v>1431295</v>
      </c>
      <c r="E12" s="34"/>
      <c r="F12" s="34"/>
    </row>
    <row r="13" spans="1:11">
      <c r="A13" s="21"/>
      <c r="B13" s="18"/>
      <c r="C13" s="22"/>
      <c r="D13" s="22"/>
      <c r="J13" s="24"/>
      <c r="K13" s="24"/>
    </row>
    <row r="14" spans="1:11">
      <c r="A14" s="21" t="s">
        <v>71</v>
      </c>
      <c r="B14" s="18"/>
      <c r="C14" s="22">
        <v>-593301</v>
      </c>
      <c r="D14" s="22">
        <v>-436143</v>
      </c>
      <c r="K14" s="24"/>
    </row>
    <row r="15" spans="1:11" hidden="1" outlineLevel="1">
      <c r="A15" s="21" t="s">
        <v>72</v>
      </c>
      <c r="B15" s="18"/>
      <c r="C15" s="22">
        <v>0</v>
      </c>
      <c r="D15" s="22">
        <v>0</v>
      </c>
      <c r="J15" s="24"/>
      <c r="K15" s="24"/>
    </row>
    <row r="16" spans="1:11" collapsed="1">
      <c r="A16" s="21" t="s">
        <v>73</v>
      </c>
      <c r="B16" s="18">
        <v>17</v>
      </c>
      <c r="C16" s="22">
        <v>-155776</v>
      </c>
      <c r="D16" s="22">
        <v>-104250</v>
      </c>
      <c r="J16" s="24"/>
      <c r="K16" s="24"/>
    </row>
    <row r="17" spans="1:11">
      <c r="A17" s="21" t="s">
        <v>74</v>
      </c>
      <c r="B17" s="18">
        <v>18</v>
      </c>
      <c r="C17" s="22">
        <v>-434820</v>
      </c>
      <c r="D17" s="22">
        <v>-279111</v>
      </c>
      <c r="J17" s="24"/>
      <c r="K17" s="24"/>
    </row>
    <row r="18" spans="1:11" ht="15.75" thickBot="1">
      <c r="A18" s="21" t="s">
        <v>75</v>
      </c>
      <c r="B18" s="18" t="s">
        <v>76</v>
      </c>
      <c r="C18" s="25">
        <v>-445587</v>
      </c>
      <c r="D18" s="25">
        <v>-335815</v>
      </c>
      <c r="J18" s="24"/>
      <c r="K18" s="24"/>
    </row>
    <row r="19" spans="1:11">
      <c r="A19" s="38"/>
      <c r="B19" s="59"/>
      <c r="C19" s="22"/>
      <c r="D19" s="22"/>
    </row>
    <row r="20" spans="1:11" s="29" customFormat="1">
      <c r="A20" s="20" t="s">
        <v>77</v>
      </c>
      <c r="B20" s="60"/>
      <c r="C20" s="61">
        <f>SUM(C12:C18)</f>
        <v>571448</v>
      </c>
      <c r="D20" s="61">
        <f>SUM(D12:D18)</f>
        <v>275976</v>
      </c>
      <c r="E20" s="34"/>
      <c r="F20" s="34"/>
      <c r="J20" s="30"/>
    </row>
    <row r="21" spans="1:11">
      <c r="A21" s="21"/>
      <c r="B21" s="18"/>
      <c r="C21" s="22"/>
      <c r="D21" s="22"/>
      <c r="J21" s="24"/>
      <c r="K21" s="24"/>
    </row>
    <row r="22" spans="1:11">
      <c r="A22" s="21" t="s">
        <v>78</v>
      </c>
      <c r="B22" s="18"/>
      <c r="C22" s="22">
        <v>11707</v>
      </c>
      <c r="D22" s="22">
        <v>3156</v>
      </c>
      <c r="K22" s="24"/>
    </row>
    <row r="23" spans="1:11" hidden="1" outlineLevel="1">
      <c r="A23" s="21" t="s">
        <v>79</v>
      </c>
      <c r="B23" s="18"/>
      <c r="C23" s="22">
        <v>0</v>
      </c>
      <c r="D23" s="22">
        <v>0</v>
      </c>
      <c r="K23" s="24"/>
    </row>
    <row r="24" spans="1:11" collapsed="1">
      <c r="A24" s="21" t="s">
        <v>80</v>
      </c>
      <c r="B24" s="18"/>
      <c r="C24" s="22">
        <v>-5926</v>
      </c>
      <c r="D24" s="22">
        <v>-90</v>
      </c>
      <c r="J24" s="24"/>
      <c r="K24" s="24"/>
    </row>
    <row r="25" spans="1:11" hidden="1" outlineLevel="1">
      <c r="A25" s="21" t="s">
        <v>81</v>
      </c>
      <c r="B25" s="18"/>
      <c r="C25" s="22">
        <v>0</v>
      </c>
      <c r="D25" s="22">
        <v>0</v>
      </c>
    </row>
    <row r="26" spans="1:11" collapsed="1">
      <c r="A26" s="21" t="s">
        <v>82</v>
      </c>
      <c r="B26" s="18">
        <v>19</v>
      </c>
      <c r="C26" s="22">
        <v>-235050</v>
      </c>
      <c r="D26" s="22">
        <v>-197571</v>
      </c>
      <c r="J26" s="24"/>
    </row>
    <row r="27" spans="1:11">
      <c r="A27" s="36" t="s">
        <v>83</v>
      </c>
      <c r="B27" s="18"/>
      <c r="C27" s="22">
        <v>122</v>
      </c>
      <c r="D27" s="22">
        <v>432</v>
      </c>
      <c r="J27" s="24"/>
      <c r="K27" s="24"/>
    </row>
    <row r="28" spans="1:11" ht="15.75" thickBot="1">
      <c r="A28" s="62" t="s">
        <v>84</v>
      </c>
      <c r="B28" s="63"/>
      <c r="C28" s="25">
        <v>0</v>
      </c>
      <c r="D28" s="25">
        <v>0</v>
      </c>
    </row>
    <row r="29" spans="1:11">
      <c r="A29" s="21"/>
      <c r="B29" s="18"/>
      <c r="C29" s="22"/>
      <c r="D29" s="22"/>
      <c r="G29" s="43"/>
      <c r="H29" s="43"/>
      <c r="J29" s="24"/>
      <c r="K29" s="24"/>
    </row>
    <row r="30" spans="1:11" s="29" customFormat="1">
      <c r="A30" s="20" t="s">
        <v>85</v>
      </c>
      <c r="B30" s="60"/>
      <c r="C30" s="61">
        <f>SUM(C20:C28)</f>
        <v>342301</v>
      </c>
      <c r="D30" s="61">
        <f>SUM(D20:D28)</f>
        <v>81903</v>
      </c>
      <c r="E30" s="34"/>
      <c r="F30" s="34"/>
      <c r="J30" s="30"/>
      <c r="K30" s="30"/>
    </row>
    <row r="31" spans="1:11">
      <c r="A31" s="21"/>
      <c r="B31" s="18"/>
      <c r="C31" s="22"/>
      <c r="D31" s="22"/>
    </row>
    <row r="32" spans="1:11" ht="15.75" thickBot="1">
      <c r="A32" s="64" t="s">
        <v>86</v>
      </c>
      <c r="B32" s="63">
        <v>20</v>
      </c>
      <c r="C32" s="25">
        <v>-49527</v>
      </c>
      <c r="D32" s="25">
        <v>-42192</v>
      </c>
    </row>
    <row r="33" spans="1:6">
      <c r="A33" s="65"/>
      <c r="B33" s="18"/>
      <c r="C33" s="22"/>
      <c r="D33" s="22"/>
    </row>
    <row r="34" spans="1:6" s="29" customFormat="1" ht="15.75" thickBot="1">
      <c r="A34" s="66" t="s">
        <v>87</v>
      </c>
      <c r="B34" s="67"/>
      <c r="C34" s="28">
        <f>SUM(C30:C32)</f>
        <v>292774</v>
      </c>
      <c r="D34" s="28">
        <f>SUM(D30:D32)</f>
        <v>39711</v>
      </c>
      <c r="E34" s="34"/>
      <c r="F34" s="34"/>
    </row>
    <row r="35" spans="1:6">
      <c r="A35" s="21" t="s">
        <v>88</v>
      </c>
      <c r="B35" s="18"/>
      <c r="C35" s="68"/>
      <c r="D35" s="68"/>
    </row>
    <row r="36" spans="1:6">
      <c r="A36" s="69" t="s">
        <v>89</v>
      </c>
      <c r="B36" s="18"/>
      <c r="C36" s="22">
        <f>C34-C37</f>
        <v>291571</v>
      </c>
      <c r="D36" s="22">
        <f>D34-D37</f>
        <v>40136</v>
      </c>
    </row>
    <row r="37" spans="1:6" ht="15.75" thickBot="1">
      <c r="A37" s="70" t="s">
        <v>90</v>
      </c>
      <c r="B37" s="45">
        <v>3</v>
      </c>
      <c r="C37" s="25">
        <v>1203</v>
      </c>
      <c r="D37" s="25">
        <v>-425</v>
      </c>
    </row>
    <row r="38" spans="1:6" ht="15.75" thickBot="1">
      <c r="A38" s="66"/>
      <c r="B38" s="67"/>
      <c r="C38" s="28">
        <f>SUM(C36:C37)</f>
        <v>292774</v>
      </c>
      <c r="D38" s="28">
        <f>SUM(D36:D37)</f>
        <v>39711</v>
      </c>
    </row>
    <row r="39" spans="1:6">
      <c r="C39" s="71"/>
      <c r="D39" s="71"/>
    </row>
    <row r="40" spans="1:6">
      <c r="A40" s="6" t="s">
        <v>58</v>
      </c>
      <c r="C40" s="71"/>
      <c r="D40" s="51" t="s">
        <v>59</v>
      </c>
    </row>
    <row r="41" spans="1:6">
      <c r="C41" s="71"/>
      <c r="D41" s="51"/>
    </row>
    <row r="42" spans="1:6">
      <c r="C42" s="71"/>
      <c r="D42" s="51"/>
    </row>
    <row r="43" spans="1:6">
      <c r="A43" s="6" t="s">
        <v>60</v>
      </c>
      <c r="C43" s="71"/>
      <c r="D43" s="51" t="s">
        <v>61</v>
      </c>
    </row>
    <row r="44" spans="1:6">
      <c r="C44" s="54"/>
    </row>
  </sheetData>
  <mergeCells count="1">
    <mergeCell ref="C4:D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1"/>
  <sheetViews>
    <sheetView showGridLines="0" view="pageBreakPreview" zoomScale="115" zoomScaleNormal="85" zoomScaleSheetLayoutView="115" workbookViewId="0"/>
  </sheetViews>
  <sheetFormatPr defaultRowHeight="15"/>
  <cols>
    <col min="1" max="1" width="51.7109375" customWidth="1"/>
    <col min="2" max="2" width="19.28515625" style="98" customWidth="1"/>
    <col min="3" max="3" width="19.28515625" style="97" customWidth="1"/>
  </cols>
  <sheetData>
    <row r="1" spans="1:6">
      <c r="A1" t="s">
        <v>4</v>
      </c>
      <c r="B1" s="74"/>
      <c r="C1" s="74"/>
    </row>
    <row r="2" spans="1:6">
      <c r="A2" s="9" t="s">
        <v>91</v>
      </c>
      <c r="B2" s="74"/>
      <c r="C2" s="74"/>
    </row>
    <row r="3" spans="1:6">
      <c r="A3" s="10" t="s">
        <v>63</v>
      </c>
      <c r="B3" s="74"/>
      <c r="C3" s="74"/>
    </row>
    <row r="4" spans="1:6">
      <c r="A4" s="75"/>
      <c r="B4" s="76"/>
      <c r="C4" s="76"/>
    </row>
    <row r="5" spans="1:6" ht="15.75" thickBot="1">
      <c r="A5" s="77"/>
      <c r="B5" s="78" t="s">
        <v>64</v>
      </c>
      <c r="C5" s="78"/>
    </row>
    <row r="6" spans="1:6">
      <c r="B6" s="79" t="s">
        <v>65</v>
      </c>
      <c r="C6" s="79" t="s">
        <v>66</v>
      </c>
    </row>
    <row r="7" spans="1:6" ht="15.75" thickBot="1">
      <c r="A7" s="80" t="s">
        <v>12</v>
      </c>
      <c r="B7" s="81" t="s">
        <v>14</v>
      </c>
      <c r="C7" s="81" t="str">
        <f>B7</f>
        <v>(неаудировано)</v>
      </c>
    </row>
    <row r="8" spans="1:6">
      <c r="A8" s="82"/>
      <c r="B8" s="83"/>
      <c r="C8" s="83"/>
    </row>
    <row r="9" spans="1:6" s="29" customFormat="1">
      <c r="A9" s="84" t="s">
        <v>87</v>
      </c>
      <c r="B9" s="61">
        <f>PL!C34</f>
        <v>292774</v>
      </c>
      <c r="C9" s="61">
        <f>PL!D34</f>
        <v>39711</v>
      </c>
    </row>
    <row r="10" spans="1:6">
      <c r="A10" s="85"/>
      <c r="B10" s="22"/>
      <c r="C10" s="22"/>
    </row>
    <row r="11" spans="1:6">
      <c r="A11" s="85" t="s">
        <v>92</v>
      </c>
      <c r="B11" s="22"/>
      <c r="C11" s="22"/>
    </row>
    <row r="12" spans="1:6" s="87" customFormat="1" ht="36.75">
      <c r="A12" s="86" t="s">
        <v>93</v>
      </c>
      <c r="B12" s="22"/>
      <c r="C12" s="22"/>
      <c r="D12"/>
      <c r="E12"/>
      <c r="F12"/>
    </row>
    <row r="13" spans="1:6" s="87" customFormat="1">
      <c r="A13" s="86" t="s">
        <v>79</v>
      </c>
      <c r="B13" s="22">
        <v>0</v>
      </c>
      <c r="C13" s="22">
        <v>0</v>
      </c>
      <c r="D13"/>
      <c r="E13"/>
      <c r="F13"/>
    </row>
    <row r="14" spans="1:6" s="87" customFormat="1">
      <c r="A14" s="86" t="s">
        <v>94</v>
      </c>
      <c r="B14" s="88">
        <v>0</v>
      </c>
      <c r="C14" s="88">
        <v>0</v>
      </c>
      <c r="D14"/>
      <c r="E14"/>
      <c r="F14"/>
    </row>
    <row r="15" spans="1:6" s="90" customFormat="1">
      <c r="A15" s="89" t="s">
        <v>95</v>
      </c>
      <c r="B15" s="61">
        <f>SUM(B13:B14)</f>
        <v>0</v>
      </c>
      <c r="C15" s="61">
        <f>SUM(C13:C14)</f>
        <v>0</v>
      </c>
      <c r="D15" s="29"/>
      <c r="E15" s="29"/>
      <c r="F15" s="29"/>
    </row>
    <row r="16" spans="1:6" s="87" customFormat="1">
      <c r="A16" s="86"/>
      <c r="B16" s="22"/>
      <c r="C16" s="22"/>
      <c r="D16"/>
      <c r="E16"/>
      <c r="F16"/>
    </row>
    <row r="17" spans="1:9">
      <c r="A17" s="91" t="s">
        <v>92</v>
      </c>
      <c r="B17" s="22">
        <v>0</v>
      </c>
      <c r="C17" s="22">
        <v>0</v>
      </c>
      <c r="H17" s="24"/>
      <c r="I17" s="24"/>
    </row>
    <row r="18" spans="1:9" ht="15.75" thickBot="1">
      <c r="A18" s="92"/>
      <c r="B18" s="25"/>
      <c r="C18" s="25"/>
    </row>
    <row r="19" spans="1:9" s="29" customFormat="1" ht="15.75" thickBot="1">
      <c r="A19" s="93" t="s">
        <v>96</v>
      </c>
      <c r="B19" s="94">
        <f>B9+B15</f>
        <v>292774</v>
      </c>
      <c r="C19" s="94">
        <f>C9+C15</f>
        <v>39711</v>
      </c>
    </row>
    <row r="20" spans="1:9" s="29" customFormat="1">
      <c r="A20" s="95"/>
      <c r="B20" s="61"/>
      <c r="C20" s="61"/>
    </row>
    <row r="21" spans="1:9" s="29" customFormat="1">
      <c r="A21" s="21" t="s">
        <v>88</v>
      </c>
      <c r="B21" s="61"/>
      <c r="C21" s="61"/>
    </row>
    <row r="22" spans="1:9" s="29" customFormat="1">
      <c r="A22" s="69" t="s">
        <v>89</v>
      </c>
      <c r="B22" s="22">
        <f>B19-B23</f>
        <v>291571</v>
      </c>
      <c r="C22" s="22">
        <f>C19-C23</f>
        <v>40136</v>
      </c>
    </row>
    <row r="23" spans="1:9" ht="15.75" thickBot="1">
      <c r="A23" s="70" t="s">
        <v>90</v>
      </c>
      <c r="B23" s="25">
        <f>PL!C37</f>
        <v>1203</v>
      </c>
      <c r="C23" s="25">
        <f>PL!D37</f>
        <v>-425</v>
      </c>
    </row>
    <row r="24" spans="1:9">
      <c r="B24" s="74"/>
      <c r="C24" s="74"/>
    </row>
    <row r="25" spans="1:9">
      <c r="B25" s="74"/>
      <c r="C25" s="74"/>
    </row>
    <row r="26" spans="1:9">
      <c r="B26" s="74"/>
      <c r="C26" s="74"/>
      <c r="H26" s="24"/>
      <c r="I26" s="24"/>
    </row>
    <row r="27" spans="1:9">
      <c r="A27" t="s">
        <v>58</v>
      </c>
      <c r="B27" s="74"/>
      <c r="C27" s="51" t="s">
        <v>59</v>
      </c>
    </row>
    <row r="28" spans="1:9">
      <c r="B28" s="74"/>
      <c r="C28" s="51"/>
    </row>
    <row r="29" spans="1:9">
      <c r="B29" s="74"/>
      <c r="C29" s="51"/>
    </row>
    <row r="30" spans="1:9">
      <c r="A30" t="s">
        <v>60</v>
      </c>
      <c r="B30" s="74"/>
      <c r="C30" s="51" t="s">
        <v>61</v>
      </c>
    </row>
    <row r="31" spans="1:9">
      <c r="B31" s="96"/>
    </row>
  </sheetData>
  <mergeCells count="1">
    <mergeCell ref="B5:C5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8"/>
  <sheetViews>
    <sheetView showGridLines="0" view="pageBreakPreview" zoomScaleNormal="85" zoomScaleSheetLayoutView="100" workbookViewId="0"/>
  </sheetViews>
  <sheetFormatPr defaultRowHeight="15" outlineLevelRow="1"/>
  <cols>
    <col min="1" max="1" width="57" style="6" customWidth="1"/>
    <col min="2" max="2" width="6.28515625" style="6" bestFit="1" customWidth="1"/>
    <col min="3" max="3" width="19.5703125" style="141" customWidth="1"/>
    <col min="4" max="4" width="19.5703125" style="138" customWidth="1"/>
    <col min="5" max="5" width="15.140625" style="100" customWidth="1"/>
  </cols>
  <sheetData>
    <row r="1" spans="1:9">
      <c r="A1" s="6" t="s">
        <v>4</v>
      </c>
      <c r="C1" s="99"/>
      <c r="D1" s="99"/>
    </row>
    <row r="2" spans="1:9">
      <c r="A2" s="9" t="s">
        <v>97</v>
      </c>
      <c r="C2" s="99"/>
      <c r="D2" s="99"/>
    </row>
    <row r="3" spans="1:9">
      <c r="A3" s="10" t="s">
        <v>63</v>
      </c>
      <c r="C3" s="99"/>
      <c r="D3" s="99"/>
    </row>
    <row r="4" spans="1:9">
      <c r="C4" s="99"/>
      <c r="D4" s="99"/>
    </row>
    <row r="5" spans="1:9" ht="15.75" thickBot="1">
      <c r="A5" s="101"/>
      <c r="B5" s="102"/>
      <c r="C5" s="103" t="s">
        <v>64</v>
      </c>
      <c r="D5" s="103"/>
    </row>
    <row r="6" spans="1:9">
      <c r="A6" s="104"/>
      <c r="B6" s="105"/>
      <c r="C6" s="106" t="s">
        <v>65</v>
      </c>
      <c r="D6" s="106" t="s">
        <v>66</v>
      </c>
    </row>
    <row r="7" spans="1:9" ht="15.75" thickBot="1">
      <c r="A7" s="107" t="s">
        <v>12</v>
      </c>
      <c r="B7" s="108" t="s">
        <v>13</v>
      </c>
      <c r="C7" s="109" t="s">
        <v>14</v>
      </c>
      <c r="D7" s="109" t="str">
        <f>C7</f>
        <v>(неаудировано)</v>
      </c>
      <c r="H7" s="24"/>
      <c r="I7" s="24"/>
    </row>
    <row r="8" spans="1:9">
      <c r="A8" s="110" t="s">
        <v>98</v>
      </c>
      <c r="B8" s="111"/>
      <c r="C8" s="112"/>
      <c r="D8" s="112"/>
    </row>
    <row r="9" spans="1:9" ht="15.75" thickBot="1">
      <c r="A9" s="113" t="s">
        <v>99</v>
      </c>
      <c r="B9" s="114"/>
      <c r="C9" s="115">
        <v>342301</v>
      </c>
      <c r="D9" s="115">
        <v>81903</v>
      </c>
      <c r="H9" s="24"/>
      <c r="I9" s="24"/>
    </row>
    <row r="10" spans="1:9">
      <c r="A10" s="110" t="s">
        <v>100</v>
      </c>
      <c r="B10" s="111"/>
      <c r="C10" s="116"/>
      <c r="D10" s="116"/>
      <c r="H10" s="24"/>
      <c r="I10" s="24"/>
    </row>
    <row r="11" spans="1:9">
      <c r="A11" s="117" t="s">
        <v>101</v>
      </c>
      <c r="B11" s="111"/>
      <c r="C11" s="116">
        <v>444819</v>
      </c>
      <c r="D11" s="116">
        <v>335815</v>
      </c>
      <c r="H11" s="24"/>
      <c r="I11" s="24"/>
    </row>
    <row r="12" spans="1:9">
      <c r="A12" s="118" t="s">
        <v>102</v>
      </c>
      <c r="B12" s="111"/>
      <c r="C12" s="116">
        <v>768</v>
      </c>
      <c r="D12" s="116">
        <v>1063</v>
      </c>
      <c r="H12" s="24"/>
    </row>
    <row r="13" spans="1:9">
      <c r="A13" s="118" t="s">
        <v>103</v>
      </c>
      <c r="B13" s="111"/>
      <c r="C13" s="116">
        <v>-22741</v>
      </c>
      <c r="D13" s="116">
        <v>-4200</v>
      </c>
      <c r="I13" s="24"/>
    </row>
    <row r="14" spans="1:9">
      <c r="A14" s="118" t="s">
        <v>104</v>
      </c>
      <c r="B14" s="111"/>
      <c r="C14" s="116">
        <v>1836</v>
      </c>
      <c r="D14" s="116">
        <v>784</v>
      </c>
      <c r="H14" s="24"/>
      <c r="I14" s="24"/>
    </row>
    <row r="15" spans="1:9" hidden="1" outlineLevel="1">
      <c r="A15" s="118" t="s">
        <v>81</v>
      </c>
      <c r="B15" s="111"/>
      <c r="C15" s="116">
        <v>0</v>
      </c>
      <c r="D15" s="116">
        <v>0</v>
      </c>
      <c r="H15" s="24"/>
      <c r="I15" s="24"/>
    </row>
    <row r="16" spans="1:9" collapsed="1">
      <c r="A16" s="118" t="s">
        <v>82</v>
      </c>
      <c r="B16" s="111">
        <f>+PL!B26</f>
        <v>19</v>
      </c>
      <c r="C16" s="116">
        <v>235050</v>
      </c>
      <c r="D16" s="116">
        <v>197571</v>
      </c>
    </row>
    <row r="17" spans="1:9" ht="15.75" thickBot="1">
      <c r="A17" s="118" t="s">
        <v>80</v>
      </c>
      <c r="B17" s="119"/>
      <c r="C17" s="115">
        <v>5926</v>
      </c>
      <c r="D17" s="115">
        <v>90</v>
      </c>
      <c r="F17" s="24"/>
      <c r="G17" s="24"/>
    </row>
    <row r="18" spans="1:9" ht="15.75" hidden="1" outlineLevel="1" thickBot="1">
      <c r="A18" s="118" t="s">
        <v>79</v>
      </c>
      <c r="B18" s="119">
        <v>6</v>
      </c>
      <c r="C18" s="115"/>
      <c r="D18" s="115"/>
      <c r="F18" s="24"/>
      <c r="G18" s="24"/>
    </row>
    <row r="19" spans="1:9" s="29" customFormat="1" ht="23.25" collapsed="1">
      <c r="A19" s="120" t="s">
        <v>105</v>
      </c>
      <c r="B19" s="121"/>
      <c r="C19" s="122">
        <f>SUM(C9:C18)</f>
        <v>1007959</v>
      </c>
      <c r="D19" s="122">
        <f>SUM(D9:D18)</f>
        <v>613026</v>
      </c>
      <c r="E19" s="123"/>
    </row>
    <row r="20" spans="1:9">
      <c r="A20" s="117" t="s">
        <v>106</v>
      </c>
      <c r="B20" s="111"/>
      <c r="C20" s="116"/>
      <c r="D20" s="116" t="s">
        <v>107</v>
      </c>
      <c r="H20" s="24"/>
      <c r="I20" s="24"/>
    </row>
    <row r="21" spans="1:9">
      <c r="A21" s="118" t="s">
        <v>26</v>
      </c>
      <c r="B21" s="111"/>
      <c r="C21" s="116">
        <v>-20541</v>
      </c>
      <c r="D21" s="116">
        <v>-11825</v>
      </c>
      <c r="H21" s="24"/>
      <c r="I21" s="24"/>
    </row>
    <row r="22" spans="1:9">
      <c r="A22" s="118" t="s">
        <v>27</v>
      </c>
      <c r="B22" s="111"/>
      <c r="C22" s="116">
        <v>75513</v>
      </c>
      <c r="D22" s="116">
        <v>-106499</v>
      </c>
      <c r="H22" s="24"/>
      <c r="I22" s="24"/>
    </row>
    <row r="23" spans="1:9">
      <c r="A23" s="118" t="s">
        <v>108</v>
      </c>
      <c r="B23" s="111"/>
      <c r="C23" s="116">
        <v>639124</v>
      </c>
      <c r="D23" s="116">
        <v>-139100</v>
      </c>
      <c r="H23" s="24"/>
      <c r="I23" s="24"/>
    </row>
    <row r="24" spans="1:9">
      <c r="A24" s="118" t="s">
        <v>109</v>
      </c>
      <c r="B24" s="111"/>
      <c r="C24" s="116">
        <v>-94288</v>
      </c>
      <c r="D24" s="116">
        <v>-480</v>
      </c>
    </row>
    <row r="25" spans="1:9">
      <c r="A25" s="117" t="s">
        <v>110</v>
      </c>
      <c r="B25" s="111"/>
      <c r="C25" s="116"/>
      <c r="D25" s="116"/>
      <c r="H25" s="24"/>
      <c r="I25" s="24"/>
    </row>
    <row r="26" spans="1:9">
      <c r="A26" s="118" t="s">
        <v>111</v>
      </c>
      <c r="B26" s="111"/>
      <c r="C26" s="116">
        <v>-30996</v>
      </c>
      <c r="D26" s="116">
        <v>-106373</v>
      </c>
      <c r="H26" s="24"/>
      <c r="I26" s="24"/>
    </row>
    <row r="27" spans="1:9">
      <c r="A27" s="118" t="s">
        <v>52</v>
      </c>
      <c r="B27" s="111"/>
      <c r="C27" s="116">
        <v>-6091</v>
      </c>
      <c r="D27" s="116">
        <v>-9302</v>
      </c>
      <c r="H27" s="24"/>
      <c r="I27" s="24"/>
    </row>
    <row r="28" spans="1:9">
      <c r="A28" s="118" t="s">
        <v>112</v>
      </c>
      <c r="B28" s="111"/>
      <c r="C28" s="116">
        <v>-15580</v>
      </c>
      <c r="D28" s="116">
        <v>-8616</v>
      </c>
      <c r="H28" s="24"/>
      <c r="I28" s="24"/>
    </row>
    <row r="29" spans="1:9" ht="15.75" thickBot="1">
      <c r="A29" s="113" t="s">
        <v>113</v>
      </c>
      <c r="B29" s="114"/>
      <c r="C29" s="115">
        <v>9180</v>
      </c>
      <c r="D29" s="115">
        <v>40635</v>
      </c>
      <c r="H29" s="24"/>
      <c r="I29" s="24"/>
    </row>
    <row r="30" spans="1:9" s="29" customFormat="1">
      <c r="A30" s="110" t="s">
        <v>114</v>
      </c>
      <c r="B30" s="124"/>
      <c r="C30" s="122">
        <f>SUM(C19:C29)</f>
        <v>1564280</v>
      </c>
      <c r="D30" s="122">
        <f>SUM(D19:D29)</f>
        <v>271466</v>
      </c>
      <c r="E30" s="123"/>
      <c r="H30" s="30"/>
      <c r="I30" s="30"/>
    </row>
    <row r="31" spans="1:9">
      <c r="A31" s="118" t="s">
        <v>115</v>
      </c>
      <c r="B31" s="111"/>
      <c r="C31" s="116">
        <v>-212040</v>
      </c>
      <c r="D31" s="116">
        <v>-168282</v>
      </c>
      <c r="I31" s="24"/>
    </row>
    <row r="32" spans="1:9" ht="15.75" thickBot="1">
      <c r="A32" s="113" t="s">
        <v>116</v>
      </c>
      <c r="B32" s="114"/>
      <c r="C32" s="115">
        <v>0</v>
      </c>
      <c r="D32" s="115">
        <v>0</v>
      </c>
    </row>
    <row r="33" spans="1:9" s="29" customFormat="1" ht="23.25">
      <c r="A33" s="110" t="s">
        <v>117</v>
      </c>
      <c r="B33" s="124"/>
      <c r="C33" s="122">
        <f>SUM(C30:C32)</f>
        <v>1352240</v>
      </c>
      <c r="D33" s="122">
        <f>SUM(D30:D32)</f>
        <v>103184</v>
      </c>
      <c r="E33" s="123"/>
      <c r="F33" s="30"/>
    </row>
    <row r="34" spans="1:9">
      <c r="A34" s="125"/>
      <c r="B34" s="126"/>
      <c r="C34" s="116"/>
      <c r="D34" s="116"/>
      <c r="F34" s="24"/>
    </row>
    <row r="35" spans="1:9">
      <c r="A35" s="110" t="s">
        <v>118</v>
      </c>
      <c r="B35" s="111"/>
      <c r="C35" s="116"/>
      <c r="D35" s="116"/>
    </row>
    <row r="36" spans="1:9">
      <c r="A36" s="118" t="s">
        <v>119</v>
      </c>
      <c r="B36" s="111">
        <v>21</v>
      </c>
      <c r="C36" s="116">
        <v>0</v>
      </c>
      <c r="D36" s="116">
        <v>-131876</v>
      </c>
    </row>
    <row r="37" spans="1:9">
      <c r="A37" s="118" t="s">
        <v>120</v>
      </c>
      <c r="B37" s="111">
        <v>21</v>
      </c>
      <c r="C37" s="116">
        <v>0</v>
      </c>
      <c r="D37" s="116">
        <v>287441</v>
      </c>
      <c r="H37" s="24"/>
      <c r="I37" s="24"/>
    </row>
    <row r="38" spans="1:9">
      <c r="A38" s="118" t="s">
        <v>121</v>
      </c>
      <c r="B38" s="111"/>
      <c r="C38" s="116">
        <v>-1129515</v>
      </c>
      <c r="D38" s="116">
        <v>-265180</v>
      </c>
      <c r="I38" s="24"/>
    </row>
    <row r="39" spans="1:9">
      <c r="A39" s="118" t="s">
        <v>122</v>
      </c>
      <c r="B39" s="111"/>
      <c r="C39" s="116">
        <v>0</v>
      </c>
      <c r="D39" s="116">
        <v>0</v>
      </c>
      <c r="H39" s="24"/>
      <c r="I39" s="24"/>
    </row>
    <row r="40" spans="1:9">
      <c r="A40" s="127" t="s">
        <v>123</v>
      </c>
      <c r="B40" s="128"/>
      <c r="C40" s="116">
        <v>0</v>
      </c>
      <c r="D40" s="116">
        <v>-1761</v>
      </c>
      <c r="H40" s="24"/>
      <c r="I40" s="24"/>
    </row>
    <row r="41" spans="1:9" ht="15.75" thickBot="1">
      <c r="A41" s="129" t="s">
        <v>124</v>
      </c>
      <c r="B41" s="130"/>
      <c r="C41" s="115">
        <v>0</v>
      </c>
      <c r="D41" s="115">
        <v>0</v>
      </c>
      <c r="H41" s="24"/>
    </row>
    <row r="42" spans="1:9" s="29" customFormat="1" ht="23.25">
      <c r="A42" s="110" t="s">
        <v>125</v>
      </c>
      <c r="B42" s="124"/>
      <c r="C42" s="122">
        <f>SUM(C36:C41)</f>
        <v>-1129515</v>
      </c>
      <c r="D42" s="122">
        <f>SUM(D36:D41)</f>
        <v>-111376</v>
      </c>
      <c r="E42" s="123"/>
    </row>
    <row r="43" spans="1:9">
      <c r="A43" s="125"/>
      <c r="B43" s="125"/>
      <c r="C43" s="116"/>
      <c r="D43" s="116"/>
    </row>
    <row r="44" spans="1:9">
      <c r="A44" s="110" t="s">
        <v>126</v>
      </c>
      <c r="B44" s="111"/>
      <c r="C44" s="116"/>
      <c r="D44" s="116"/>
      <c r="F44" s="24"/>
    </row>
    <row r="45" spans="1:9">
      <c r="A45" s="118" t="s">
        <v>127</v>
      </c>
      <c r="B45" s="111">
        <f>+BS!B38</f>
        <v>13</v>
      </c>
      <c r="C45" s="116">
        <v>-218501</v>
      </c>
      <c r="D45" s="116">
        <v>-157880</v>
      </c>
    </row>
    <row r="46" spans="1:9">
      <c r="A46" s="118" t="s">
        <v>128</v>
      </c>
      <c r="B46" s="111">
        <f>+B45</f>
        <v>13</v>
      </c>
      <c r="C46" s="116">
        <v>167445</v>
      </c>
      <c r="D46" s="116">
        <v>101778</v>
      </c>
      <c r="I46" s="24"/>
    </row>
    <row r="47" spans="1:9">
      <c r="A47" s="118" t="s">
        <v>129</v>
      </c>
      <c r="B47" s="111"/>
      <c r="C47" s="116">
        <v>0</v>
      </c>
      <c r="D47" s="116">
        <v>-87113</v>
      </c>
    </row>
    <row r="48" spans="1:9">
      <c r="A48" s="118" t="s">
        <v>130</v>
      </c>
      <c r="B48" s="111"/>
      <c r="C48" s="116">
        <v>0</v>
      </c>
      <c r="D48" s="116">
        <v>232250</v>
      </c>
      <c r="I48" s="24"/>
    </row>
    <row r="49" spans="1:9">
      <c r="A49" s="118" t="s">
        <v>131</v>
      </c>
      <c r="B49" s="111">
        <v>12</v>
      </c>
      <c r="C49" s="116">
        <v>0</v>
      </c>
      <c r="D49" s="116">
        <v>-204380</v>
      </c>
      <c r="H49" s="24"/>
      <c r="I49" s="24"/>
    </row>
    <row r="50" spans="1:9">
      <c r="A50" s="118" t="s">
        <v>132</v>
      </c>
      <c r="B50" s="111"/>
      <c r="C50" s="116">
        <v>-1213</v>
      </c>
      <c r="D50" s="116">
        <v>-9126</v>
      </c>
      <c r="I50" s="24"/>
    </row>
    <row r="51" spans="1:9" ht="15.75" thickBot="1">
      <c r="A51" s="131" t="s">
        <v>133</v>
      </c>
      <c r="B51" s="132" t="s">
        <v>134</v>
      </c>
      <c r="C51" s="115">
        <v>0</v>
      </c>
      <c r="D51" s="115">
        <v>300</v>
      </c>
      <c r="I51" s="24"/>
    </row>
    <row r="52" spans="1:9" s="29" customFormat="1" ht="23.25">
      <c r="A52" s="120" t="s">
        <v>135</v>
      </c>
      <c r="B52" s="121"/>
      <c r="C52" s="122">
        <f>SUM(C45:C51)</f>
        <v>-52269</v>
      </c>
      <c r="D52" s="122">
        <f>SUM(D45:D51)</f>
        <v>-124171</v>
      </c>
      <c r="E52" s="123"/>
      <c r="H52" s="30"/>
      <c r="I52" s="30"/>
    </row>
    <row r="53" spans="1:9">
      <c r="A53" s="125"/>
      <c r="B53" s="125"/>
      <c r="C53" s="116"/>
      <c r="D53" s="116"/>
      <c r="H53" s="24"/>
    </row>
    <row r="54" spans="1:9" s="29" customFormat="1" ht="23.25">
      <c r="A54" s="133" t="s">
        <v>136</v>
      </c>
      <c r="B54" s="124"/>
      <c r="C54" s="122">
        <f>C33+C42+C52</f>
        <v>170456</v>
      </c>
      <c r="D54" s="122">
        <f>D33+D42+D52</f>
        <v>-132363</v>
      </c>
      <c r="E54" s="123"/>
      <c r="I54" s="30"/>
    </row>
    <row r="55" spans="1:9">
      <c r="A55" s="117"/>
      <c r="B55" s="111"/>
      <c r="C55" s="116"/>
      <c r="D55" s="116"/>
      <c r="H55" s="24"/>
      <c r="I55" s="24"/>
    </row>
    <row r="56" spans="1:9" ht="23.25">
      <c r="A56" s="118" t="s">
        <v>137</v>
      </c>
      <c r="B56" s="111"/>
      <c r="C56" s="116">
        <v>22146</v>
      </c>
      <c r="D56" s="116">
        <v>4665</v>
      </c>
    </row>
    <row r="57" spans="1:9">
      <c r="A57" s="134"/>
      <c r="B57" s="111"/>
      <c r="C57" s="116"/>
      <c r="D57" s="116"/>
      <c r="H57" s="24"/>
      <c r="I57" s="24"/>
    </row>
    <row r="58" spans="1:9" s="29" customFormat="1" ht="15.75" thickBot="1">
      <c r="A58" s="135" t="s">
        <v>138</v>
      </c>
      <c r="B58" s="136">
        <v>11</v>
      </c>
      <c r="C58" s="137">
        <f>+BS!D24</f>
        <v>161479</v>
      </c>
      <c r="D58" s="137">
        <v>261938</v>
      </c>
      <c r="E58" s="123"/>
      <c r="H58" s="30"/>
    </row>
    <row r="59" spans="1:9" s="29" customFormat="1" ht="15.75" thickBot="1">
      <c r="A59" s="135" t="s">
        <v>139</v>
      </c>
      <c r="B59" s="136">
        <v>11</v>
      </c>
      <c r="C59" s="137">
        <f>SUM(C54:C58)</f>
        <v>354081</v>
      </c>
      <c r="D59" s="137">
        <f>SUM(D54:D58)</f>
        <v>134240</v>
      </c>
      <c r="E59" s="123"/>
      <c r="H59" s="30"/>
      <c r="I59" s="30"/>
    </row>
    <row r="60" spans="1:9">
      <c r="A60" s="104"/>
      <c r="C60" s="99"/>
      <c r="H60" s="24"/>
      <c r="I60" s="24"/>
    </row>
    <row r="61" spans="1:9">
      <c r="C61" s="99"/>
    </row>
    <row r="62" spans="1:9">
      <c r="B62" s="7"/>
      <c r="C62" s="74"/>
    </row>
    <row r="63" spans="1:9">
      <c r="A63" s="6" t="s">
        <v>58</v>
      </c>
      <c r="B63" s="7"/>
      <c r="C63" s="99"/>
      <c r="D63" s="139" t="s">
        <v>59</v>
      </c>
    </row>
    <row r="64" spans="1:9">
      <c r="B64" s="7"/>
      <c r="C64" s="99"/>
      <c r="D64" s="139"/>
    </row>
    <row r="65" spans="1:4">
      <c r="B65" s="7"/>
      <c r="C65" s="99"/>
      <c r="D65" s="139"/>
    </row>
    <row r="66" spans="1:4">
      <c r="A66" s="6" t="s">
        <v>60</v>
      </c>
      <c r="B66" s="7"/>
      <c r="C66" s="99"/>
      <c r="D66" s="139" t="s">
        <v>61</v>
      </c>
    </row>
    <row r="67" spans="1:4">
      <c r="B67" s="7"/>
      <c r="C67" s="54"/>
    </row>
    <row r="68" spans="1:4">
      <c r="C68" s="140" t="b">
        <f>C59=BS!C24</f>
        <v>1</v>
      </c>
    </row>
  </sheetData>
  <mergeCells count="1">
    <mergeCell ref="C5:D5"/>
  </mergeCells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GridLines="0" view="pageBreakPreview" zoomScaleSheetLayoutView="100" workbookViewId="0"/>
  </sheetViews>
  <sheetFormatPr defaultRowHeight="15"/>
  <cols>
    <col min="1" max="1" width="39.85546875" customWidth="1"/>
    <col min="2" max="2" width="10" style="97" customWidth="1"/>
    <col min="3" max="3" width="12.85546875" style="97" customWidth="1"/>
    <col min="4" max="4" width="15" style="97" customWidth="1"/>
    <col min="5" max="5" width="10.85546875" style="97" bestFit="1" customWidth="1"/>
    <col min="6" max="6" width="12.85546875" style="97" customWidth="1"/>
    <col min="7" max="7" width="11.5703125" style="97" customWidth="1"/>
    <col min="8" max="8" width="9.42578125" bestFit="1" customWidth="1"/>
  </cols>
  <sheetData>
    <row r="1" spans="1:9">
      <c r="A1" t="s">
        <v>4</v>
      </c>
    </row>
    <row r="2" spans="1:9">
      <c r="A2" s="9" t="s">
        <v>140</v>
      </c>
    </row>
    <row r="3" spans="1:9">
      <c r="A3" s="10" t="s">
        <v>63</v>
      </c>
    </row>
    <row r="5" spans="1:9" ht="35.25" thickBot="1">
      <c r="A5" s="107" t="s">
        <v>12</v>
      </c>
      <c r="B5" s="142" t="s">
        <v>36</v>
      </c>
      <c r="C5" s="142" t="s">
        <v>141</v>
      </c>
      <c r="D5" s="142" t="s">
        <v>142</v>
      </c>
      <c r="E5" s="143" t="s">
        <v>143</v>
      </c>
      <c r="F5" s="142" t="s">
        <v>39</v>
      </c>
      <c r="G5" s="142" t="s">
        <v>144</v>
      </c>
    </row>
    <row r="6" spans="1:9">
      <c r="A6" s="144" t="s">
        <v>145</v>
      </c>
      <c r="B6" s="145">
        <f>+BS!D30</f>
        <v>5656808</v>
      </c>
      <c r="C6" s="145">
        <f>+BS!D32</f>
        <v>8951851</v>
      </c>
      <c r="D6" s="145">
        <f>+BS!D31</f>
        <v>2033728</v>
      </c>
      <c r="E6" s="146">
        <f>SUM(B6:D6)</f>
        <v>16642387</v>
      </c>
      <c r="F6" s="145">
        <f>+BS!D34</f>
        <v>-1919</v>
      </c>
      <c r="G6" s="145">
        <f>SUM(E6:F6)</f>
        <v>16640468</v>
      </c>
    </row>
    <row r="7" spans="1:9">
      <c r="A7" s="147" t="s">
        <v>146</v>
      </c>
      <c r="B7" s="148" t="s">
        <v>147</v>
      </c>
      <c r="C7" s="148" t="s">
        <v>147</v>
      </c>
      <c r="D7" s="146">
        <f>PL!C36</f>
        <v>291571</v>
      </c>
      <c r="E7" s="146">
        <f>SUM(B7:D7)</f>
        <v>291571</v>
      </c>
      <c r="F7" s="146">
        <f>+PL!C37</f>
        <v>1203</v>
      </c>
      <c r="G7" s="146">
        <f t="shared" ref="G7:G12" si="0">SUM(E7:F7)</f>
        <v>292774</v>
      </c>
    </row>
    <row r="8" spans="1:9" ht="15.75" thickBot="1">
      <c r="A8" s="149" t="s">
        <v>92</v>
      </c>
      <c r="B8" s="150" t="s">
        <v>147</v>
      </c>
      <c r="C8" s="150">
        <f>+CI!B15</f>
        <v>0</v>
      </c>
      <c r="D8" s="150" t="s">
        <v>147</v>
      </c>
      <c r="E8" s="150">
        <f>SUM(B8:D8)</f>
        <v>0</v>
      </c>
      <c r="F8" s="150">
        <v>0</v>
      </c>
      <c r="G8" s="150">
        <f t="shared" si="0"/>
        <v>0</v>
      </c>
    </row>
    <row r="9" spans="1:9">
      <c r="A9" s="147" t="s">
        <v>148</v>
      </c>
      <c r="B9" s="146">
        <f t="shared" ref="B9:C9" si="1">SUM(B7:B8)</f>
        <v>0</v>
      </c>
      <c r="C9" s="146">
        <f t="shared" si="1"/>
        <v>0</v>
      </c>
      <c r="D9" s="146">
        <f>SUM(D7:D8)</f>
        <v>291571</v>
      </c>
      <c r="E9" s="146">
        <f t="shared" ref="E9:G9" si="2">SUM(E7:E8)</f>
        <v>291571</v>
      </c>
      <c r="F9" s="146">
        <f t="shared" si="2"/>
        <v>1203</v>
      </c>
      <c r="G9" s="146">
        <f t="shared" si="2"/>
        <v>292774</v>
      </c>
      <c r="H9" s="52"/>
      <c r="I9" s="52"/>
    </row>
    <row r="10" spans="1:9">
      <c r="A10" s="147" t="s">
        <v>149</v>
      </c>
      <c r="B10" s="146" t="s">
        <v>147</v>
      </c>
      <c r="C10" s="146" t="s">
        <v>147</v>
      </c>
      <c r="D10" s="146">
        <f>CF!C49</f>
        <v>0</v>
      </c>
      <c r="E10" s="146">
        <f t="shared" ref="E10:E11" si="3">SUM(B10:D10)</f>
        <v>0</v>
      </c>
      <c r="F10" s="146">
        <v>0</v>
      </c>
      <c r="G10" s="146">
        <f t="shared" si="0"/>
        <v>0</v>
      </c>
      <c r="H10" s="52"/>
      <c r="I10" s="52"/>
    </row>
    <row r="11" spans="1:9" ht="15.75" thickBot="1">
      <c r="A11" s="147" t="s">
        <v>150</v>
      </c>
      <c r="B11" s="146" t="s">
        <v>147</v>
      </c>
      <c r="C11" s="146">
        <v>0</v>
      </c>
      <c r="D11" s="146">
        <f>-C11</f>
        <v>0</v>
      </c>
      <c r="E11" s="146">
        <f t="shared" si="3"/>
        <v>0</v>
      </c>
      <c r="F11" s="146">
        <v>0</v>
      </c>
      <c r="G11" s="146">
        <f t="shared" si="0"/>
        <v>0</v>
      </c>
      <c r="H11" s="52"/>
      <c r="I11" s="52"/>
    </row>
    <row r="12" spans="1:9" ht="31.5" customHeight="1" thickBot="1">
      <c r="A12" s="151" t="s">
        <v>151</v>
      </c>
      <c r="B12" s="152">
        <f>SUM(B6,B9:B11)</f>
        <v>5656808</v>
      </c>
      <c r="C12" s="152">
        <f>SUM(C6,C9:C11)</f>
        <v>8951851</v>
      </c>
      <c r="D12" s="152">
        <v>2233888</v>
      </c>
      <c r="E12" s="152">
        <f>SUM(E6,E9:E11)</f>
        <v>16933958</v>
      </c>
      <c r="F12" s="152">
        <f>SUM(F6,F9:F11)</f>
        <v>-716</v>
      </c>
      <c r="G12" s="152">
        <f t="shared" si="0"/>
        <v>16933242</v>
      </c>
      <c r="H12" s="153" t="b">
        <f>G12=BS!C35</f>
        <v>1</v>
      </c>
      <c r="I12" s="52"/>
    </row>
    <row r="13" spans="1:9" ht="16.5" thickTop="1" thickBot="1">
      <c r="A13" s="154"/>
      <c r="B13" s="148"/>
      <c r="C13" s="148"/>
      <c r="D13" s="148"/>
      <c r="E13" s="148"/>
      <c r="F13" s="148"/>
      <c r="G13" s="148"/>
      <c r="H13" s="52"/>
      <c r="I13" s="52"/>
    </row>
    <row r="14" spans="1:9">
      <c r="A14" s="144" t="s">
        <v>152</v>
      </c>
      <c r="B14" s="155">
        <v>5656808</v>
      </c>
      <c r="C14" s="155">
        <v>5073345</v>
      </c>
      <c r="D14" s="155">
        <v>2100232</v>
      </c>
      <c r="E14" s="155">
        <f>SUM(B14:D14)</f>
        <v>12830385</v>
      </c>
      <c r="F14" s="155">
        <v>0</v>
      </c>
      <c r="G14" s="155">
        <f t="shared" ref="G14:G21" si="4">SUM(E14:F14)</f>
        <v>12830385</v>
      </c>
      <c r="H14" s="52"/>
      <c r="I14" s="52"/>
    </row>
    <row r="15" spans="1:9">
      <c r="A15" s="117" t="s">
        <v>146</v>
      </c>
      <c r="B15" s="156" t="s">
        <v>147</v>
      </c>
      <c r="C15" s="156" t="s">
        <v>147</v>
      </c>
      <c r="D15" s="157">
        <f>+PL!D36</f>
        <v>40136</v>
      </c>
      <c r="E15" s="157">
        <f>SUM(B15:D15)</f>
        <v>40136</v>
      </c>
      <c r="F15" s="157">
        <f>+PL!D37</f>
        <v>-425</v>
      </c>
      <c r="G15" s="157">
        <f t="shared" si="4"/>
        <v>39711</v>
      </c>
      <c r="H15" s="52"/>
      <c r="I15" s="52"/>
    </row>
    <row r="16" spans="1:9" ht="15.75" thickBot="1">
      <c r="A16" s="158" t="s">
        <v>92</v>
      </c>
      <c r="B16" s="159" t="s">
        <v>147</v>
      </c>
      <c r="C16" s="159">
        <f>+CI!C15</f>
        <v>0</v>
      </c>
      <c r="D16" s="159" t="s">
        <v>147</v>
      </c>
      <c r="E16" s="159">
        <f>SUM(B16:D16)</f>
        <v>0</v>
      </c>
      <c r="F16" s="159">
        <v>0</v>
      </c>
      <c r="G16" s="159">
        <f t="shared" si="4"/>
        <v>0</v>
      </c>
      <c r="H16" s="52"/>
      <c r="I16" s="52"/>
    </row>
    <row r="17" spans="1:9">
      <c r="A17" s="117" t="s">
        <v>148</v>
      </c>
      <c r="B17" s="157">
        <f>SUM(B15:B16)</f>
        <v>0</v>
      </c>
      <c r="C17" s="157">
        <f>SUM(C15:C16)</f>
        <v>0</v>
      </c>
      <c r="D17" s="157">
        <f t="shared" ref="D17:G17" si="5">SUM(D15:D16)</f>
        <v>40136</v>
      </c>
      <c r="E17" s="157">
        <f t="shared" si="5"/>
        <v>40136</v>
      </c>
      <c r="F17" s="157">
        <f t="shared" si="5"/>
        <v>-425</v>
      </c>
      <c r="G17" s="157">
        <f t="shared" si="5"/>
        <v>39711</v>
      </c>
      <c r="H17" s="52"/>
      <c r="I17" s="52"/>
    </row>
    <row r="18" spans="1:9">
      <c r="A18" s="117" t="s">
        <v>153</v>
      </c>
      <c r="B18" s="157" t="s">
        <v>154</v>
      </c>
      <c r="C18" s="157" t="s">
        <v>154</v>
      </c>
      <c r="D18" s="157">
        <f>+CF!D49</f>
        <v>-204380</v>
      </c>
      <c r="E18" s="157">
        <f>D18</f>
        <v>-204380</v>
      </c>
      <c r="F18" s="157">
        <v>0</v>
      </c>
      <c r="G18" s="157">
        <f t="shared" si="4"/>
        <v>-204380</v>
      </c>
      <c r="H18" s="52"/>
      <c r="I18" s="52"/>
    </row>
    <row r="19" spans="1:9">
      <c r="A19" s="117" t="s">
        <v>155</v>
      </c>
      <c r="B19" s="157">
        <v>0</v>
      </c>
      <c r="C19" s="157">
        <v>0</v>
      </c>
      <c r="D19" s="157">
        <v>0</v>
      </c>
      <c r="E19" s="157">
        <f>D19</f>
        <v>0</v>
      </c>
      <c r="F19" s="157">
        <f>+CF!D51</f>
        <v>300</v>
      </c>
      <c r="G19" s="157">
        <f t="shared" si="4"/>
        <v>300</v>
      </c>
      <c r="H19" s="52"/>
      <c r="I19" s="52"/>
    </row>
    <row r="20" spans="1:9" ht="15.75" thickBot="1">
      <c r="A20" s="117" t="s">
        <v>150</v>
      </c>
      <c r="B20" s="157" t="s">
        <v>147</v>
      </c>
      <c r="C20" s="157">
        <v>0</v>
      </c>
      <c r="D20" s="157">
        <v>0</v>
      </c>
      <c r="E20" s="157">
        <f>SUM(B20:D20)</f>
        <v>0</v>
      </c>
      <c r="F20" s="157">
        <v>0</v>
      </c>
      <c r="G20" s="157">
        <f t="shared" si="4"/>
        <v>0</v>
      </c>
      <c r="H20" s="52"/>
      <c r="I20" s="52"/>
    </row>
    <row r="21" spans="1:9" ht="30" customHeight="1" thickBot="1">
      <c r="A21" s="151" t="s">
        <v>156</v>
      </c>
      <c r="B21" s="160">
        <f t="shared" ref="B21:D21" si="6">SUM(B14,B17:B20)</f>
        <v>5656808</v>
      </c>
      <c r="C21" s="160">
        <f t="shared" si="6"/>
        <v>5073345</v>
      </c>
      <c r="D21" s="160">
        <f t="shared" si="6"/>
        <v>1935988</v>
      </c>
      <c r="E21" s="160">
        <f>SUM(E14,E17:E20)</f>
        <v>12666141</v>
      </c>
      <c r="F21" s="160">
        <f>SUM(F14,F17:F20)</f>
        <v>-125</v>
      </c>
      <c r="G21" s="160">
        <f t="shared" si="4"/>
        <v>12666016</v>
      </c>
      <c r="H21" s="153" t="b">
        <v>1</v>
      </c>
      <c r="I21" s="52"/>
    </row>
    <row r="22" spans="1:9" ht="15.75" thickTop="1">
      <c r="B22" s="161"/>
      <c r="C22" s="161"/>
      <c r="D22" s="161"/>
      <c r="E22" s="161"/>
      <c r="F22" s="161"/>
      <c r="G22" s="161"/>
      <c r="H22" s="52"/>
      <c r="I22" s="52"/>
    </row>
    <row r="23" spans="1:9">
      <c r="H23" s="52"/>
      <c r="I23" s="52"/>
    </row>
    <row r="24" spans="1:9">
      <c r="H24" s="52"/>
      <c r="I24" s="52"/>
    </row>
    <row r="27" spans="1:9">
      <c r="A27" t="s">
        <v>58</v>
      </c>
      <c r="B27" s="162"/>
      <c r="C27" s="138"/>
      <c r="G27" s="139" t="s">
        <v>59</v>
      </c>
    </row>
    <row r="28" spans="1:9">
      <c r="B28" s="162"/>
      <c r="C28" s="138"/>
      <c r="G28" s="139"/>
    </row>
    <row r="29" spans="1:9">
      <c r="B29" s="162"/>
      <c r="C29" s="138"/>
      <c r="G29" s="139"/>
    </row>
    <row r="30" spans="1:9">
      <c r="A30" t="s">
        <v>60</v>
      </c>
      <c r="B30" s="162"/>
      <c r="C30" s="138"/>
      <c r="G30" s="139" t="s">
        <v>61</v>
      </c>
    </row>
    <row r="31" spans="1:9">
      <c r="B31" s="162"/>
      <c r="C31" s="163"/>
      <c r="D31" s="138"/>
    </row>
  </sheetData>
  <pageMargins left="0.70866141732283472" right="0.39370078740157483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CL</vt:lpstr>
      <vt:lpstr>BS</vt:lpstr>
      <vt:lpstr>PL</vt:lpstr>
      <vt:lpstr>CI</vt:lpstr>
      <vt:lpstr>CF</vt:lpstr>
      <vt:lpstr>EC</vt:lpstr>
      <vt:lpstr>BS!Область_печати</vt:lpstr>
      <vt:lpstr>CF!Область_печати</vt:lpstr>
      <vt:lpstr>CI!Область_печати</vt:lpstr>
      <vt:lpstr>CL!Область_печати</vt:lpstr>
      <vt:lpstr>EC!Область_печати</vt:lpstr>
      <vt:lpstr>PL!Область_печати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l.dolgih</dc:creator>
  <cp:lastModifiedBy>l.dolgih</cp:lastModifiedBy>
  <dcterms:created xsi:type="dcterms:W3CDTF">2016-08-12T11:41:05Z</dcterms:created>
  <dcterms:modified xsi:type="dcterms:W3CDTF">2016-08-12T11:41:36Z</dcterms:modified>
</cp:coreProperties>
</file>