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510" activeTab="5"/>
  </bookViews>
  <sheets>
    <sheet name="CL" sheetId="6" r:id="rId1"/>
    <sheet name="BS" sheetId="1" r:id="rId2"/>
    <sheet name="PL" sheetId="2" r:id="rId3"/>
    <sheet name="CI" sheetId="3" r:id="rId4"/>
    <sheet name="CF" sheetId="4" r:id="rId5"/>
    <sheet name="EC" sheetId="5" r:id="rId6"/>
  </sheets>
  <definedNames>
    <definedName name="_xlnm._FilterDatabase" localSheetId="1" hidden="1">BS!$A$6:$G$25</definedName>
    <definedName name="_xlnm.Print_Area" localSheetId="1">BS!$A$1:$C$59</definedName>
    <definedName name="_xlnm.Print_Area" localSheetId="4">CF!$A$1:$C$63</definedName>
    <definedName name="_xlnm.Print_Area" localSheetId="3">CI!$A$1:$C$30</definedName>
    <definedName name="_xlnm.Print_Area" localSheetId="0">CL!$A$1:$I$27</definedName>
    <definedName name="_xlnm.Print_Area" localSheetId="5">EC!$A$1:$G$31</definedName>
    <definedName name="_xlnm.Print_Area" localSheetId="2">PL!$A$1:$C$41</definedName>
  </definedNames>
  <calcPr calcId="125725"/>
</workbook>
</file>

<file path=xl/calcChain.xml><?xml version="1.0" encoding="utf-8"?>
<calcChain xmlns="http://schemas.openxmlformats.org/spreadsheetml/2006/main">
  <c r="E15" i="5"/>
  <c r="B22"/>
  <c r="G20"/>
  <c r="E20"/>
  <c r="G19"/>
  <c r="E19"/>
  <c r="B18"/>
  <c r="G15"/>
  <c r="D12"/>
  <c r="E12" s="1"/>
  <c r="G12" s="1"/>
  <c r="E11"/>
  <c r="G11" s="1"/>
  <c r="B9"/>
  <c r="B13" s="1"/>
  <c r="D10"/>
  <c r="E10" s="1"/>
  <c r="G10" s="1"/>
  <c r="C49" i="4"/>
  <c r="B49"/>
  <c r="C39"/>
  <c r="B39"/>
  <c r="C18"/>
  <c r="C29" s="1"/>
  <c r="C32" s="1"/>
  <c r="B18"/>
  <c r="B29" s="1"/>
  <c r="B32" s="1"/>
  <c r="C7"/>
  <c r="C23" i="3"/>
  <c r="C15"/>
  <c r="C17" i="5" s="1"/>
  <c r="B15" i="3"/>
  <c r="C8" i="5" s="1"/>
  <c r="C7" i="3"/>
  <c r="F16" i="5"/>
  <c r="F18" s="1"/>
  <c r="F22" s="1"/>
  <c r="B23" i="3"/>
  <c r="B12" i="2"/>
  <c r="B19" s="1"/>
  <c r="B28" s="1"/>
  <c r="B32" s="1"/>
  <c r="C12"/>
  <c r="C19" s="1"/>
  <c r="C28" s="1"/>
  <c r="C32" s="1"/>
  <c r="C6"/>
  <c r="C50" i="1"/>
  <c r="B50"/>
  <c r="C40"/>
  <c r="B40"/>
  <c r="F6" i="5"/>
  <c r="C6"/>
  <c r="D6"/>
  <c r="C32" i="1"/>
  <c r="C34" s="1"/>
  <c r="B32"/>
  <c r="B34" s="1"/>
  <c r="B55" i="4"/>
  <c r="C24" i="1"/>
  <c r="B24"/>
  <c r="C15"/>
  <c r="C25" s="1"/>
  <c r="B15"/>
  <c r="B25" s="1"/>
  <c r="E6" i="5" l="1"/>
  <c r="C9"/>
  <c r="C13" s="1"/>
  <c r="E8"/>
  <c r="G8" s="1"/>
  <c r="B9" i="3"/>
  <c r="B19" s="1"/>
  <c r="B22" s="1"/>
  <c r="B34" i="2"/>
  <c r="C51" i="1"/>
  <c r="C53" s="1"/>
  <c r="C62" s="1"/>
  <c r="C51" i="4"/>
  <c r="C56" s="1"/>
  <c r="C9" i="3"/>
  <c r="C19" s="1"/>
  <c r="C22" s="1"/>
  <c r="C34" i="2"/>
  <c r="B51" i="1"/>
  <c r="B53" s="1"/>
  <c r="B62" s="1"/>
  <c r="B51" i="4"/>
  <c r="B56" s="1"/>
  <c r="B65" s="1"/>
  <c r="E21" i="5"/>
  <c r="G21" s="1"/>
  <c r="C18"/>
  <c r="E17"/>
  <c r="G17" s="1"/>
  <c r="D21"/>
  <c r="F7"/>
  <c r="F9" s="1"/>
  <c r="F13" s="1"/>
  <c r="G6" l="1"/>
  <c r="C22"/>
  <c r="D7"/>
  <c r="B36" i="2"/>
  <c r="D16" i="5"/>
  <c r="C36" i="2"/>
  <c r="D9" i="5" l="1"/>
  <c r="D13" s="1"/>
  <c r="E7"/>
  <c r="D18"/>
  <c r="E16"/>
  <c r="G16" s="1"/>
  <c r="E9" l="1"/>
  <c r="E13" s="1"/>
  <c r="G13" s="1"/>
  <c r="G7"/>
  <c r="G9" s="1"/>
  <c r="D22"/>
  <c r="E18"/>
  <c r="G18" l="1"/>
  <c r="E22"/>
  <c r="G22" s="1"/>
</calcChain>
</file>

<file path=xl/sharedStrings.xml><?xml version="1.0" encoding="utf-8"?>
<sst xmlns="http://schemas.openxmlformats.org/spreadsheetml/2006/main" count="220" uniqueCount="147">
  <si>
    <t>ТОО "Каспий Лимитед"</t>
  </si>
  <si>
    <t>Промежуточный консолидированный отчёт о финансовом положении</t>
  </si>
  <si>
    <t>На 30 сентября 2016 года</t>
  </si>
  <si>
    <t>30 сентября</t>
  </si>
  <si>
    <t>31 декабря</t>
  </si>
  <si>
    <t>2016 года</t>
  </si>
  <si>
    <t>2015 года</t>
  </si>
  <si>
    <t>В тысячах тенге</t>
  </si>
  <si>
    <t>(неаудировано)</t>
  </si>
  <si>
    <t>(аудировано)</t>
  </si>
  <si>
    <t>АКТИВЫ</t>
  </si>
  <si>
    <t>Долгосрочные активы</t>
  </si>
  <si>
    <t>Основные средства</t>
  </si>
  <si>
    <t>Инвестиционная недвижимость</t>
  </si>
  <si>
    <t xml:space="preserve">Нематериальные активы </t>
  </si>
  <si>
    <t>Капитальное незавершенное строительство</t>
  </si>
  <si>
    <t>Денежные средства, ограниченные в использовании</t>
  </si>
  <si>
    <t>Активы по отложенному налогу</t>
  </si>
  <si>
    <t>Краткосрочные активы</t>
  </si>
  <si>
    <t>Товарно-материальные запасы</t>
  </si>
  <si>
    <t>Дебиторская задолженность</t>
  </si>
  <si>
    <t>Предоплата по налогам</t>
  </si>
  <si>
    <t xml:space="preserve">Предоплата по корпоративному подоходному налогу </t>
  </si>
  <si>
    <t xml:space="preserve">Задолженность связанных сторон </t>
  </si>
  <si>
    <t>Прочая предоплата</t>
  </si>
  <si>
    <t>Денежные средства и их эквиваленты</t>
  </si>
  <si>
    <t>ИТОГО АКТИВЫ</t>
  </si>
  <si>
    <t>КАПИТАЛ И ОБЯЗАТЕЛЬСТВА</t>
  </si>
  <si>
    <t>Капитал</t>
  </si>
  <si>
    <t>Уставный капитал</t>
  </si>
  <si>
    <t xml:space="preserve">Нераспределённая прибыль </t>
  </si>
  <si>
    <t>Резерв по переоценке, за вычетом отсроченного налога</t>
  </si>
  <si>
    <t>Неконтролирующая доля участия</t>
  </si>
  <si>
    <t>ИТОГО КАПИТАЛ</t>
  </si>
  <si>
    <t>Долгосрочные обязательства</t>
  </si>
  <si>
    <t>Долгосрочные займы</t>
  </si>
  <si>
    <t>Долгосрочные авансы, полученные от клиентов</t>
  </si>
  <si>
    <t>Обязательства по отложенному налогу</t>
  </si>
  <si>
    <t>Краткосрочные обязательства</t>
  </si>
  <si>
    <t xml:space="preserve">   </t>
  </si>
  <si>
    <t>Облигации к оплате</t>
  </si>
  <si>
    <t>Текущая часть долгосрочных займов</t>
  </si>
  <si>
    <t>Проценты к уплате</t>
  </si>
  <si>
    <t>Торговая кредиторская задолженность</t>
  </si>
  <si>
    <t>Авансы, полученные от клиентов</t>
  </si>
  <si>
    <t>Налоги к уплате</t>
  </si>
  <si>
    <t>Задолженность перед связанными сторонами</t>
  </si>
  <si>
    <t>Прочая кредиторская задолженность и начисления</t>
  </si>
  <si>
    <t>ИТОГО ОБЯЗАТЕЛЬСТВА</t>
  </si>
  <si>
    <t>ИТОГО КАПИТАЛ И ОБЯЗАТЕЛЬСТВА</t>
  </si>
  <si>
    <t xml:space="preserve">Генеральный директор </t>
  </si>
  <si>
    <t>Гульвира Назымбекова</t>
  </si>
  <si>
    <t>Главный бухгалтер</t>
  </si>
  <si>
    <t>Эльмира Габрахманова</t>
  </si>
  <si>
    <t>Эльмира Габдрахванова</t>
  </si>
  <si>
    <t xml:space="preserve">Промежуточный консолидированный отчёт о прибылях и убытках </t>
  </si>
  <si>
    <t>За девять месяцев, закончившихся 30 сентрября 2016 года</t>
  </si>
  <si>
    <t>За девять месяцев, закончившихся 30 сентября</t>
  </si>
  <si>
    <t>2016</t>
  </si>
  <si>
    <t>2015</t>
  </si>
  <si>
    <t>Доход от номеров и аренды</t>
  </si>
  <si>
    <t>Доход от ресторанов и баров</t>
  </si>
  <si>
    <t>Прочие операционные доходы</t>
  </si>
  <si>
    <t>Итого выручки</t>
  </si>
  <si>
    <t xml:space="preserve">Коммунальные услуги, уборка и техническое обслуживание </t>
  </si>
  <si>
    <t>Заработная плата и другие выплаты сотрудникам</t>
  </si>
  <si>
    <t>Общие и административные расходы</t>
  </si>
  <si>
    <t>Износ и амортизация</t>
  </si>
  <si>
    <t>Операционная прибыль</t>
  </si>
  <si>
    <t>Положительная / (отрицательная) курсовая разница, нетто</t>
  </si>
  <si>
    <t>Переоценка земли и зданий</t>
  </si>
  <si>
    <t>Убыток от выбытия основных средств</t>
  </si>
  <si>
    <t>Затраты по финансированию</t>
  </si>
  <si>
    <t>Прочий доход</t>
  </si>
  <si>
    <t>Прочие расходы</t>
  </si>
  <si>
    <t>Прибыль до расходов по подоходному налогу</t>
  </si>
  <si>
    <t xml:space="preserve">Расходы по подоходному налогу </t>
  </si>
  <si>
    <t>Чистая прибыль за период</t>
  </si>
  <si>
    <t>Прибыль приходящаяся на:</t>
  </si>
  <si>
    <t>Акционеров материнской компании</t>
  </si>
  <si>
    <t>Неконтролирующие доли участия</t>
  </si>
  <si>
    <t xml:space="preserve">Промежуточный консолидированный отчет о совокупном доходе </t>
  </si>
  <si>
    <t>Прочий совокупный доход</t>
  </si>
  <si>
    <t>Прочий совокупный доход, не подлежащий переклассификации в состав прибыли или убытка в последующих периодах:</t>
  </si>
  <si>
    <t>Эффект подоходного налога</t>
  </si>
  <si>
    <t>Переоценка земли и зданий, за вычетом налога</t>
  </si>
  <si>
    <t>Итого совокупный доход за период, за вычетом налогов</t>
  </si>
  <si>
    <t>Промежуточный консолидированный отчет о движении денежных средств</t>
  </si>
  <si>
    <t>За девять месяцев, закончившихся 30 сентября 2016 года</t>
  </si>
  <si>
    <t>Денежные потоки от операционной деятельности</t>
  </si>
  <si>
    <t xml:space="preserve">Прибыль до расходов по подоходному налогу </t>
  </si>
  <si>
    <t>Корректировки на :</t>
  </si>
  <si>
    <t>Износ</t>
  </si>
  <si>
    <t>Амортизацию</t>
  </si>
  <si>
    <t>Нереализованную (положительную) / отрицательную курсовую разницу</t>
  </si>
  <si>
    <t>Изменение в резерве по сомнительной задолженности</t>
  </si>
  <si>
    <t>Денежные средства от операционной деятельности до изменений в оборотном капитале</t>
  </si>
  <si>
    <t>Уменьшение /(увеличение) в операционных активах:</t>
  </si>
  <si>
    <t xml:space="preserve">                </t>
  </si>
  <si>
    <t>Задолженность связанных сторон, помимо займов</t>
  </si>
  <si>
    <t>Прочие активы</t>
  </si>
  <si>
    <t>(Уменьшение) / увеличение в операционных обязательствах:</t>
  </si>
  <si>
    <t>Кредиторская задолженность</t>
  </si>
  <si>
    <t>Задолженность связанным сторонам, помимо займа</t>
  </si>
  <si>
    <t>Прочая кредиторская задолженность</t>
  </si>
  <si>
    <t>Поступление денежных средств от операционной деятельности</t>
  </si>
  <si>
    <t>Проценты уплаченные</t>
  </si>
  <si>
    <t>Подоходный налог уплаченный</t>
  </si>
  <si>
    <t>Чистое поступление денежных средств от операционной деятельности</t>
  </si>
  <si>
    <t>Денежные потоки от инвестиционной деятельности</t>
  </si>
  <si>
    <t xml:space="preserve">Займы, выданные связанным сторонам </t>
  </si>
  <si>
    <t xml:space="preserve">Займы, погашенные связанными сторонами </t>
  </si>
  <si>
    <t>Приобретение основных средств</t>
  </si>
  <si>
    <t>Приобретение инвестиционной недвижимости</t>
  </si>
  <si>
    <t>Чистое расходование денежных средств в инвестиционной деятельности</t>
  </si>
  <si>
    <t>Денежные потоки от финансовой деятельности</t>
  </si>
  <si>
    <t>Погашение долгосрочных займов</t>
  </si>
  <si>
    <t>Получение долгосрочных кредитов и займов</t>
  </si>
  <si>
    <t xml:space="preserve">Погашение краткосрочных займов </t>
  </si>
  <si>
    <t>Получение краткосрочных кредитов и займов</t>
  </si>
  <si>
    <t>Выплата дивидендов</t>
  </si>
  <si>
    <t>Затраты по сделке</t>
  </si>
  <si>
    <t>Взнос в уставный капитал неконтролирующей доли участия</t>
  </si>
  <si>
    <t>Чистое расходование денежных средств в финансовой деятельности</t>
  </si>
  <si>
    <t>Чистое увеличение / (уменьшение) денежных средств и их эквивалентов</t>
  </si>
  <si>
    <t>Влияние изменений в обменных курсах на денежные средства и их эквиваленты</t>
  </si>
  <si>
    <t xml:space="preserve">Денежные средства и их эквиваленты на начало периода </t>
  </si>
  <si>
    <t>Денежные средства и их эквиваленты на конец периода</t>
  </si>
  <si>
    <t xml:space="preserve">Промежуточный консолидированный отчет об изменениях в капитале </t>
  </si>
  <si>
    <t>Фонд переоценки</t>
  </si>
  <si>
    <t>Нераспределен-ный доход</t>
  </si>
  <si>
    <t>Итого</t>
  </si>
  <si>
    <t>Итого капитал</t>
  </si>
  <si>
    <t>На 1 января 2016 года  (аудированные данные)</t>
  </si>
  <si>
    <t>Прибыль за период</t>
  </si>
  <si>
    <t>−</t>
  </si>
  <si>
    <t>Итого совокупный доход</t>
  </si>
  <si>
    <t>Выплата дивиденов</t>
  </si>
  <si>
    <t>Взнос в уставный капитал</t>
  </si>
  <si>
    <t>Прочие изменения</t>
  </si>
  <si>
    <t>По состоянию на 30 сентября 2016 года (неаудированные данные)</t>
  </si>
  <si>
    <t>На 1 января 2015 года  (аудированные данные)</t>
  </si>
  <si>
    <t>-</t>
  </si>
  <si>
    <t>По состоянию на 30 сентября 2015 года (неаудированные данные)</t>
  </si>
  <si>
    <t>ТОО «Каспий Лимитед»</t>
  </si>
  <si>
    <t xml:space="preserve">Неаудированная промежуточная сокращенная  </t>
  </si>
  <si>
    <t>консолидированная финансовая отчётность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</si>
</sst>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(* #,##0_);_(* \(#,##0\);_(* &quot;-&quot;??_);_(@_)"/>
    <numFmt numFmtId="167" formatCode="#,##0_ ;\-#,##0\ 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rgb="FF0000CC"/>
      <name val="Calibri"/>
      <family val="2"/>
      <charset val="204"/>
      <scheme val="minor"/>
    </font>
    <font>
      <i/>
      <sz val="9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9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4"/>
      <color theme="1"/>
      <name val="Arial"/>
      <family val="2"/>
      <charset val="204"/>
    </font>
    <font>
      <b/>
      <sz val="5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8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ont="1"/>
    <xf numFmtId="165" fontId="3" fillId="0" borderId="0" xfId="1" applyNumberFormat="1" applyFont="1" applyFill="1" applyAlignment="1"/>
    <xf numFmtId="0" fontId="4" fillId="0" borderId="0" xfId="0" applyFont="1"/>
    <xf numFmtId="0" fontId="4" fillId="0" borderId="0" xfId="0" applyFont="1" applyAlignment="1"/>
    <xf numFmtId="165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horizontal="right" wrapText="1" indent="1"/>
    </xf>
    <xf numFmtId="0" fontId="4" fillId="0" borderId="1" xfId="0" applyFont="1" applyBorder="1" applyAlignment="1"/>
    <xf numFmtId="165" fontId="5" fillId="0" borderId="1" xfId="1" applyNumberFormat="1" applyFont="1" applyFill="1" applyBorder="1" applyAlignment="1">
      <alignment horizontal="right" wrapText="1" indent="1"/>
    </xf>
    <xf numFmtId="0" fontId="6" fillId="0" borderId="2" xfId="0" applyFont="1" applyBorder="1"/>
    <xf numFmtId="165" fontId="7" fillId="0" borderId="0" xfId="1" applyNumberFormat="1" applyFont="1" applyFill="1" applyAlignment="1">
      <alignment wrapText="1"/>
    </xf>
    <xf numFmtId="0" fontId="6" fillId="0" borderId="0" xfId="0" applyFont="1"/>
    <xf numFmtId="0" fontId="8" fillId="0" borderId="0" xfId="0" applyFont="1"/>
    <xf numFmtId="166" fontId="8" fillId="0" borderId="0" xfId="1" applyNumberFormat="1" applyFont="1" applyBorder="1" applyAlignment="1">
      <alignment horizontal="right" vertical="center" wrapText="1" indent="1"/>
    </xf>
    <xf numFmtId="165" fontId="0" fillId="0" borderId="0" xfId="0" applyNumberFormat="1"/>
    <xf numFmtId="3" fontId="0" fillId="0" borderId="0" xfId="0" applyNumberFormat="1"/>
    <xf numFmtId="166" fontId="8" fillId="0" borderId="3" xfId="1" applyNumberFormat="1" applyFont="1" applyBorder="1" applyAlignment="1">
      <alignment horizontal="right" vertical="center" wrapText="1" indent="1"/>
    </xf>
    <xf numFmtId="0" fontId="6" fillId="0" borderId="4" xfId="0" applyFont="1" applyBorder="1"/>
    <xf numFmtId="166" fontId="6" fillId="0" borderId="3" xfId="1" applyNumberFormat="1" applyFont="1" applyBorder="1" applyAlignment="1">
      <alignment horizontal="right" vertical="center" wrapText="1" indent="1"/>
    </xf>
    <xf numFmtId="0" fontId="2" fillId="0" borderId="0" xfId="0" applyFont="1"/>
    <xf numFmtId="3" fontId="2" fillId="0" borderId="0" xfId="0" applyNumberFormat="1" applyFont="1"/>
    <xf numFmtId="0" fontId="8" fillId="0" borderId="1" xfId="0" applyFont="1" applyBorder="1"/>
    <xf numFmtId="4" fontId="2" fillId="0" borderId="0" xfId="0" applyNumberFormat="1" applyFont="1"/>
    <xf numFmtId="165" fontId="2" fillId="0" borderId="0" xfId="0" applyNumberFormat="1" applyFont="1"/>
    <xf numFmtId="0" fontId="8" fillId="0" borderId="2" xfId="0" applyFont="1" applyBorder="1"/>
    <xf numFmtId="4" fontId="0" fillId="0" borderId="0" xfId="0" applyNumberFormat="1"/>
    <xf numFmtId="165" fontId="6" fillId="0" borderId="0" xfId="1" applyNumberFormat="1" applyFont="1" applyBorder="1" applyAlignment="1">
      <alignment wrapText="1"/>
    </xf>
    <xf numFmtId="0" fontId="6" fillId="0" borderId="0" xfId="0" applyFont="1" applyBorder="1"/>
    <xf numFmtId="43" fontId="0" fillId="0" borderId="0" xfId="0" applyNumberFormat="1"/>
    <xf numFmtId="0" fontId="8" fillId="0" borderId="3" xfId="0" applyFont="1" applyBorder="1"/>
    <xf numFmtId="0" fontId="6" fillId="0" borderId="1" xfId="0" applyFont="1" applyBorder="1"/>
    <xf numFmtId="167" fontId="2" fillId="0" borderId="0" xfId="0" applyNumberFormat="1" applyFont="1"/>
    <xf numFmtId="165" fontId="7" fillId="0" borderId="0" xfId="1" applyNumberFormat="1" applyFont="1" applyFill="1" applyAlignment="1"/>
    <xf numFmtId="165" fontId="3" fillId="0" borderId="0" xfId="1" applyNumberFormat="1" applyFont="1" applyFill="1" applyAlignment="1">
      <alignment horizontal="right"/>
    </xf>
    <xf numFmtId="165" fontId="3" fillId="2" borderId="0" xfId="1" applyNumberFormat="1" applyFont="1" applyFill="1" applyAlignment="1"/>
    <xf numFmtId="0" fontId="9" fillId="0" borderId="0" xfId="0" applyFont="1"/>
    <xf numFmtId="165" fontId="9" fillId="2" borderId="0" xfId="1" applyNumberFormat="1" applyFont="1" applyFill="1" applyAlignment="1"/>
    <xf numFmtId="165" fontId="5" fillId="0" borderId="0" xfId="1" applyNumberFormat="1" applyFont="1" applyFill="1" applyAlignment="1">
      <alignment horizontal="right" wrapText="1"/>
    </xf>
    <xf numFmtId="165" fontId="5" fillId="0" borderId="0" xfId="1" quotePrefix="1" applyNumberFormat="1" applyFont="1" applyFill="1" applyAlignment="1">
      <alignment horizontal="right" wrapText="1" indent="1"/>
    </xf>
    <xf numFmtId="166" fontId="6" fillId="0" borderId="0" xfId="1" applyNumberFormat="1" applyFont="1" applyBorder="1" applyAlignment="1">
      <alignment horizontal="right" vertical="center" wrapText="1" indent="1"/>
    </xf>
    <xf numFmtId="0" fontId="8" fillId="0" borderId="1" xfId="0" applyFont="1" applyBorder="1" applyAlignme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3" xfId="0" applyFont="1" applyBorder="1"/>
    <xf numFmtId="165" fontId="7" fillId="0" borderId="0" xfId="1" applyNumberFormat="1" applyFont="1" applyFill="1" applyAlignment="1">
      <alignment horizontal="right" wrapText="1"/>
    </xf>
    <xf numFmtId="0" fontId="8" fillId="0" borderId="0" xfId="0" applyFont="1" applyAlignment="1">
      <alignment horizontal="left" indent="1"/>
    </xf>
    <xf numFmtId="0" fontId="8" fillId="0" borderId="3" xfId="0" applyFont="1" applyBorder="1" applyAlignment="1">
      <alignment horizontal="left" indent="1"/>
    </xf>
    <xf numFmtId="165" fontId="3" fillId="0" borderId="0" xfId="1" applyNumberFormat="1" applyFont="1" applyFill="1"/>
    <xf numFmtId="165" fontId="3" fillId="0" borderId="0" xfId="1" applyNumberFormat="1" applyFont="1"/>
    <xf numFmtId="165" fontId="3" fillId="2" borderId="0" xfId="1" applyNumberFormat="1" applyFont="1" applyFill="1"/>
    <xf numFmtId="0" fontId="3" fillId="0" borderId="0" xfId="0" applyFont="1" applyFill="1"/>
    <xf numFmtId="0" fontId="10" fillId="0" borderId="0" xfId="0" applyFont="1" applyAlignment="1"/>
    <xf numFmtId="0" fontId="5" fillId="0" borderId="0" xfId="0" applyFont="1" applyFill="1" applyAlignment="1">
      <alignment horizontal="right" wrapText="1"/>
    </xf>
    <xf numFmtId="0" fontId="11" fillId="0" borderId="0" xfId="0" applyFont="1"/>
    <xf numFmtId="165" fontId="5" fillId="0" borderId="0" xfId="1" quotePrefix="1" applyNumberFormat="1" applyFont="1" applyFill="1" applyBorder="1" applyAlignment="1">
      <alignment horizontal="right"/>
    </xf>
    <xf numFmtId="0" fontId="10" fillId="0" borderId="1" xfId="0" applyFont="1" applyBorder="1" applyAlignment="1"/>
    <xf numFmtId="165" fontId="5" fillId="0" borderId="1" xfId="1" applyNumberFormat="1" applyFont="1" applyFill="1" applyBorder="1" applyAlignment="1">
      <alignment horizontal="right"/>
    </xf>
    <xf numFmtId="0" fontId="12" fillId="0" borderId="0" xfId="0" applyFont="1"/>
    <xf numFmtId="0" fontId="7" fillId="0" borderId="0" xfId="0" applyFont="1" applyFill="1" applyAlignment="1">
      <alignment wrapText="1"/>
    </xf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166" fontId="8" fillId="0" borderId="5" xfId="1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3" fillId="0" borderId="4" xfId="0" applyFont="1" applyBorder="1"/>
    <xf numFmtId="166" fontId="6" fillId="0" borderId="6" xfId="1" applyNumberFormat="1" applyFont="1" applyBorder="1" applyAlignment="1">
      <alignment horizontal="right" vertical="center" wrapText="1" indent="1"/>
    </xf>
    <xf numFmtId="0" fontId="13" fillId="0" borderId="0" xfId="0" applyFont="1" applyBorder="1"/>
    <xf numFmtId="165" fontId="3" fillId="2" borderId="0" xfId="1" applyNumberFormat="1" applyFont="1" applyFill="1" applyAlignment="1">
      <alignment horizontal="right"/>
    </xf>
    <xf numFmtId="0" fontId="3" fillId="0" borderId="0" xfId="0" applyFont="1"/>
    <xf numFmtId="0" fontId="3" fillId="2" borderId="0" xfId="0" applyFont="1" applyFill="1"/>
    <xf numFmtId="166" fontId="3" fillId="0" borderId="0" xfId="0" applyNumberFormat="1" applyFont="1" applyFill="1"/>
    <xf numFmtId="166" fontId="0" fillId="0" borderId="0" xfId="0" applyNumberFormat="1"/>
    <xf numFmtId="0" fontId="20" fillId="0" borderId="0" xfId="0" applyFont="1"/>
    <xf numFmtId="0" fontId="0" fillId="0" borderId="0" xfId="0" applyFont="1" applyAlignment="1">
      <alignment wrapText="1"/>
    </xf>
    <xf numFmtId="165" fontId="21" fillId="0" borderId="0" xfId="1" quotePrefix="1" applyNumberFormat="1" applyFont="1" applyFill="1" applyBorder="1" applyAlignment="1">
      <alignment horizontal="right"/>
    </xf>
    <xf numFmtId="0" fontId="20" fillId="0" borderId="1" xfId="0" applyFont="1" applyBorder="1" applyAlignment="1">
      <alignment wrapText="1"/>
    </xf>
    <xf numFmtId="165" fontId="21" fillId="0" borderId="1" xfId="1" applyNumberFormat="1" applyFont="1" applyFill="1" applyBorder="1" applyAlignment="1">
      <alignment horizontal="right" wrapText="1" indent="1"/>
    </xf>
    <xf numFmtId="0" fontId="22" fillId="0" borderId="0" xfId="0" applyFont="1" applyAlignment="1">
      <alignment wrapText="1"/>
    </xf>
    <xf numFmtId="166" fontId="23" fillId="0" borderId="2" xfId="0" applyNumberFormat="1" applyFont="1" applyFill="1" applyBorder="1" applyAlignment="1">
      <alignment wrapText="1"/>
    </xf>
    <xf numFmtId="0" fontId="24" fillId="0" borderId="1" xfId="0" applyFont="1" applyBorder="1" applyAlignment="1">
      <alignment horizontal="left" wrapText="1"/>
    </xf>
    <xf numFmtId="166" fontId="24" fillId="0" borderId="3" xfId="1" applyNumberFormat="1" applyFont="1" applyBorder="1" applyAlignment="1">
      <alignment horizontal="right" vertical="center" wrapText="1" indent="1"/>
    </xf>
    <xf numFmtId="166" fontId="24" fillId="0" borderId="0" xfId="1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2" fillId="0" borderId="2" xfId="0" applyFont="1" applyBorder="1" applyAlignment="1">
      <alignment wrapText="1"/>
    </xf>
    <xf numFmtId="166" fontId="22" fillId="0" borderId="0" xfId="1" applyNumberFormat="1" applyFont="1" applyBorder="1" applyAlignment="1">
      <alignment horizontal="right" vertical="center" wrapText="1" indent="1"/>
    </xf>
    <xf numFmtId="166" fontId="2" fillId="0" borderId="0" xfId="0" applyNumberFormat="1" applyFont="1"/>
    <xf numFmtId="0" fontId="25" fillId="0" borderId="0" xfId="0" applyFont="1" applyAlignment="1">
      <alignment wrapText="1"/>
    </xf>
    <xf numFmtId="0" fontId="24" fillId="0" borderId="3" xfId="0" applyFont="1" applyBorder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2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166" fontId="22" fillId="0" borderId="3" xfId="1" applyNumberFormat="1" applyFont="1" applyBorder="1" applyAlignment="1">
      <alignment horizontal="right" vertical="center" wrapText="1" indent="1"/>
    </xf>
    <xf numFmtId="166" fontId="3" fillId="0" borderId="0" xfId="0" applyNumberFormat="1" applyFont="1"/>
    <xf numFmtId="166" fontId="9" fillId="2" borderId="0" xfId="0" applyNumberFormat="1" applyFont="1" applyFill="1"/>
    <xf numFmtId="166" fontId="3" fillId="2" borderId="0" xfId="0" applyNumberFormat="1" applyFont="1" applyFill="1"/>
    <xf numFmtId="0" fontId="21" fillId="0" borderId="1" xfId="0" applyFont="1" applyBorder="1" applyAlignment="1">
      <alignment horizontal="right" wrapText="1" indent="1"/>
    </xf>
    <xf numFmtId="0" fontId="22" fillId="0" borderId="0" xfId="0" applyFont="1" applyFill="1" applyAlignment="1">
      <alignment wrapText="1"/>
    </xf>
    <xf numFmtId="166" fontId="21" fillId="0" borderId="2" xfId="0" applyNumberFormat="1" applyFont="1" applyFill="1" applyBorder="1" applyAlignment="1">
      <alignment horizontal="right" wrapText="1" indent="1"/>
    </xf>
    <xf numFmtId="0" fontId="24" fillId="0" borderId="0" xfId="0" applyFont="1" applyFill="1" applyAlignment="1">
      <alignment wrapText="1"/>
    </xf>
    <xf numFmtId="166" fontId="21" fillId="0" borderId="0" xfId="0" applyNumberFormat="1" applyFont="1" applyFill="1" applyAlignment="1">
      <alignment horizontal="right" wrapText="1" indent="1"/>
    </xf>
    <xf numFmtId="166" fontId="23" fillId="0" borderId="0" xfId="0" applyNumberFormat="1" applyFont="1" applyFill="1" applyAlignment="1">
      <alignment horizontal="right" wrapText="1" indent="1"/>
    </xf>
    <xf numFmtId="0" fontId="24" fillId="0" borderId="3" xfId="0" applyFont="1" applyFill="1" applyBorder="1" applyAlignment="1">
      <alignment wrapText="1"/>
    </xf>
    <xf numFmtId="166" fontId="23" fillId="0" borderId="3" xfId="0" applyNumberFormat="1" applyFont="1" applyFill="1" applyBorder="1" applyAlignment="1">
      <alignment horizontal="right" wrapText="1" indent="1"/>
    </xf>
    <xf numFmtId="0" fontId="22" fillId="0" borderId="7" xfId="0" applyFont="1" applyFill="1" applyBorder="1" applyAlignment="1">
      <alignment wrapText="1"/>
    </xf>
    <xf numFmtId="166" fontId="21" fillId="0" borderId="7" xfId="0" applyNumberFormat="1" applyFont="1" applyFill="1" applyBorder="1" applyAlignment="1">
      <alignment horizontal="right" wrapText="1" indent="1"/>
    </xf>
    <xf numFmtId="166" fontId="21" fillId="0" borderId="0" xfId="0" applyNumberFormat="1" applyFont="1" applyFill="1" applyBorder="1" applyAlignment="1">
      <alignment horizontal="right" wrapText="1" indent="1"/>
    </xf>
    <xf numFmtId="0" fontId="27" fillId="0" borderId="8" xfId="0" applyFont="1" applyFill="1" applyBorder="1" applyAlignment="1">
      <alignment wrapText="1"/>
    </xf>
    <xf numFmtId="166" fontId="21" fillId="0" borderId="2" xfId="0" applyNumberFormat="1" applyFont="1" applyBorder="1" applyAlignment="1">
      <alignment horizontal="right" wrapText="1" indent="1"/>
    </xf>
    <xf numFmtId="166" fontId="21" fillId="0" borderId="0" xfId="0" applyNumberFormat="1" applyFont="1" applyAlignment="1">
      <alignment horizontal="right" wrapText="1" indent="1"/>
    </xf>
    <xf numFmtId="166" fontId="23" fillId="0" borderId="0" xfId="0" applyNumberFormat="1" applyFont="1" applyAlignment="1">
      <alignment horizontal="right" wrapText="1" indent="1"/>
    </xf>
    <xf numFmtId="0" fontId="24" fillId="0" borderId="3" xfId="0" applyFont="1" applyBorder="1" applyAlignment="1">
      <alignment wrapText="1"/>
    </xf>
    <xf numFmtId="166" fontId="23" fillId="0" borderId="3" xfId="0" applyNumberFormat="1" applyFont="1" applyBorder="1" applyAlignment="1">
      <alignment horizontal="right" wrapText="1" indent="1"/>
    </xf>
    <xf numFmtId="0" fontId="22" fillId="0" borderId="7" xfId="0" applyFont="1" applyBorder="1" applyAlignment="1">
      <alignment wrapText="1"/>
    </xf>
    <xf numFmtId="166" fontId="21" fillId="0" borderId="7" xfId="0" applyNumberFormat="1" applyFont="1" applyBorder="1" applyAlignment="1">
      <alignment horizontal="right" wrapText="1" indent="1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/>
    <xf numFmtId="0" fontId="8" fillId="0" borderId="0" xfId="0" applyFont="1" applyBorder="1" applyAlignment="1"/>
    <xf numFmtId="0" fontId="2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left" indent="15"/>
    </xf>
    <xf numFmtId="165" fontId="3" fillId="0" borderId="0" xfId="1" applyNumberFormat="1" applyFont="1" applyFill="1" applyAlignment="1">
      <alignment horizontal="right"/>
    </xf>
    <xf numFmtId="165" fontId="5" fillId="0" borderId="1" xfId="1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wrapText="1"/>
    </xf>
    <xf numFmtId="166" fontId="21" fillId="0" borderId="1" xfId="0" applyNumberFormat="1" applyFont="1" applyFill="1" applyBorder="1" applyAlignment="1">
      <alignment horizontal="right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9:H17"/>
  <sheetViews>
    <sheetView showGridLines="0" view="pageBreakPreview" zoomScaleNormal="85" zoomScaleSheetLayoutView="100" workbookViewId="0">
      <selection activeCell="K13" sqref="K13"/>
    </sheetView>
  </sheetViews>
  <sheetFormatPr defaultRowHeight="15"/>
  <sheetData>
    <row r="9" spans="8:8" ht="15.75">
      <c r="H9" s="123" t="s">
        <v>144</v>
      </c>
    </row>
    <row r="10" spans="8:8">
      <c r="H10" s="124"/>
    </row>
    <row r="11" spans="8:8">
      <c r="H11" s="124"/>
    </row>
    <row r="12" spans="8:8" ht="15.75">
      <c r="H12" s="125" t="s">
        <v>145</v>
      </c>
    </row>
    <row r="13" spans="8:8" ht="15.75">
      <c r="H13" s="125" t="s">
        <v>146</v>
      </c>
    </row>
    <row r="14" spans="8:8">
      <c r="H14" s="124"/>
    </row>
    <row r="15" spans="8:8">
      <c r="H15" s="124"/>
    </row>
    <row r="16" spans="8:8">
      <c r="H16" s="126" t="s">
        <v>88</v>
      </c>
    </row>
    <row r="17" spans="8:8">
      <c r="H17" s="1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7"/>
  <sheetViews>
    <sheetView showGridLines="0" view="pageBreakPreview" zoomScaleSheetLayoutView="100" workbookViewId="0">
      <selection activeCell="D45" sqref="D45"/>
    </sheetView>
  </sheetViews>
  <sheetFormatPr defaultRowHeight="15"/>
  <cols>
    <col min="1" max="1" width="45.85546875" style="1" customWidth="1"/>
    <col min="2" max="3" width="18.5703125" style="34" customWidth="1"/>
    <col min="4" max="4" width="12.7109375" bestFit="1" customWidth="1"/>
    <col min="5" max="5" width="14.140625" customWidth="1"/>
  </cols>
  <sheetData>
    <row r="1" spans="1:12">
      <c r="A1" s="1" t="s">
        <v>0</v>
      </c>
      <c r="B1" s="2"/>
      <c r="C1" s="2"/>
    </row>
    <row r="2" spans="1:12">
      <c r="A2" s="3" t="s">
        <v>1</v>
      </c>
      <c r="B2" s="2"/>
      <c r="C2" s="2"/>
    </row>
    <row r="3" spans="1:12">
      <c r="A3" s="4" t="s">
        <v>2</v>
      </c>
      <c r="B3" s="5"/>
      <c r="C3" s="5"/>
    </row>
    <row r="4" spans="1:12">
      <c r="B4" s="6" t="s">
        <v>3</v>
      </c>
      <c r="C4" s="6" t="s">
        <v>4</v>
      </c>
    </row>
    <row r="5" spans="1:12">
      <c r="A5" s="4"/>
      <c r="B5" s="6" t="s">
        <v>5</v>
      </c>
      <c r="C5" s="6" t="s">
        <v>6</v>
      </c>
    </row>
    <row r="6" spans="1:12" ht="15.75" thickBot="1">
      <c r="A6" s="7" t="s">
        <v>7</v>
      </c>
      <c r="B6" s="8" t="s">
        <v>8</v>
      </c>
      <c r="C6" s="8" t="s">
        <v>9</v>
      </c>
    </row>
    <row r="7" spans="1:12">
      <c r="A7" s="9" t="s">
        <v>10</v>
      </c>
      <c r="B7" s="10"/>
      <c r="C7" s="10"/>
    </row>
    <row r="8" spans="1:12">
      <c r="A8" s="11" t="s">
        <v>11</v>
      </c>
      <c r="B8" s="10"/>
      <c r="C8" s="10"/>
    </row>
    <row r="9" spans="1:12">
      <c r="A9" s="12" t="s">
        <v>12</v>
      </c>
      <c r="B9" s="13">
        <v>18674585</v>
      </c>
      <c r="C9" s="13">
        <v>17680198</v>
      </c>
      <c r="D9" s="14"/>
    </row>
    <row r="10" spans="1:12">
      <c r="A10" s="12" t="s">
        <v>13</v>
      </c>
      <c r="B10" s="13">
        <v>2228703</v>
      </c>
      <c r="C10" s="13">
        <v>2061423</v>
      </c>
      <c r="K10" s="15"/>
      <c r="L10" s="15"/>
    </row>
    <row r="11" spans="1:12">
      <c r="A11" s="12" t="s">
        <v>14</v>
      </c>
      <c r="B11" s="13">
        <v>838</v>
      </c>
      <c r="C11" s="13">
        <v>1960</v>
      </c>
      <c r="K11" s="15"/>
      <c r="L11" s="15"/>
    </row>
    <row r="12" spans="1:12">
      <c r="A12" s="12" t="s">
        <v>15</v>
      </c>
      <c r="B12" s="13">
        <v>142407</v>
      </c>
      <c r="C12" s="13">
        <v>772615</v>
      </c>
      <c r="K12" s="15"/>
      <c r="L12" s="15"/>
    </row>
    <row r="13" spans="1:12">
      <c r="A13" s="12" t="s">
        <v>16</v>
      </c>
      <c r="B13" s="13">
        <v>366</v>
      </c>
      <c r="C13" s="13">
        <v>183</v>
      </c>
      <c r="K13" s="15"/>
      <c r="L13" s="15"/>
    </row>
    <row r="14" spans="1:12" ht="15.75" thickBot="1">
      <c r="A14" s="12" t="s">
        <v>17</v>
      </c>
      <c r="B14" s="16">
        <v>824</v>
      </c>
      <c r="C14" s="16">
        <v>0</v>
      </c>
      <c r="K14" s="15"/>
      <c r="L14" s="15"/>
    </row>
    <row r="15" spans="1:12" s="19" customFormat="1" ht="15.75" thickBot="1">
      <c r="A15" s="17"/>
      <c r="B15" s="18">
        <f>SUM(B9:B14)</f>
        <v>21047723</v>
      </c>
      <c r="C15" s="18">
        <f>SUM(C9:C14)</f>
        <v>20516379</v>
      </c>
      <c r="L15" s="20"/>
    </row>
    <row r="16" spans="1:12">
      <c r="A16" s="9" t="s">
        <v>18</v>
      </c>
      <c r="B16" s="13"/>
      <c r="C16" s="13"/>
      <c r="E16" s="19"/>
      <c r="K16" s="15"/>
      <c r="L16" s="15"/>
    </row>
    <row r="17" spans="1:12">
      <c r="A17" s="12" t="s">
        <v>19</v>
      </c>
      <c r="B17" s="13">
        <v>299626</v>
      </c>
      <c r="C17" s="13">
        <v>277889</v>
      </c>
      <c r="E17" s="19"/>
    </row>
    <row r="18" spans="1:12">
      <c r="A18" s="12" t="s">
        <v>20</v>
      </c>
      <c r="B18" s="13">
        <v>727682</v>
      </c>
      <c r="C18" s="13">
        <v>640981</v>
      </c>
      <c r="E18" s="19"/>
      <c r="K18" s="15"/>
      <c r="L18" s="15"/>
    </row>
    <row r="19" spans="1:12">
      <c r="A19" s="12" t="s">
        <v>21</v>
      </c>
      <c r="B19" s="13">
        <v>196711</v>
      </c>
      <c r="C19" s="13">
        <v>83668</v>
      </c>
      <c r="E19" s="19"/>
      <c r="K19" s="15"/>
      <c r="L19" s="15"/>
    </row>
    <row r="20" spans="1:12">
      <c r="A20" s="12" t="s">
        <v>22</v>
      </c>
      <c r="B20" s="13">
        <v>39579</v>
      </c>
      <c r="C20" s="13">
        <v>127965</v>
      </c>
      <c r="E20" s="19"/>
      <c r="K20" s="15"/>
      <c r="L20" s="15"/>
    </row>
    <row r="21" spans="1:12">
      <c r="A21" s="12" t="s">
        <v>23</v>
      </c>
      <c r="B21" s="13">
        <v>1547243</v>
      </c>
      <c r="C21" s="13">
        <v>2218720</v>
      </c>
      <c r="K21" s="15"/>
      <c r="L21" s="15"/>
    </row>
    <row r="22" spans="1:12">
      <c r="A22" s="12" t="s">
        <v>24</v>
      </c>
      <c r="B22" s="13">
        <v>20232</v>
      </c>
      <c r="C22" s="13">
        <v>70244</v>
      </c>
      <c r="K22" s="15"/>
      <c r="L22" s="15"/>
    </row>
    <row r="23" spans="1:12" ht="15.75" thickBot="1">
      <c r="A23" s="21" t="s">
        <v>25</v>
      </c>
      <c r="B23" s="16">
        <v>261679</v>
      </c>
      <c r="C23" s="16">
        <v>161479</v>
      </c>
      <c r="K23" s="15"/>
      <c r="L23" s="15"/>
    </row>
    <row r="24" spans="1:12" s="19" customFormat="1" ht="15.75" thickBot="1">
      <c r="A24" s="17"/>
      <c r="B24" s="18">
        <f>SUM(B17:B23)</f>
        <v>3092752</v>
      </c>
      <c r="C24" s="18">
        <f>SUM(C17:C23)</f>
        <v>3580946</v>
      </c>
      <c r="K24" s="20"/>
      <c r="L24" s="20"/>
    </row>
    <row r="25" spans="1:12" s="19" customFormat="1" ht="15.75" thickBot="1">
      <c r="A25" s="17" t="s">
        <v>26</v>
      </c>
      <c r="B25" s="18">
        <f>B15+B24</f>
        <v>24140475</v>
      </c>
      <c r="C25" s="18">
        <f>C15+C24</f>
        <v>24097325</v>
      </c>
      <c r="D25" s="22"/>
      <c r="K25" s="20"/>
      <c r="L25" s="20"/>
    </row>
    <row r="26" spans="1:12">
      <c r="A26" s="9"/>
      <c r="B26" s="13"/>
      <c r="C26" s="13"/>
      <c r="K26" s="15"/>
      <c r="L26" s="15"/>
    </row>
    <row r="27" spans="1:12">
      <c r="A27" s="11" t="s">
        <v>27</v>
      </c>
      <c r="B27" s="13"/>
      <c r="C27" s="13"/>
    </row>
    <row r="28" spans="1:12">
      <c r="A28" s="11" t="s">
        <v>28</v>
      </c>
      <c r="B28" s="13"/>
      <c r="C28" s="13"/>
    </row>
    <row r="29" spans="1:12">
      <c r="A29" s="12" t="s">
        <v>29</v>
      </c>
      <c r="B29" s="13">
        <v>5656808</v>
      </c>
      <c r="C29" s="13">
        <v>5656808</v>
      </c>
      <c r="K29" s="15"/>
      <c r="L29" s="15"/>
    </row>
    <row r="30" spans="1:12">
      <c r="A30" s="12" t="s">
        <v>30</v>
      </c>
      <c r="B30" s="13">
        <v>2406523</v>
      </c>
      <c r="C30" s="13">
        <v>2033728</v>
      </c>
      <c r="D30" s="14"/>
      <c r="E30" s="14"/>
      <c r="K30" s="15"/>
      <c r="L30" s="15"/>
    </row>
    <row r="31" spans="1:12" ht="15.75" thickBot="1">
      <c r="A31" s="21" t="s">
        <v>31</v>
      </c>
      <c r="B31" s="16">
        <v>8951851</v>
      </c>
      <c r="C31" s="16">
        <v>8951851</v>
      </c>
      <c r="K31" s="15"/>
      <c r="L31" s="15"/>
    </row>
    <row r="32" spans="1:12" s="19" customFormat="1" ht="15.75" thickBot="1">
      <c r="A32" s="17"/>
      <c r="B32" s="18">
        <f>SUM(B29:B31)</f>
        <v>17015182</v>
      </c>
      <c r="C32" s="18">
        <f>SUM(C29:C31)</f>
        <v>16642387</v>
      </c>
      <c r="D32" s="22"/>
      <c r="E32" s="23"/>
      <c r="K32" s="20"/>
      <c r="L32" s="20"/>
    </row>
    <row r="33" spans="1:12" ht="15.75" thickBot="1">
      <c r="A33" s="24" t="s">
        <v>32</v>
      </c>
      <c r="B33" s="16">
        <v>12644</v>
      </c>
      <c r="C33" s="16">
        <v>-1919</v>
      </c>
      <c r="D33" s="25"/>
      <c r="E33" s="14"/>
      <c r="K33" s="15"/>
      <c r="L33" s="15"/>
    </row>
    <row r="34" spans="1:12" s="19" customFormat="1" ht="15.75" thickBot="1">
      <c r="A34" s="17" t="s">
        <v>33</v>
      </c>
      <c r="B34" s="18">
        <f>SUM(B32:B33)</f>
        <v>17027826</v>
      </c>
      <c r="C34" s="18">
        <f>SUM(C32:C33)</f>
        <v>16640468</v>
      </c>
      <c r="D34" s="22"/>
      <c r="E34" s="23"/>
      <c r="K34" s="20"/>
      <c r="L34" s="20"/>
    </row>
    <row r="35" spans="1:12">
      <c r="A35" s="26"/>
      <c r="B35" s="13"/>
      <c r="C35" s="13"/>
      <c r="D35" s="25"/>
      <c r="E35" s="14"/>
      <c r="K35" s="15"/>
      <c r="L35" s="15"/>
    </row>
    <row r="36" spans="1:12">
      <c r="A36" s="27" t="s">
        <v>34</v>
      </c>
      <c r="B36" s="13"/>
      <c r="C36" s="13"/>
      <c r="D36" s="28"/>
    </row>
    <row r="37" spans="1:12">
      <c r="A37" s="12" t="s">
        <v>35</v>
      </c>
      <c r="B37" s="13">
        <v>1616311</v>
      </c>
      <c r="C37" s="13">
        <v>1897525</v>
      </c>
      <c r="K37" s="15"/>
      <c r="L37" s="15"/>
    </row>
    <row r="38" spans="1:12">
      <c r="A38" s="12" t="s">
        <v>36</v>
      </c>
      <c r="B38" s="13">
        <v>189322</v>
      </c>
      <c r="C38" s="13">
        <v>311029</v>
      </c>
      <c r="K38" s="15"/>
      <c r="L38" s="15"/>
    </row>
    <row r="39" spans="1:12" ht="15.75" thickBot="1">
      <c r="A39" s="29" t="s">
        <v>37</v>
      </c>
      <c r="B39" s="16">
        <v>2169106</v>
      </c>
      <c r="C39" s="16">
        <v>2179624</v>
      </c>
      <c r="K39" s="15"/>
      <c r="L39" s="15"/>
    </row>
    <row r="40" spans="1:12" s="19" customFormat="1" ht="15.75" thickBot="1">
      <c r="A40" s="30"/>
      <c r="B40" s="18">
        <f>SUM(B37:B39)</f>
        <v>3974739</v>
      </c>
      <c r="C40" s="18">
        <f>SUM(C37:C39)</f>
        <v>4388178</v>
      </c>
      <c r="D40" s="22"/>
      <c r="K40" s="20"/>
      <c r="L40" s="20"/>
    </row>
    <row r="41" spans="1:12">
      <c r="A41" s="9" t="s">
        <v>38</v>
      </c>
      <c r="B41" s="13" t="s">
        <v>39</v>
      </c>
      <c r="C41" s="13"/>
    </row>
    <row r="42" spans="1:12">
      <c r="A42" s="12" t="s">
        <v>40</v>
      </c>
      <c r="B42" s="13">
        <v>2241746</v>
      </c>
      <c r="C42" s="13">
        <v>2206009</v>
      </c>
    </row>
    <row r="43" spans="1:12">
      <c r="A43" s="12" t="s">
        <v>41</v>
      </c>
      <c r="B43" s="13">
        <v>485767</v>
      </c>
      <c r="C43" s="13">
        <v>442980</v>
      </c>
      <c r="K43" s="15"/>
      <c r="L43" s="15"/>
    </row>
    <row r="44" spans="1:12">
      <c r="A44" s="12" t="s">
        <v>42</v>
      </c>
      <c r="B44" s="13">
        <v>94052</v>
      </c>
      <c r="C44" s="13">
        <v>41118</v>
      </c>
      <c r="K44" s="15"/>
      <c r="L44" s="15"/>
    </row>
    <row r="45" spans="1:12">
      <c r="A45" s="12" t="s">
        <v>43</v>
      </c>
      <c r="B45" s="13">
        <v>42360</v>
      </c>
      <c r="C45" s="13">
        <v>80927</v>
      </c>
      <c r="K45" s="15"/>
      <c r="L45" s="15"/>
    </row>
    <row r="46" spans="1:12">
      <c r="A46" s="12" t="s">
        <v>44</v>
      </c>
      <c r="B46" s="13">
        <v>206441</v>
      </c>
      <c r="C46" s="13">
        <v>185905</v>
      </c>
      <c r="K46" s="15"/>
      <c r="L46" s="15"/>
    </row>
    <row r="47" spans="1:12">
      <c r="A47" s="12" t="s">
        <v>45</v>
      </c>
      <c r="B47" s="13">
        <v>53361</v>
      </c>
      <c r="C47" s="13">
        <v>94938</v>
      </c>
      <c r="K47" s="15"/>
      <c r="L47" s="15"/>
    </row>
    <row r="48" spans="1:12">
      <c r="A48" s="12" t="s">
        <v>46</v>
      </c>
      <c r="B48" s="13">
        <v>0</v>
      </c>
      <c r="C48" s="13">
        <v>15580</v>
      </c>
      <c r="K48" s="15"/>
      <c r="L48" s="15"/>
    </row>
    <row r="49" spans="1:12" ht="15.75" thickBot="1">
      <c r="A49" s="21" t="s">
        <v>47</v>
      </c>
      <c r="B49" s="16">
        <v>14183</v>
      </c>
      <c r="C49" s="16">
        <v>1222</v>
      </c>
      <c r="K49" s="15"/>
      <c r="L49" s="15"/>
    </row>
    <row r="50" spans="1:12" s="19" customFormat="1" ht="15.75" thickBot="1">
      <c r="A50" s="17"/>
      <c r="B50" s="18">
        <f>SUM(B42:B49)</f>
        <v>3137910</v>
      </c>
      <c r="C50" s="18">
        <f>SUM(C42:C49)</f>
        <v>3068679</v>
      </c>
      <c r="D50" s="22"/>
      <c r="K50" s="20"/>
      <c r="L50" s="20"/>
    </row>
    <row r="51" spans="1:12" s="19" customFormat="1" ht="15.75" thickBot="1">
      <c r="A51" s="17" t="s">
        <v>48</v>
      </c>
      <c r="B51" s="18">
        <f>SUM(B50,B40,)</f>
        <v>7112649</v>
      </c>
      <c r="C51" s="18">
        <f>SUM(C50,C40,)</f>
        <v>7456857</v>
      </c>
      <c r="K51" s="20"/>
      <c r="L51" s="20"/>
    </row>
    <row r="52" spans="1:12" ht="15.75" thickBot="1">
      <c r="A52" s="11"/>
      <c r="B52" s="16"/>
      <c r="C52" s="16"/>
      <c r="K52" s="15"/>
      <c r="L52" s="15"/>
    </row>
    <row r="53" spans="1:12" s="19" customFormat="1" ht="15.75" thickBot="1">
      <c r="A53" s="17" t="s">
        <v>49</v>
      </c>
      <c r="B53" s="18">
        <f>SUM(B51,B34)</f>
        <v>24140475</v>
      </c>
      <c r="C53" s="18">
        <f>SUM(C51,C34)</f>
        <v>24097325</v>
      </c>
      <c r="D53" s="31"/>
    </row>
    <row r="54" spans="1:12">
      <c r="A54" s="12"/>
      <c r="B54" s="32"/>
      <c r="C54" s="32"/>
    </row>
    <row r="55" spans="1:12">
      <c r="B55" s="2"/>
      <c r="C55" s="2"/>
    </row>
    <row r="56" spans="1:12">
      <c r="A56" s="1" t="s">
        <v>50</v>
      </c>
      <c r="B56" s="128" t="s">
        <v>51</v>
      </c>
      <c r="C56" s="128"/>
    </row>
    <row r="57" spans="1:12">
      <c r="B57" s="33"/>
      <c r="C57" s="33"/>
    </row>
    <row r="58" spans="1:12">
      <c r="B58" s="33"/>
      <c r="C58" s="33"/>
    </row>
    <row r="59" spans="1:12">
      <c r="A59" s="1" t="s">
        <v>52</v>
      </c>
      <c r="B59" s="128" t="s">
        <v>53</v>
      </c>
      <c r="C59" s="128" t="s">
        <v>54</v>
      </c>
    </row>
    <row r="62" spans="1:12" s="35" customFormat="1">
      <c r="B62" s="36" t="b">
        <f>B53=B25</f>
        <v>1</v>
      </c>
      <c r="C62" s="36" t="b">
        <f>C53=C25</f>
        <v>1</v>
      </c>
    </row>
    <row r="64" spans="1:12">
      <c r="B64" s="36"/>
      <c r="C64" s="36"/>
    </row>
    <row r="67" spans="1:3" s="35" customFormat="1">
      <c r="A67" s="1"/>
      <c r="B67" s="34"/>
      <c r="C67" s="34"/>
    </row>
  </sheetData>
  <mergeCells count="2">
    <mergeCell ref="B56:C56"/>
    <mergeCell ref="B59:C59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showGridLines="0" view="pageBreakPreview" topLeftCell="A13" zoomScaleNormal="70" zoomScaleSheetLayoutView="100" workbookViewId="0">
      <selection activeCell="B28" sqref="B28"/>
    </sheetView>
  </sheetViews>
  <sheetFormatPr defaultRowHeight="15"/>
  <cols>
    <col min="1" max="1" width="50.7109375" style="1" bestFit="1" customWidth="1"/>
    <col min="2" max="2" width="21.28515625" style="49" customWidth="1"/>
    <col min="3" max="3" width="21.28515625" style="48" customWidth="1"/>
    <col min="4" max="4" width="11.5703125" style="25" bestFit="1" customWidth="1"/>
    <col min="5" max="5" width="13" style="25" bestFit="1" customWidth="1"/>
    <col min="6" max="6" width="12" customWidth="1"/>
  </cols>
  <sheetData>
    <row r="1" spans="1:10">
      <c r="A1" s="1" t="s">
        <v>0</v>
      </c>
      <c r="B1" s="37"/>
      <c r="C1" s="37"/>
    </row>
    <row r="2" spans="1:10">
      <c r="A2" s="3" t="s">
        <v>55</v>
      </c>
      <c r="B2" s="37"/>
      <c r="C2" s="37"/>
    </row>
    <row r="3" spans="1:10">
      <c r="A3" s="4" t="s">
        <v>56</v>
      </c>
      <c r="B3" s="37"/>
      <c r="C3" s="37"/>
    </row>
    <row r="4" spans="1:10" ht="15" customHeight="1" thickBot="1">
      <c r="A4" s="4"/>
      <c r="B4" s="129" t="s">
        <v>57</v>
      </c>
      <c r="C4" s="129"/>
    </row>
    <row r="5" spans="1:10">
      <c r="A5" s="4"/>
      <c r="B5" s="38" t="s">
        <v>58</v>
      </c>
      <c r="C5" s="38" t="s">
        <v>59</v>
      </c>
    </row>
    <row r="6" spans="1:10" ht="15.75" thickBot="1">
      <c r="A6" s="7" t="s">
        <v>7</v>
      </c>
      <c r="B6" s="8" t="s">
        <v>8</v>
      </c>
      <c r="C6" s="8" t="str">
        <f>B6</f>
        <v>(неаудировано)</v>
      </c>
    </row>
    <row r="7" spans="1:10">
      <c r="A7" s="11"/>
      <c r="B7" s="10"/>
      <c r="C7" s="10"/>
    </row>
    <row r="8" spans="1:10">
      <c r="A8" s="12" t="s">
        <v>60</v>
      </c>
      <c r="B8" s="13">
        <v>2846330</v>
      </c>
      <c r="C8" s="13">
        <v>1927210</v>
      </c>
      <c r="I8" s="15"/>
      <c r="J8" s="15"/>
    </row>
    <row r="9" spans="1:10">
      <c r="A9" s="12" t="s">
        <v>61</v>
      </c>
      <c r="B9" s="13">
        <v>82319</v>
      </c>
      <c r="C9" s="13">
        <v>104992</v>
      </c>
      <c r="I9" s="15"/>
      <c r="J9" s="15"/>
    </row>
    <row r="10" spans="1:10" ht="15.75" thickBot="1">
      <c r="A10" s="12" t="s">
        <v>62</v>
      </c>
      <c r="B10" s="16">
        <v>402017</v>
      </c>
      <c r="C10" s="16">
        <v>225134</v>
      </c>
      <c r="I10" s="15"/>
      <c r="J10" s="15"/>
    </row>
    <row r="11" spans="1:10">
      <c r="A11" s="24"/>
      <c r="B11" s="13"/>
      <c r="C11" s="13"/>
      <c r="I11" s="15"/>
      <c r="J11" s="15"/>
    </row>
    <row r="12" spans="1:10" s="19" customFormat="1">
      <c r="A12" s="11" t="s">
        <v>63</v>
      </c>
      <c r="B12" s="39">
        <f>SUM(B8:B10)</f>
        <v>3330666</v>
      </c>
      <c r="C12" s="39">
        <f>SUM(C8:C10)</f>
        <v>2257336</v>
      </c>
      <c r="D12" s="22"/>
      <c r="E12" s="22"/>
    </row>
    <row r="13" spans="1:10">
      <c r="A13" s="12"/>
      <c r="B13" s="13"/>
      <c r="C13" s="13"/>
      <c r="I13" s="15"/>
      <c r="J13" s="15"/>
    </row>
    <row r="14" spans="1:10">
      <c r="A14" s="12" t="s">
        <v>64</v>
      </c>
      <c r="B14" s="13">
        <v>-939259</v>
      </c>
      <c r="C14" s="13">
        <v>-675778</v>
      </c>
      <c r="J14" s="15"/>
    </row>
    <row r="15" spans="1:10">
      <c r="A15" s="12" t="s">
        <v>65</v>
      </c>
      <c r="B15" s="13">
        <v>-241373</v>
      </c>
      <c r="C15" s="13">
        <v>-155039</v>
      </c>
      <c r="I15" s="15"/>
      <c r="J15" s="15"/>
    </row>
    <row r="16" spans="1:10">
      <c r="A16" s="12" t="s">
        <v>66</v>
      </c>
      <c r="B16" s="13">
        <v>-685587</v>
      </c>
      <c r="C16" s="13">
        <v>-443739</v>
      </c>
      <c r="I16" s="15"/>
      <c r="J16" s="15"/>
    </row>
    <row r="17" spans="1:10" ht="15.75" thickBot="1">
      <c r="A17" s="12" t="s">
        <v>67</v>
      </c>
      <c r="B17" s="16">
        <v>-677649</v>
      </c>
      <c r="C17" s="16">
        <v>-515250</v>
      </c>
      <c r="I17" s="15"/>
      <c r="J17" s="15"/>
    </row>
    <row r="18" spans="1:10">
      <c r="A18" s="24"/>
      <c r="B18" s="13"/>
      <c r="C18" s="13"/>
    </row>
    <row r="19" spans="1:10" s="19" customFormat="1">
      <c r="A19" s="11" t="s">
        <v>68</v>
      </c>
      <c r="B19" s="39">
        <f>SUM(B12:B17)</f>
        <v>786798</v>
      </c>
      <c r="C19" s="39">
        <f>SUM(C12:C17)</f>
        <v>467530</v>
      </c>
      <c r="D19" s="22"/>
      <c r="E19" s="22"/>
      <c r="I19" s="20"/>
    </row>
    <row r="20" spans="1:10">
      <c r="A20" s="12"/>
      <c r="B20" s="13"/>
      <c r="C20" s="13"/>
      <c r="I20" s="15"/>
      <c r="J20" s="15"/>
    </row>
    <row r="21" spans="1:10">
      <c r="A21" s="12" t="s">
        <v>69</v>
      </c>
      <c r="B21" s="13">
        <v>10336</v>
      </c>
      <c r="C21" s="13">
        <v>-104412</v>
      </c>
      <c r="J21" s="15"/>
    </row>
    <row r="22" spans="1:10">
      <c r="A22" s="12" t="s">
        <v>70</v>
      </c>
      <c r="B22" s="13">
        <v>0</v>
      </c>
      <c r="C22" s="13">
        <v>45115</v>
      </c>
      <c r="J22" s="15"/>
    </row>
    <row r="23" spans="1:10">
      <c r="A23" s="12" t="s">
        <v>71</v>
      </c>
      <c r="B23" s="13">
        <v>-14387</v>
      </c>
      <c r="C23" s="13">
        <v>-10911</v>
      </c>
      <c r="I23" s="15"/>
      <c r="J23" s="15"/>
    </row>
    <row r="24" spans="1:10">
      <c r="A24" s="12" t="s">
        <v>72</v>
      </c>
      <c r="B24" s="13">
        <v>-345944</v>
      </c>
      <c r="C24" s="13">
        <v>-297728</v>
      </c>
      <c r="I24" s="15"/>
    </row>
    <row r="25" spans="1:10">
      <c r="A25" s="122" t="s">
        <v>73</v>
      </c>
      <c r="B25" s="13">
        <v>123</v>
      </c>
      <c r="C25" s="13">
        <v>2742</v>
      </c>
      <c r="I25" s="15"/>
      <c r="J25" s="15"/>
    </row>
    <row r="26" spans="1:10" ht="15.75" thickBot="1">
      <c r="A26" s="40" t="s">
        <v>74</v>
      </c>
      <c r="B26" s="16">
        <v>-41</v>
      </c>
      <c r="C26" s="16">
        <v>0</v>
      </c>
    </row>
    <row r="27" spans="1:10">
      <c r="A27" s="12"/>
      <c r="B27" s="13"/>
      <c r="C27" s="13"/>
      <c r="F27" s="28"/>
      <c r="G27" s="28"/>
      <c r="I27" s="15"/>
      <c r="J27" s="15"/>
    </row>
    <row r="28" spans="1:10" s="19" customFormat="1">
      <c r="A28" s="11" t="s">
        <v>75</v>
      </c>
      <c r="B28" s="39">
        <f>SUM(B19:B26)</f>
        <v>436885</v>
      </c>
      <c r="C28" s="39">
        <f>SUM(C19:C26)</f>
        <v>102336</v>
      </c>
      <c r="D28" s="22"/>
      <c r="E28" s="22"/>
      <c r="I28" s="20"/>
      <c r="J28" s="20"/>
    </row>
    <row r="29" spans="1:10">
      <c r="A29" s="12"/>
      <c r="B29" s="13"/>
      <c r="C29" s="13"/>
    </row>
    <row r="30" spans="1:10" ht="15.75" thickBot="1">
      <c r="A30" s="41" t="s">
        <v>76</v>
      </c>
      <c r="B30" s="16">
        <v>-49527</v>
      </c>
      <c r="C30" s="16">
        <v>-65740</v>
      </c>
    </row>
    <row r="31" spans="1:10">
      <c r="A31" s="42"/>
      <c r="B31" s="13"/>
      <c r="C31" s="13"/>
    </row>
    <row r="32" spans="1:10" s="19" customFormat="1" ht="15.75" thickBot="1">
      <c r="A32" s="43" t="s">
        <v>77</v>
      </c>
      <c r="B32" s="18">
        <f>SUM(B28:B30)</f>
        <v>387358</v>
      </c>
      <c r="C32" s="18">
        <f>SUM(C28:C30)</f>
        <v>36596</v>
      </c>
      <c r="D32" s="22"/>
      <c r="E32" s="22"/>
    </row>
    <row r="33" spans="1:3">
      <c r="A33" s="12" t="s">
        <v>78</v>
      </c>
      <c r="B33" s="44"/>
      <c r="C33" s="44"/>
    </row>
    <row r="34" spans="1:3">
      <c r="A34" s="45" t="s">
        <v>79</v>
      </c>
      <c r="B34" s="13">
        <f>B32-B35</f>
        <v>372795</v>
      </c>
      <c r="C34" s="13">
        <f>C32-C35</f>
        <v>39025</v>
      </c>
    </row>
    <row r="35" spans="1:3" ht="15.75" thickBot="1">
      <c r="A35" s="46" t="s">
        <v>80</v>
      </c>
      <c r="B35" s="16">
        <v>14563</v>
      </c>
      <c r="C35" s="16">
        <v>-2429</v>
      </c>
    </row>
    <row r="36" spans="1:3" ht="15.75" thickBot="1">
      <c r="A36" s="43"/>
      <c r="B36" s="18">
        <f>SUM(B34:B35)</f>
        <v>387358</v>
      </c>
      <c r="C36" s="18">
        <f>SUM(C34:C35)</f>
        <v>36596</v>
      </c>
    </row>
    <row r="37" spans="1:3">
      <c r="B37" s="47"/>
      <c r="C37" s="47"/>
    </row>
    <row r="38" spans="1:3">
      <c r="A38" s="1" t="s">
        <v>50</v>
      </c>
      <c r="B38" s="128" t="s">
        <v>51</v>
      </c>
      <c r="C38" s="128"/>
    </row>
    <row r="39" spans="1:3">
      <c r="B39" s="33"/>
      <c r="C39" s="33"/>
    </row>
    <row r="40" spans="1:3">
      <c r="B40" s="33"/>
      <c r="C40" s="33"/>
    </row>
    <row r="41" spans="1:3">
      <c r="A41" s="1" t="s">
        <v>52</v>
      </c>
      <c r="B41" s="128" t="s">
        <v>53</v>
      </c>
      <c r="C41" s="128" t="s">
        <v>54</v>
      </c>
    </row>
    <row r="42" spans="1:3">
      <c r="B42" s="34"/>
    </row>
  </sheetData>
  <mergeCells count="3">
    <mergeCell ref="B4:C4"/>
    <mergeCell ref="B38:C38"/>
    <mergeCell ref="B41:C41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1"/>
  <sheetViews>
    <sheetView showGridLines="0" view="pageBreakPreview" zoomScale="115" zoomScaleNormal="85" zoomScaleSheetLayoutView="115" workbookViewId="0">
      <selection activeCell="A3" sqref="A3"/>
    </sheetView>
  </sheetViews>
  <sheetFormatPr defaultRowHeight="15"/>
  <cols>
    <col min="1" max="1" width="51.7109375" customWidth="1"/>
    <col min="2" max="2" width="21.7109375" style="73" customWidth="1"/>
    <col min="3" max="3" width="22.7109375" style="72" customWidth="1"/>
  </cols>
  <sheetData>
    <row r="1" spans="1:6">
      <c r="A1" t="s">
        <v>0</v>
      </c>
      <c r="B1" s="50"/>
      <c r="C1" s="50"/>
    </row>
    <row r="2" spans="1:6">
      <c r="A2" s="3" t="s">
        <v>81</v>
      </c>
      <c r="B2" s="50"/>
      <c r="C2" s="50"/>
    </row>
    <row r="3" spans="1:6">
      <c r="A3" s="4" t="s">
        <v>56</v>
      </c>
      <c r="B3" s="50"/>
      <c r="C3" s="50"/>
    </row>
    <row r="4" spans="1:6">
      <c r="A4" s="51"/>
      <c r="B4" s="52"/>
      <c r="C4" s="52"/>
    </row>
    <row r="5" spans="1:6" ht="15.75" thickBot="1">
      <c r="A5" s="53"/>
      <c r="B5" s="130" t="s">
        <v>57</v>
      </c>
      <c r="C5" s="130"/>
    </row>
    <row r="6" spans="1:6">
      <c r="B6" s="54" t="s">
        <v>58</v>
      </c>
      <c r="C6" s="54" t="s">
        <v>59</v>
      </c>
    </row>
    <row r="7" spans="1:6" ht="15.75" thickBot="1">
      <c r="A7" s="55" t="s">
        <v>7</v>
      </c>
      <c r="B7" s="56" t="s">
        <v>8</v>
      </c>
      <c r="C7" s="56" t="str">
        <f>B7</f>
        <v>(неаудировано)</v>
      </c>
    </row>
    <row r="8" spans="1:6">
      <c r="A8" s="57"/>
      <c r="B8" s="58"/>
      <c r="C8" s="58"/>
    </row>
    <row r="9" spans="1:6" s="19" customFormat="1">
      <c r="A9" s="59" t="s">
        <v>77</v>
      </c>
      <c r="B9" s="39">
        <f>PL!B32</f>
        <v>387358</v>
      </c>
      <c r="C9" s="39">
        <f>PL!C32</f>
        <v>36596</v>
      </c>
    </row>
    <row r="10" spans="1:6">
      <c r="A10" s="60"/>
      <c r="B10" s="13"/>
      <c r="C10" s="13"/>
    </row>
    <row r="11" spans="1:6">
      <c r="A11" s="60" t="s">
        <v>82</v>
      </c>
      <c r="B11" s="13"/>
      <c r="C11" s="13"/>
    </row>
    <row r="12" spans="1:6" s="62" customFormat="1" ht="36.75">
      <c r="A12" s="61" t="s">
        <v>83</v>
      </c>
      <c r="B12" s="13"/>
      <c r="C12" s="13"/>
      <c r="D12"/>
      <c r="E12"/>
      <c r="F12"/>
    </row>
    <row r="13" spans="1:6" s="62" customFormat="1">
      <c r="A13" s="61" t="s">
        <v>70</v>
      </c>
      <c r="B13" s="13">
        <v>0</v>
      </c>
      <c r="C13" s="13">
        <v>119631</v>
      </c>
      <c r="D13"/>
      <c r="E13"/>
      <c r="F13"/>
    </row>
    <row r="14" spans="1:6" s="62" customFormat="1">
      <c r="A14" s="61" t="s">
        <v>84</v>
      </c>
      <c r="B14" s="63">
        <v>0</v>
      </c>
      <c r="C14" s="63">
        <v>-23926</v>
      </c>
      <c r="D14"/>
      <c r="E14"/>
      <c r="F14"/>
    </row>
    <row r="15" spans="1:6" s="65" customFormat="1">
      <c r="A15" s="64" t="s">
        <v>85</v>
      </c>
      <c r="B15" s="39">
        <f>SUM(B13:B14)</f>
        <v>0</v>
      </c>
      <c r="C15" s="39">
        <f>SUM(C13:C14)</f>
        <v>95705</v>
      </c>
      <c r="D15" s="19"/>
      <c r="E15" s="19"/>
      <c r="F15" s="19"/>
    </row>
    <row r="16" spans="1:6" s="62" customFormat="1">
      <c r="A16" s="61"/>
      <c r="B16" s="13"/>
      <c r="C16" s="13"/>
      <c r="D16"/>
      <c r="E16"/>
      <c r="F16"/>
    </row>
    <row r="17" spans="1:9">
      <c r="A17" s="66" t="s">
        <v>82</v>
      </c>
      <c r="B17" s="13">
        <v>0</v>
      </c>
      <c r="C17" s="13">
        <v>0</v>
      </c>
      <c r="H17" s="15"/>
      <c r="I17" s="15"/>
    </row>
    <row r="18" spans="1:9" ht="15.75" thickBot="1">
      <c r="A18" s="67"/>
      <c r="B18" s="16"/>
      <c r="C18" s="16"/>
    </row>
    <row r="19" spans="1:9" s="19" customFormat="1" ht="15.75" thickBot="1">
      <c r="A19" s="68" t="s">
        <v>86</v>
      </c>
      <c r="B19" s="69">
        <f>B9+B15</f>
        <v>387358</v>
      </c>
      <c r="C19" s="69">
        <f>C9+C15</f>
        <v>132301</v>
      </c>
    </row>
    <row r="20" spans="1:9" s="19" customFormat="1">
      <c r="A20" s="70"/>
      <c r="B20" s="39"/>
      <c r="C20" s="39"/>
    </row>
    <row r="21" spans="1:9" s="19" customFormat="1">
      <c r="A21" s="12" t="s">
        <v>78</v>
      </c>
      <c r="B21" s="39"/>
      <c r="C21" s="39"/>
    </row>
    <row r="22" spans="1:9" s="19" customFormat="1">
      <c r="A22" s="45" t="s">
        <v>79</v>
      </c>
      <c r="B22" s="13">
        <f>B19-B23</f>
        <v>372795</v>
      </c>
      <c r="C22" s="13">
        <f>C19-C23</f>
        <v>134730</v>
      </c>
    </row>
    <row r="23" spans="1:9" ht="15.75" thickBot="1">
      <c r="A23" s="46" t="s">
        <v>80</v>
      </c>
      <c r="B23" s="16">
        <f>PL!B35</f>
        <v>14563</v>
      </c>
      <c r="C23" s="16">
        <f>PL!C35</f>
        <v>-2429</v>
      </c>
    </row>
    <row r="24" spans="1:9">
      <c r="B24" s="50"/>
      <c r="C24" s="50"/>
    </row>
    <row r="25" spans="1:9">
      <c r="B25" s="50"/>
      <c r="C25" s="50"/>
    </row>
    <row r="26" spans="1:9">
      <c r="B26" s="50"/>
      <c r="C26" s="50"/>
      <c r="H26" s="15"/>
      <c r="I26" s="15"/>
    </row>
    <row r="27" spans="1:9">
      <c r="A27" t="s">
        <v>50</v>
      </c>
      <c r="B27" s="128" t="s">
        <v>51</v>
      </c>
      <c r="C27" s="128"/>
    </row>
    <row r="28" spans="1:9">
      <c r="B28" s="33"/>
      <c r="C28" s="33"/>
    </row>
    <row r="29" spans="1:9">
      <c r="B29" s="33"/>
      <c r="C29" s="33"/>
    </row>
    <row r="30" spans="1:9">
      <c r="A30" t="s">
        <v>52</v>
      </c>
      <c r="B30" s="128" t="s">
        <v>53</v>
      </c>
      <c r="C30" s="128" t="s">
        <v>54</v>
      </c>
    </row>
    <row r="31" spans="1:9">
      <c r="B31" s="71"/>
    </row>
  </sheetData>
  <mergeCells count="3">
    <mergeCell ref="B5:C5"/>
    <mergeCell ref="B27:C27"/>
    <mergeCell ref="B30:C30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5"/>
  <sheetViews>
    <sheetView showGridLines="0" view="pageBreakPreview" topLeftCell="A43" zoomScaleNormal="85" zoomScaleSheetLayoutView="100" workbookViewId="0">
      <selection activeCell="E45" sqref="E45"/>
    </sheetView>
  </sheetViews>
  <sheetFormatPr defaultRowHeight="15"/>
  <cols>
    <col min="1" max="1" width="57.28515625" style="1" customWidth="1"/>
    <col min="2" max="2" width="19.5703125" style="100" customWidth="1"/>
    <col min="3" max="3" width="19.5703125" style="98" customWidth="1"/>
    <col min="4" max="4" width="15.140625" style="75" customWidth="1"/>
  </cols>
  <sheetData>
    <row r="1" spans="1:8">
      <c r="A1" s="1" t="s">
        <v>0</v>
      </c>
      <c r="B1" s="74"/>
      <c r="C1" s="74"/>
    </row>
    <row r="2" spans="1:8">
      <c r="A2" s="3" t="s">
        <v>87</v>
      </c>
      <c r="B2" s="74"/>
      <c r="C2" s="74"/>
    </row>
    <row r="3" spans="1:8">
      <c r="A3" s="4" t="s">
        <v>88</v>
      </c>
      <c r="B3" s="74"/>
      <c r="C3" s="74"/>
    </row>
    <row r="4" spans="1:8">
      <c r="B4" s="74"/>
      <c r="C4" s="74"/>
    </row>
    <row r="5" spans="1:8" ht="15.75" thickBot="1">
      <c r="A5" s="76"/>
      <c r="B5" s="131" t="s">
        <v>57</v>
      </c>
      <c r="C5" s="131"/>
    </row>
    <row r="6" spans="1:8">
      <c r="A6" s="77"/>
      <c r="B6" s="78" t="s">
        <v>58</v>
      </c>
      <c r="C6" s="78" t="s">
        <v>59</v>
      </c>
    </row>
    <row r="7" spans="1:8" ht="15.75" thickBot="1">
      <c r="A7" s="79" t="s">
        <v>7</v>
      </c>
      <c r="B7" s="80" t="s">
        <v>8</v>
      </c>
      <c r="C7" s="80" t="str">
        <f>B7</f>
        <v>(неаудировано)</v>
      </c>
      <c r="G7" s="15"/>
      <c r="H7" s="15"/>
    </row>
    <row r="8" spans="1:8">
      <c r="A8" s="81" t="s">
        <v>89</v>
      </c>
      <c r="B8" s="82"/>
      <c r="C8" s="82"/>
    </row>
    <row r="9" spans="1:8" ht="15.75" thickBot="1">
      <c r="A9" s="83" t="s">
        <v>90</v>
      </c>
      <c r="B9" s="84">
        <v>436885</v>
      </c>
      <c r="C9" s="84">
        <v>102336</v>
      </c>
      <c r="G9" s="15"/>
      <c r="H9" s="15"/>
    </row>
    <row r="10" spans="1:8">
      <c r="A10" s="81" t="s">
        <v>91</v>
      </c>
      <c r="B10" s="85"/>
      <c r="C10" s="85"/>
      <c r="G10" s="15"/>
      <c r="H10" s="15"/>
    </row>
    <row r="11" spans="1:8">
      <c r="A11" s="86" t="s">
        <v>92</v>
      </c>
      <c r="B11" s="85">
        <v>676527</v>
      </c>
      <c r="C11" s="85">
        <v>513800</v>
      </c>
      <c r="G11" s="15"/>
      <c r="H11" s="15"/>
    </row>
    <row r="12" spans="1:8">
      <c r="A12" s="87" t="s">
        <v>93</v>
      </c>
      <c r="B12" s="85">
        <v>1122</v>
      </c>
      <c r="C12" s="85">
        <v>1450</v>
      </c>
      <c r="G12" s="15"/>
    </row>
    <row r="13" spans="1:8">
      <c r="A13" s="87" t="s">
        <v>94</v>
      </c>
      <c r="B13" s="85">
        <v>-37969</v>
      </c>
      <c r="C13" s="85">
        <v>75239</v>
      </c>
      <c r="H13" s="15"/>
    </row>
    <row r="14" spans="1:8">
      <c r="A14" s="87" t="s">
        <v>95</v>
      </c>
      <c r="B14" s="85">
        <v>10996</v>
      </c>
      <c r="C14" s="85">
        <v>-4519</v>
      </c>
      <c r="G14" s="15"/>
      <c r="H14" s="15"/>
    </row>
    <row r="15" spans="1:8">
      <c r="A15" s="87" t="s">
        <v>72</v>
      </c>
      <c r="B15" s="85">
        <v>345944</v>
      </c>
      <c r="C15" s="85">
        <v>297728</v>
      </c>
    </row>
    <row r="16" spans="1:8">
      <c r="A16" s="87" t="s">
        <v>71</v>
      </c>
      <c r="B16" s="85">
        <v>14387</v>
      </c>
      <c r="C16" s="85">
        <v>10911</v>
      </c>
      <c r="E16" s="15"/>
      <c r="F16" s="15"/>
    </row>
    <row r="17" spans="1:8" ht="15.75" thickBot="1">
      <c r="A17" s="87" t="s">
        <v>70</v>
      </c>
      <c r="B17" s="84">
        <v>0</v>
      </c>
      <c r="C17" s="84">
        <v>-45115</v>
      </c>
      <c r="E17" s="15"/>
      <c r="F17" s="15"/>
    </row>
    <row r="18" spans="1:8" s="19" customFormat="1" ht="23.25">
      <c r="A18" s="88" t="s">
        <v>96</v>
      </c>
      <c r="B18" s="89">
        <f>SUM(B9:B17)</f>
        <v>1447892</v>
      </c>
      <c r="C18" s="89">
        <f>SUM(C9:C17)</f>
        <v>951830</v>
      </c>
      <c r="D18" s="90"/>
    </row>
    <row r="19" spans="1:8">
      <c r="A19" s="86" t="s">
        <v>97</v>
      </c>
      <c r="B19" s="85"/>
      <c r="C19" s="85" t="s">
        <v>98</v>
      </c>
      <c r="G19" s="15"/>
      <c r="H19" s="15"/>
    </row>
    <row r="20" spans="1:8">
      <c r="A20" s="87" t="s">
        <v>19</v>
      </c>
      <c r="B20" s="85">
        <v>-21737</v>
      </c>
      <c r="C20" s="85">
        <v>-20943</v>
      </c>
      <c r="G20" s="15"/>
      <c r="H20" s="15"/>
    </row>
    <row r="21" spans="1:8">
      <c r="A21" s="87" t="s">
        <v>20</v>
      </c>
      <c r="B21" s="85">
        <v>-97697</v>
      </c>
      <c r="C21" s="85">
        <v>-190246</v>
      </c>
      <c r="G21" s="15"/>
      <c r="H21" s="15"/>
    </row>
    <row r="22" spans="1:8">
      <c r="A22" s="87" t="s">
        <v>99</v>
      </c>
      <c r="B22" s="85">
        <v>671477</v>
      </c>
      <c r="C22" s="85">
        <v>-705653</v>
      </c>
      <c r="G22" s="15"/>
      <c r="H22" s="15"/>
    </row>
    <row r="23" spans="1:8">
      <c r="A23" s="87" t="s">
        <v>100</v>
      </c>
      <c r="B23" s="85">
        <v>-63214</v>
      </c>
      <c r="C23" s="85">
        <v>-34988</v>
      </c>
    </row>
    <row r="24" spans="1:8">
      <c r="A24" s="86" t="s">
        <v>101</v>
      </c>
      <c r="B24" s="85"/>
      <c r="C24" s="85"/>
      <c r="G24" s="15"/>
      <c r="H24" s="15"/>
    </row>
    <row r="25" spans="1:8">
      <c r="A25" s="87" t="s">
        <v>102</v>
      </c>
      <c r="B25" s="85">
        <v>-38567</v>
      </c>
      <c r="C25" s="85">
        <v>-110750</v>
      </c>
      <c r="G25" s="15"/>
      <c r="H25" s="15"/>
    </row>
    <row r="26" spans="1:8">
      <c r="A26" s="87" t="s">
        <v>44</v>
      </c>
      <c r="B26" s="85">
        <v>-101171</v>
      </c>
      <c r="C26" s="85">
        <v>397105</v>
      </c>
      <c r="G26" s="15"/>
      <c r="H26" s="15"/>
    </row>
    <row r="27" spans="1:8">
      <c r="A27" s="87" t="s">
        <v>103</v>
      </c>
      <c r="B27" s="85">
        <v>-15580</v>
      </c>
      <c r="C27" s="85">
        <v>-14343</v>
      </c>
      <c r="G27" s="15"/>
      <c r="H27" s="15"/>
    </row>
    <row r="28" spans="1:8" ht="15.75" thickBot="1">
      <c r="A28" s="83" t="s">
        <v>104</v>
      </c>
      <c r="B28" s="84">
        <v>-1099</v>
      </c>
      <c r="C28" s="84">
        <v>40152</v>
      </c>
      <c r="G28" s="15"/>
      <c r="H28" s="15"/>
    </row>
    <row r="29" spans="1:8" s="19" customFormat="1">
      <c r="A29" s="81" t="s">
        <v>105</v>
      </c>
      <c r="B29" s="89">
        <f>SUM(B18:B28)</f>
        <v>1780304</v>
      </c>
      <c r="C29" s="89">
        <f>SUM(C18:C28)</f>
        <v>312164</v>
      </c>
      <c r="D29" s="90"/>
      <c r="G29" s="20"/>
      <c r="H29" s="20"/>
    </row>
    <row r="30" spans="1:8">
      <c r="A30" s="87" t="s">
        <v>106</v>
      </c>
      <c r="B30" s="85">
        <v>-255488</v>
      </c>
      <c r="C30" s="85">
        <v>-196551</v>
      </c>
      <c r="H30" s="15"/>
    </row>
    <row r="31" spans="1:8" ht="15.75" thickBot="1">
      <c r="A31" s="83" t="s">
        <v>107</v>
      </c>
      <c r="B31" s="84">
        <v>0</v>
      </c>
      <c r="C31" s="84">
        <v>0</v>
      </c>
    </row>
    <row r="32" spans="1:8" s="19" customFormat="1" ht="23.25">
      <c r="A32" s="81" t="s">
        <v>108</v>
      </c>
      <c r="B32" s="89">
        <f>SUM(B29:B31)</f>
        <v>1524816</v>
      </c>
      <c r="C32" s="89">
        <f>SUM(C29:C31)</f>
        <v>115613</v>
      </c>
      <c r="D32" s="90"/>
      <c r="E32" s="20"/>
    </row>
    <row r="33" spans="1:8">
      <c r="A33" s="91"/>
      <c r="B33" s="85"/>
      <c r="C33" s="85"/>
      <c r="E33" s="15"/>
    </row>
    <row r="34" spans="1:8">
      <c r="A34" s="81" t="s">
        <v>109</v>
      </c>
      <c r="B34" s="85"/>
      <c r="C34" s="85"/>
    </row>
    <row r="35" spans="1:8">
      <c r="A35" s="87" t="s">
        <v>110</v>
      </c>
      <c r="B35" s="85">
        <v>0</v>
      </c>
      <c r="C35" s="85">
        <v>-131876</v>
      </c>
    </row>
    <row r="36" spans="1:8">
      <c r="A36" s="87" t="s">
        <v>111</v>
      </c>
      <c r="B36" s="85">
        <v>0</v>
      </c>
      <c r="C36" s="85">
        <v>356441</v>
      </c>
      <c r="G36" s="15"/>
      <c r="H36" s="15"/>
    </row>
    <row r="37" spans="1:8">
      <c r="A37" s="87" t="s">
        <v>112</v>
      </c>
      <c r="B37" s="85">
        <v>-1222373</v>
      </c>
      <c r="C37" s="85">
        <v>-700362</v>
      </c>
      <c r="H37" s="15"/>
    </row>
    <row r="38" spans="1:8" ht="15.75" thickBot="1">
      <c r="A38" s="92" t="s">
        <v>113</v>
      </c>
      <c r="B38" s="84">
        <v>0</v>
      </c>
      <c r="C38" s="84">
        <v>-1761</v>
      </c>
      <c r="G38" s="15"/>
      <c r="H38" s="15"/>
    </row>
    <row r="39" spans="1:8" s="19" customFormat="1" ht="23.25">
      <c r="A39" s="81" t="s">
        <v>114</v>
      </c>
      <c r="B39" s="89">
        <f>SUM(B35:B38)</f>
        <v>-1222373</v>
      </c>
      <c r="C39" s="89">
        <f>SUM(C35:C38)</f>
        <v>-477558</v>
      </c>
      <c r="D39" s="90"/>
    </row>
    <row r="40" spans="1:8">
      <c r="A40" s="91"/>
      <c r="B40" s="85"/>
      <c r="C40" s="85"/>
    </row>
    <row r="41" spans="1:8">
      <c r="A41" s="81" t="s">
        <v>115</v>
      </c>
      <c r="B41" s="85"/>
      <c r="C41" s="85"/>
      <c r="E41" s="15"/>
    </row>
    <row r="42" spans="1:8">
      <c r="A42" s="87" t="s">
        <v>116</v>
      </c>
      <c r="B42" s="85">
        <v>-383905</v>
      </c>
      <c r="C42" s="85">
        <v>-230456</v>
      </c>
    </row>
    <row r="43" spans="1:8">
      <c r="A43" s="87" t="s">
        <v>117</v>
      </c>
      <c r="B43" s="85">
        <v>167445</v>
      </c>
      <c r="C43" s="85">
        <v>572728</v>
      </c>
      <c r="H43" s="15"/>
    </row>
    <row r="44" spans="1:8">
      <c r="A44" s="87" t="s">
        <v>118</v>
      </c>
      <c r="B44" s="85">
        <v>0</v>
      </c>
      <c r="C44" s="85">
        <v>-294413</v>
      </c>
    </row>
    <row r="45" spans="1:8">
      <c r="A45" s="87" t="s">
        <v>119</v>
      </c>
      <c r="B45" s="85">
        <v>0</v>
      </c>
      <c r="C45" s="85">
        <v>232250</v>
      </c>
      <c r="H45" s="15"/>
    </row>
    <row r="46" spans="1:8">
      <c r="A46" s="87" t="s">
        <v>120</v>
      </c>
      <c r="B46" s="85">
        <v>0</v>
      </c>
      <c r="C46" s="85">
        <v>-204380</v>
      </c>
      <c r="G46" s="15"/>
      <c r="H46" s="15"/>
    </row>
    <row r="47" spans="1:8">
      <c r="A47" s="87" t="s">
        <v>121</v>
      </c>
      <c r="B47" s="85">
        <v>-1668</v>
      </c>
      <c r="C47" s="85">
        <v>-9883</v>
      </c>
      <c r="H47" s="15"/>
    </row>
    <row r="48" spans="1:8" ht="15.75" thickBot="1">
      <c r="A48" s="93" t="s">
        <v>122</v>
      </c>
      <c r="B48" s="84">
        <v>0</v>
      </c>
      <c r="C48" s="84">
        <v>300</v>
      </c>
      <c r="H48" s="15"/>
    </row>
    <row r="49" spans="1:8" s="19" customFormat="1" ht="16.5" customHeight="1">
      <c r="A49" s="88" t="s">
        <v>123</v>
      </c>
      <c r="B49" s="89">
        <f>SUM(B42:B48)</f>
        <v>-218128</v>
      </c>
      <c r="C49" s="89">
        <f>SUM(C42:C48)</f>
        <v>66146</v>
      </c>
      <c r="D49" s="90"/>
      <c r="G49" s="20"/>
      <c r="H49" s="20"/>
    </row>
    <row r="50" spans="1:8">
      <c r="A50" s="91"/>
      <c r="B50" s="85"/>
      <c r="C50" s="85"/>
      <c r="G50" s="15"/>
    </row>
    <row r="51" spans="1:8" s="19" customFormat="1" ht="23.25">
      <c r="A51" s="94" t="s">
        <v>124</v>
      </c>
      <c r="B51" s="89">
        <f>B32+B39+B49</f>
        <v>84315</v>
      </c>
      <c r="C51" s="89">
        <f>C32+C39+C49</f>
        <v>-295799</v>
      </c>
      <c r="D51" s="90"/>
      <c r="H51" s="20"/>
    </row>
    <row r="52" spans="1:8">
      <c r="A52" s="86"/>
      <c r="B52" s="85"/>
      <c r="C52" s="85"/>
      <c r="G52" s="15"/>
      <c r="H52" s="15"/>
    </row>
    <row r="53" spans="1:8" ht="23.25">
      <c r="A53" s="87" t="s">
        <v>125</v>
      </c>
      <c r="B53" s="85">
        <v>15885</v>
      </c>
      <c r="C53" s="85">
        <v>195648</v>
      </c>
    </row>
    <row r="54" spans="1:8">
      <c r="A54" s="95"/>
      <c r="B54" s="85"/>
      <c r="C54" s="85"/>
      <c r="G54" s="15"/>
      <c r="H54" s="15"/>
    </row>
    <row r="55" spans="1:8" s="19" customFormat="1" ht="15.75" thickBot="1">
      <c r="A55" s="96" t="s">
        <v>126</v>
      </c>
      <c r="B55" s="97">
        <f>+BS!C23</f>
        <v>161479</v>
      </c>
      <c r="C55" s="97">
        <v>261938</v>
      </c>
      <c r="D55" s="90"/>
      <c r="G55" s="20"/>
    </row>
    <row r="56" spans="1:8" s="19" customFormat="1" ht="15.75" thickBot="1">
      <c r="A56" s="96" t="s">
        <v>127</v>
      </c>
      <c r="B56" s="97">
        <f>SUM(B51:B55)</f>
        <v>261679</v>
      </c>
      <c r="C56" s="97">
        <f>SUM(C51:C55)</f>
        <v>161787</v>
      </c>
      <c r="D56" s="90"/>
      <c r="G56" s="20"/>
      <c r="H56" s="20"/>
    </row>
    <row r="57" spans="1:8">
      <c r="A57" s="77"/>
      <c r="B57" s="74"/>
      <c r="G57" s="15"/>
      <c r="H57" s="15"/>
    </row>
    <row r="58" spans="1:8">
      <c r="B58" s="74"/>
    </row>
    <row r="59" spans="1:8">
      <c r="B59" s="50"/>
    </row>
    <row r="60" spans="1:8">
      <c r="A60" s="1" t="s">
        <v>50</v>
      </c>
      <c r="B60" s="128" t="s">
        <v>51</v>
      </c>
      <c r="C60" s="128"/>
    </row>
    <row r="61" spans="1:8">
      <c r="B61" s="33"/>
      <c r="C61" s="33"/>
    </row>
    <row r="62" spans="1:8" s="75" customFormat="1">
      <c r="A62" s="1"/>
      <c r="B62" s="33"/>
      <c r="C62" s="33"/>
      <c r="E62"/>
      <c r="F62"/>
      <c r="G62"/>
      <c r="H62"/>
    </row>
    <row r="63" spans="1:8" s="75" customFormat="1">
      <c r="A63" s="1" t="s">
        <v>52</v>
      </c>
      <c r="B63" s="128" t="s">
        <v>53</v>
      </c>
      <c r="C63" s="128" t="s">
        <v>54</v>
      </c>
      <c r="E63"/>
      <c r="F63"/>
      <c r="G63"/>
      <c r="H63"/>
    </row>
    <row r="64" spans="1:8" s="75" customFormat="1">
      <c r="A64" s="1"/>
      <c r="B64" s="34"/>
      <c r="C64" s="98"/>
      <c r="E64"/>
      <c r="F64"/>
      <c r="G64"/>
      <c r="H64"/>
    </row>
    <row r="65" spans="1:8" s="75" customFormat="1">
      <c r="A65" s="1"/>
      <c r="B65" s="99" t="b">
        <f>B56=BS!B23</f>
        <v>1</v>
      </c>
      <c r="C65" s="98"/>
      <c r="E65"/>
      <c r="F65"/>
      <c r="G65"/>
      <c r="H65"/>
    </row>
  </sheetData>
  <mergeCells count="3">
    <mergeCell ref="B5:C5"/>
    <mergeCell ref="B60:C60"/>
    <mergeCell ref="B63:C63"/>
  </mergeCells>
  <printOptions horizontalCentered="1" verticalCentered="1"/>
  <pageMargins left="0.70866141732283472" right="0.39370078740157483" top="0.74803149606299213" bottom="0.74803149606299213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tabSelected="1" view="pageBreakPreview" zoomScaleSheetLayoutView="100" workbookViewId="0">
      <selection activeCell="E16" sqref="E16"/>
    </sheetView>
  </sheetViews>
  <sheetFormatPr defaultRowHeight="15"/>
  <cols>
    <col min="1" max="1" width="39.85546875" customWidth="1"/>
    <col min="2" max="2" width="10" style="72" customWidth="1"/>
    <col min="3" max="3" width="12" style="72" customWidth="1"/>
    <col min="4" max="4" width="15" style="72" customWidth="1"/>
    <col min="5" max="5" width="11.28515625" style="72" bestFit="1" customWidth="1"/>
    <col min="6" max="6" width="12.85546875" style="72" customWidth="1"/>
    <col min="7" max="7" width="11.28515625" style="72" bestFit="1" customWidth="1"/>
    <col min="8" max="8" width="10.7109375" bestFit="1" customWidth="1"/>
  </cols>
  <sheetData>
    <row r="1" spans="1:8">
      <c r="A1" t="s">
        <v>0</v>
      </c>
    </row>
    <row r="2" spans="1:8">
      <c r="A2" s="3" t="s">
        <v>128</v>
      </c>
    </row>
    <row r="3" spans="1:8">
      <c r="A3" s="4" t="s">
        <v>56</v>
      </c>
    </row>
    <row r="5" spans="1:8" ht="35.25" thickBot="1">
      <c r="A5" s="79" t="s">
        <v>7</v>
      </c>
      <c r="B5" s="101" t="s">
        <v>29</v>
      </c>
      <c r="C5" s="101" t="s">
        <v>129</v>
      </c>
      <c r="D5" s="101" t="s">
        <v>130</v>
      </c>
      <c r="E5" s="101" t="s">
        <v>131</v>
      </c>
      <c r="F5" s="101" t="s">
        <v>32</v>
      </c>
      <c r="G5" s="101" t="s">
        <v>132</v>
      </c>
    </row>
    <row r="6" spans="1:8">
      <c r="A6" s="102" t="s">
        <v>133</v>
      </c>
      <c r="B6" s="103">
        <v>5656808</v>
      </c>
      <c r="C6" s="103">
        <f>+BS!C31</f>
        <v>8951851</v>
      </c>
      <c r="D6" s="103">
        <f>+BS!C30</f>
        <v>2033728</v>
      </c>
      <c r="E6" s="103">
        <f>SUM(B6:D6)</f>
        <v>16642387</v>
      </c>
      <c r="F6" s="103">
        <f>+BS!C33</f>
        <v>-1919</v>
      </c>
      <c r="G6" s="103">
        <f>SUM(E6:F6)</f>
        <v>16640468</v>
      </c>
    </row>
    <row r="7" spans="1:8">
      <c r="A7" s="104" t="s">
        <v>134</v>
      </c>
      <c r="B7" s="105" t="s">
        <v>135</v>
      </c>
      <c r="C7" s="105" t="s">
        <v>135</v>
      </c>
      <c r="D7" s="106">
        <f>PL!B34</f>
        <v>372795</v>
      </c>
      <c r="E7" s="106">
        <f>SUM(B7:D7)</f>
        <v>372795</v>
      </c>
      <c r="F7" s="106">
        <f>+PL!B35</f>
        <v>14563</v>
      </c>
      <c r="G7" s="106">
        <f t="shared" ref="G7:G13" si="0">SUM(E7:F7)</f>
        <v>387358</v>
      </c>
    </row>
    <row r="8" spans="1:8" ht="15.75" thickBot="1">
      <c r="A8" s="107" t="s">
        <v>82</v>
      </c>
      <c r="B8" s="108" t="s">
        <v>135</v>
      </c>
      <c r="C8" s="108">
        <f>+CI!B15</f>
        <v>0</v>
      </c>
      <c r="D8" s="108" t="s">
        <v>135</v>
      </c>
      <c r="E8" s="108">
        <f>SUM(B8:D8)</f>
        <v>0</v>
      </c>
      <c r="F8" s="108">
        <v>0</v>
      </c>
      <c r="G8" s="108">
        <f t="shared" si="0"/>
        <v>0</v>
      </c>
    </row>
    <row r="9" spans="1:8">
      <c r="A9" s="104" t="s">
        <v>136</v>
      </c>
      <c r="B9" s="106">
        <f>SUM(B7:B8)</f>
        <v>0</v>
      </c>
      <c r="C9" s="106">
        <f t="shared" ref="C9:G9" si="1">SUM(C7:C8)</f>
        <v>0</v>
      </c>
      <c r="D9" s="106">
        <f t="shared" si="1"/>
        <v>372795</v>
      </c>
      <c r="E9" s="106">
        <f t="shared" si="1"/>
        <v>372795</v>
      </c>
      <c r="F9" s="106">
        <f t="shared" si="1"/>
        <v>14563</v>
      </c>
      <c r="G9" s="106">
        <f t="shared" si="1"/>
        <v>387358</v>
      </c>
    </row>
    <row r="10" spans="1:8">
      <c r="A10" s="104" t="s">
        <v>137</v>
      </c>
      <c r="B10" s="106" t="s">
        <v>135</v>
      </c>
      <c r="C10" s="106" t="s">
        <v>135</v>
      </c>
      <c r="D10" s="106">
        <f>CF!B46</f>
        <v>0</v>
      </c>
      <c r="E10" s="106">
        <f t="shared" ref="E10:E12" si="2">SUM(B10:D10)</f>
        <v>0</v>
      </c>
      <c r="F10" s="106">
        <v>0</v>
      </c>
      <c r="G10" s="106">
        <f t="shared" si="0"/>
        <v>0</v>
      </c>
    </row>
    <row r="11" spans="1:8">
      <c r="A11" s="104" t="s">
        <v>138</v>
      </c>
      <c r="B11" s="106">
        <v>0</v>
      </c>
      <c r="C11" s="106">
        <v>0</v>
      </c>
      <c r="D11" s="106">
        <v>0</v>
      </c>
      <c r="E11" s="106">
        <f t="shared" si="2"/>
        <v>0</v>
      </c>
      <c r="F11" s="106">
        <v>0</v>
      </c>
      <c r="G11" s="106">
        <f t="shared" si="0"/>
        <v>0</v>
      </c>
    </row>
    <row r="12" spans="1:8" ht="15.75" thickBot="1">
      <c r="A12" s="104" t="s">
        <v>139</v>
      </c>
      <c r="B12" s="106" t="s">
        <v>135</v>
      </c>
      <c r="C12" s="106"/>
      <c r="D12" s="106">
        <f>-C12</f>
        <v>0</v>
      </c>
      <c r="E12" s="106">
        <f t="shared" si="2"/>
        <v>0</v>
      </c>
      <c r="F12" s="106">
        <v>0</v>
      </c>
      <c r="G12" s="106">
        <f t="shared" si="0"/>
        <v>0</v>
      </c>
    </row>
    <row r="13" spans="1:8" ht="24" thickBot="1">
      <c r="A13" s="109" t="s">
        <v>140</v>
      </c>
      <c r="B13" s="110">
        <f t="shared" ref="B13:D13" si="3">SUM(B6,B9:B12)</f>
        <v>5656808</v>
      </c>
      <c r="C13" s="110">
        <f t="shared" si="3"/>
        <v>8951851</v>
      </c>
      <c r="D13" s="110">
        <f t="shared" si="3"/>
        <v>2406523</v>
      </c>
      <c r="E13" s="110">
        <f>SUM(E6,E9:E12)</f>
        <v>17015182</v>
      </c>
      <c r="F13" s="110">
        <f>SUM(F6,F9:F12)</f>
        <v>12644</v>
      </c>
      <c r="G13" s="110">
        <f t="shared" si="0"/>
        <v>17027826</v>
      </c>
      <c r="H13" s="111"/>
    </row>
    <row r="14" spans="1:8" ht="16.5" thickTop="1" thickBot="1">
      <c r="A14" s="112"/>
      <c r="B14" s="105"/>
      <c r="C14" s="105"/>
      <c r="D14" s="105"/>
      <c r="E14" s="105"/>
      <c r="F14" s="105"/>
      <c r="G14" s="105"/>
    </row>
    <row r="15" spans="1:8">
      <c r="A15" s="81" t="s">
        <v>141</v>
      </c>
      <c r="B15" s="113">
        <v>5656808</v>
      </c>
      <c r="C15" s="113">
        <v>5073345</v>
      </c>
      <c r="D15" s="113">
        <v>2100232</v>
      </c>
      <c r="E15" s="113">
        <f>SUM(B15:D15)</f>
        <v>12830385</v>
      </c>
      <c r="F15" s="113">
        <v>0</v>
      </c>
      <c r="G15" s="113">
        <f t="shared" ref="G15:G22" si="4">SUM(E15:F15)</f>
        <v>12830385</v>
      </c>
    </row>
    <row r="16" spans="1:8">
      <c r="A16" s="86" t="s">
        <v>134</v>
      </c>
      <c r="B16" s="114" t="s">
        <v>135</v>
      </c>
      <c r="C16" s="114" t="s">
        <v>135</v>
      </c>
      <c r="D16" s="115">
        <f>+PL!C34</f>
        <v>39025</v>
      </c>
      <c r="E16" s="115">
        <f>SUM(B16:D16)</f>
        <v>39025</v>
      </c>
      <c r="F16" s="115">
        <f>+PL!C35</f>
        <v>-2429</v>
      </c>
      <c r="G16" s="115">
        <f t="shared" si="4"/>
        <v>36596</v>
      </c>
    </row>
    <row r="17" spans="1:7" ht="15.75" thickBot="1">
      <c r="A17" s="116" t="s">
        <v>82</v>
      </c>
      <c r="B17" s="117" t="s">
        <v>135</v>
      </c>
      <c r="C17" s="117">
        <f>+CI!C15</f>
        <v>95705</v>
      </c>
      <c r="D17" s="117" t="s">
        <v>135</v>
      </c>
      <c r="E17" s="117">
        <f>SUM(B17:D17)</f>
        <v>95705</v>
      </c>
      <c r="F17" s="117">
        <v>0</v>
      </c>
      <c r="G17" s="117">
        <f t="shared" si="4"/>
        <v>95705</v>
      </c>
    </row>
    <row r="18" spans="1:7">
      <c r="A18" s="86" t="s">
        <v>136</v>
      </c>
      <c r="B18" s="115">
        <f>SUM(B16:B17)</f>
        <v>0</v>
      </c>
      <c r="C18" s="115">
        <f>SUM(C16:C17)</f>
        <v>95705</v>
      </c>
      <c r="D18" s="115">
        <f>SUM(D16:D17)</f>
        <v>39025</v>
      </c>
      <c r="E18" s="115">
        <f t="shared" ref="E18" si="5">SUM(B18:D18)</f>
        <v>134730</v>
      </c>
      <c r="F18" s="106">
        <f>SUM(F15:F17)</f>
        <v>-2429</v>
      </c>
      <c r="G18" s="115">
        <f t="shared" si="4"/>
        <v>132301</v>
      </c>
    </row>
    <row r="19" spans="1:7">
      <c r="A19" s="86" t="s">
        <v>137</v>
      </c>
      <c r="B19" s="115" t="s">
        <v>142</v>
      </c>
      <c r="C19" s="115" t="s">
        <v>142</v>
      </c>
      <c r="D19" s="115">
        <v>-204380</v>
      </c>
      <c r="E19" s="115">
        <f>D19</f>
        <v>-204380</v>
      </c>
      <c r="F19" s="115">
        <v>0</v>
      </c>
      <c r="G19" s="115">
        <f t="shared" si="4"/>
        <v>-204380</v>
      </c>
    </row>
    <row r="20" spans="1:7">
      <c r="A20" s="104" t="s">
        <v>138</v>
      </c>
      <c r="B20" s="115">
        <v>0</v>
      </c>
      <c r="C20" s="115">
        <v>0</v>
      </c>
      <c r="D20" s="115">
        <v>0</v>
      </c>
      <c r="E20" s="115">
        <f>D20</f>
        <v>0</v>
      </c>
      <c r="F20" s="115">
        <v>300</v>
      </c>
      <c r="G20" s="115">
        <f t="shared" si="4"/>
        <v>300</v>
      </c>
    </row>
    <row r="21" spans="1:7" ht="15.75" thickBot="1">
      <c r="A21" s="86" t="s">
        <v>139</v>
      </c>
      <c r="B21" s="115" t="s">
        <v>135</v>
      </c>
      <c r="C21" s="115">
        <v>-10743</v>
      </c>
      <c r="D21" s="115">
        <f>-C21</f>
        <v>10743</v>
      </c>
      <c r="E21" s="115">
        <f>SUM(B21:D21)</f>
        <v>0</v>
      </c>
      <c r="F21" s="115">
        <v>0</v>
      </c>
      <c r="G21" s="115">
        <f t="shared" si="4"/>
        <v>0</v>
      </c>
    </row>
    <row r="22" spans="1:7" ht="24" thickBot="1">
      <c r="A22" s="118" t="s">
        <v>143</v>
      </c>
      <c r="B22" s="119">
        <f t="shared" ref="B22:D22" si="6">SUM(B15,B18:B21)</f>
        <v>5656808</v>
      </c>
      <c r="C22" s="119">
        <f t="shared" si="6"/>
        <v>5158307</v>
      </c>
      <c r="D22" s="119">
        <f t="shared" si="6"/>
        <v>1945620</v>
      </c>
      <c r="E22" s="119">
        <f>SUM(E15,E18:E21)</f>
        <v>12760735</v>
      </c>
      <c r="F22" s="119">
        <f>SUM(F15,F18:F21)</f>
        <v>-2129</v>
      </c>
      <c r="G22" s="119">
        <f t="shared" si="4"/>
        <v>12758606</v>
      </c>
    </row>
    <row r="23" spans="1:7" ht="15.75" thickTop="1"/>
    <row r="28" spans="1:7">
      <c r="A28" t="s">
        <v>50</v>
      </c>
      <c r="B28" s="120"/>
      <c r="C28" s="98"/>
      <c r="D28" s="128" t="s">
        <v>51</v>
      </c>
      <c r="E28" s="128"/>
    </row>
    <row r="29" spans="1:7">
      <c r="B29" s="120"/>
      <c r="C29" s="98"/>
      <c r="D29" s="33"/>
      <c r="E29" s="33"/>
    </row>
    <row r="30" spans="1:7">
      <c r="B30" s="120"/>
      <c r="C30" s="98"/>
      <c r="D30" s="33"/>
      <c r="E30" s="33"/>
    </row>
    <row r="31" spans="1:7">
      <c r="A31" t="s">
        <v>52</v>
      </c>
      <c r="B31" s="120"/>
      <c r="C31" s="98"/>
      <c r="D31" s="128" t="s">
        <v>53</v>
      </c>
      <c r="E31" s="128" t="s">
        <v>54</v>
      </c>
    </row>
    <row r="32" spans="1:7">
      <c r="B32" s="120"/>
      <c r="C32" s="121"/>
      <c r="D32" s="98"/>
    </row>
  </sheetData>
  <mergeCells count="2">
    <mergeCell ref="D28:E28"/>
    <mergeCell ref="D31:E31"/>
  </mergeCells>
  <pageMargins left="0.70866141732283472" right="0.39370078740157483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CL</vt:lpstr>
      <vt:lpstr>BS</vt:lpstr>
      <vt:lpstr>PL</vt:lpstr>
      <vt:lpstr>CI</vt:lpstr>
      <vt:lpstr>CF</vt:lpstr>
      <vt:lpstr>EC</vt:lpstr>
      <vt:lpstr>BS!Область_печати</vt:lpstr>
      <vt:lpstr>CF!Область_печати</vt:lpstr>
      <vt:lpstr>CI!Область_печати</vt:lpstr>
      <vt:lpstr>CL!Область_печати</vt:lpstr>
      <vt:lpstr>EC!Область_печати</vt:lpstr>
      <vt:lpstr>PL!Область_печати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l.dolgih</dc:creator>
  <cp:lastModifiedBy>l.dolgih</cp:lastModifiedBy>
  <dcterms:created xsi:type="dcterms:W3CDTF">2016-10-21T11:55:41Z</dcterms:created>
  <dcterms:modified xsi:type="dcterms:W3CDTF">2016-10-26T04:07:47Z</dcterms:modified>
</cp:coreProperties>
</file>