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Форма 1" sheetId="1" r:id="rId1"/>
    <sheet name="Форма 2" sheetId="2" r:id="rId2"/>
    <sheet name="Форма 3" sheetId="4" r:id="rId3"/>
    <sheet name="Форма 4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C14" i="2"/>
  <c r="C20" i="2" s="1"/>
  <c r="C25" i="2" s="1"/>
  <c r="D32" i="4" l="1"/>
  <c r="D33" i="4" s="1"/>
  <c r="D29" i="4"/>
  <c r="D16" i="4"/>
  <c r="D33" i="2" l="1"/>
  <c r="D37" i="2" s="1"/>
  <c r="C20" i="4" l="1"/>
  <c r="C32" i="4"/>
  <c r="C39" i="4"/>
  <c r="C37" i="4"/>
  <c r="C35" i="4" l="1"/>
  <c r="C21" i="4"/>
  <c r="C19" i="4"/>
  <c r="C22" i="4"/>
  <c r="C16" i="4"/>
  <c r="C15" i="4"/>
  <c r="E14" i="3" l="1"/>
  <c r="E16" i="3"/>
  <c r="G14" i="3"/>
  <c r="D39" i="2"/>
  <c r="D20" i="2"/>
  <c r="D25" i="2" s="1"/>
  <c r="D29" i="2" l="1"/>
  <c r="D12" i="4"/>
  <c r="D49" i="1"/>
  <c r="D54" i="1"/>
  <c r="C54" i="1"/>
  <c r="C49" i="1"/>
  <c r="D38" i="1"/>
  <c r="D42" i="1" s="1"/>
  <c r="C38" i="1"/>
  <c r="C42" i="1" s="1"/>
  <c r="D28" i="1"/>
  <c r="C28" i="1"/>
  <c r="C20" i="1"/>
  <c r="D16" i="3"/>
  <c r="C30" i="1" l="1"/>
  <c r="C56" i="1"/>
  <c r="C58" i="1" s="1"/>
  <c r="F15" i="3" l="1"/>
  <c r="H15" i="3" s="1"/>
  <c r="F14" i="3"/>
  <c r="H14" i="3" s="1"/>
  <c r="C33" i="4"/>
  <c r="C29" i="4"/>
  <c r="D18" i="4"/>
  <c r="D23" i="4" s="1"/>
  <c r="G16" i="3"/>
  <c r="F13" i="3"/>
  <c r="H13" i="3" s="1"/>
  <c r="C16" i="3"/>
  <c r="B16" i="3"/>
  <c r="H16" i="3" l="1"/>
  <c r="F16" i="3"/>
  <c r="D19" i="1" l="1"/>
  <c r="D20" i="1" l="1"/>
  <c r="D30" i="1" s="1"/>
  <c r="C14" i="4"/>
  <c r="D56" i="1"/>
  <c r="D58" i="1" l="1"/>
  <c r="C12" i="4" l="1"/>
  <c r="C18" i="4" s="1"/>
  <c r="C23" i="4" s="1"/>
  <c r="C29" i="2"/>
  <c r="C31" i="2" s="1"/>
  <c r="C33" i="2" l="1"/>
  <c r="C37" i="2" l="1"/>
  <c r="C39" i="2" s="1"/>
</calcChain>
</file>

<file path=xl/sharedStrings.xml><?xml version="1.0" encoding="utf-8"?>
<sst xmlns="http://schemas.openxmlformats.org/spreadsheetml/2006/main" count="193" uniqueCount="122">
  <si>
    <t>АКТИВЫ</t>
  </si>
  <si>
    <t xml:space="preserve">Долгосрочные активы </t>
  </si>
  <si>
    <t>Основные средства</t>
  </si>
  <si>
    <t>Нематериальные активы</t>
  </si>
  <si>
    <t>Биологические активы</t>
  </si>
  <si>
    <t>Отложенные налоговые активы</t>
  </si>
  <si>
    <t>Прочие долгосрочные активы</t>
  </si>
  <si>
    <t>Итого долгосрочных активов</t>
  </si>
  <si>
    <t>Краткосрочные активы</t>
  </si>
  <si>
    <t>Запасы</t>
  </si>
  <si>
    <t>Денежные средства и их эквиваленты</t>
  </si>
  <si>
    <t>Итого краткосрочных активов</t>
  </si>
  <si>
    <t>КАПИТАЛ</t>
  </si>
  <si>
    <t xml:space="preserve">Нераспределенная прибыль (непокрытый убыток)  </t>
  </si>
  <si>
    <t>ОБЯЗАТЕЛЬСТВА</t>
  </si>
  <si>
    <t xml:space="preserve">Долгосрочные обязательства </t>
  </si>
  <si>
    <t>Отложенные налоговые  обязательства</t>
  </si>
  <si>
    <t>Итого долгосрочных обязательств</t>
  </si>
  <si>
    <t>Краткосрочные обязательства</t>
  </si>
  <si>
    <t>Краткосрочная кредиторская задолженность</t>
  </si>
  <si>
    <t>Итого краткосрочных обязательств</t>
  </si>
  <si>
    <t>Прочие доходы</t>
  </si>
  <si>
    <t>Административные расходы</t>
  </si>
  <si>
    <t>Прочие расходы</t>
  </si>
  <si>
    <t>Операционная прибыль</t>
  </si>
  <si>
    <t>Финансовые доходы</t>
  </si>
  <si>
    <t>Финансовые расходы</t>
  </si>
  <si>
    <t>Прибыль (убыток) до налогообложения</t>
  </si>
  <si>
    <t xml:space="preserve">Чистая прибыль (убыток) за период </t>
  </si>
  <si>
    <t>Контролирующая компания</t>
  </si>
  <si>
    <t xml:space="preserve">Доля меньшинства </t>
  </si>
  <si>
    <t>Итого</t>
  </si>
  <si>
    <t xml:space="preserve">Консолидированный промежуточный сжатый Отчет о финансовом положении </t>
  </si>
  <si>
    <t>Вид деятельности:</t>
  </si>
  <si>
    <t>Производство и реализация с/х продукции</t>
  </si>
  <si>
    <t>Организационно-правовая форма:</t>
  </si>
  <si>
    <t>Акционерное общество</t>
  </si>
  <si>
    <t>Юридический адрес:</t>
  </si>
  <si>
    <t>Бегалин Н.Н.</t>
  </si>
  <si>
    <t>Консолидированный промежуточный сжатый отчет о совокупном доходе и убытках</t>
  </si>
  <si>
    <t xml:space="preserve">Потоки денежных средств от операционной деятельности </t>
  </si>
  <si>
    <t>Прибыль/(убыток) до налогообложения</t>
  </si>
  <si>
    <t>С корректировкой на:</t>
  </si>
  <si>
    <t>Потоки денежных средств от операционной деятельности до изменений оборотного капитала</t>
  </si>
  <si>
    <t>Налог на прибыль уплаченный</t>
  </si>
  <si>
    <t xml:space="preserve">Потоки денежных средств от инвестиционной деятельности </t>
  </si>
  <si>
    <t xml:space="preserve">Приобретение доли в дочерних предприятиях </t>
  </si>
  <si>
    <t xml:space="preserve">Потоки денежных средств от финансовой деятельности </t>
  </si>
  <si>
    <t>в тыс.тенге</t>
  </si>
  <si>
    <t>Консолидированный промежуточный сжатый отчет о движений денежных средств</t>
  </si>
  <si>
    <t xml:space="preserve">Приобретение биологических  активов </t>
  </si>
  <si>
    <t>Итого капитал, причитающийся собственникам Компании</t>
  </si>
  <si>
    <t>Доля меньшинства</t>
  </si>
  <si>
    <t>Краткосрочная дебиторская задолженность</t>
  </si>
  <si>
    <t>Авансовые платежи по КПН</t>
  </si>
  <si>
    <t>ВСЕГО АКТИВЫ</t>
  </si>
  <si>
    <t>ВСЕГО КАПИТАЛА</t>
  </si>
  <si>
    <t xml:space="preserve"> </t>
  </si>
  <si>
    <t>31 марта 2014 г.</t>
  </si>
  <si>
    <t>Долгосрочные активы предназначенные для продажи</t>
  </si>
  <si>
    <t>Компонент обязательств по привилегированным акциям</t>
  </si>
  <si>
    <t>Заимствования</t>
  </si>
  <si>
    <t>31 декабря 2013 г.</t>
  </si>
  <si>
    <t>по состоянию на 31 марта 2014 года (неаудированный)</t>
  </si>
  <si>
    <t>АО "Атамекен-Агро"</t>
  </si>
  <si>
    <t>за 1 квартал, закончившийся 31 марта 2014 года (неаудированный)</t>
  </si>
  <si>
    <t>1 квартал 2014 г.</t>
  </si>
  <si>
    <t>Валовый доход</t>
  </si>
  <si>
    <t>И.О. Главного бухгалтера</t>
  </si>
  <si>
    <t>Консолидированный промежуточный сжатый Отчет об изменениях в капитале</t>
  </si>
  <si>
    <t>Себестоимость реализованной продукции</t>
  </si>
  <si>
    <t>Доход от реализации продукции</t>
  </si>
  <si>
    <t>Расходы  по подоходному  налогу</t>
  </si>
  <si>
    <t>И.О. Председателя Правления</t>
  </si>
  <si>
    <t>Уставный капитал, простые акции</t>
  </si>
  <si>
    <t>Уставный капитал, привилегированные акции</t>
  </si>
  <si>
    <t>ВСЕГО ОБЯЗАТЕЛЬСТВ</t>
  </si>
  <si>
    <t>Резерв по переоценке</t>
  </si>
  <si>
    <t>Денежные средства и их эквиваленты на конец периода</t>
  </si>
  <si>
    <t>Денежные средства и их эквиваленты на начало периода</t>
  </si>
  <si>
    <t>1 квартал 2014 года</t>
  </si>
  <si>
    <t>Остаток на 31 декабря 2013 года</t>
  </si>
  <si>
    <t>Остаток на 31 марта 2014 года</t>
  </si>
  <si>
    <t>Нераспределенная прибыль /(непокрытый убыток)</t>
  </si>
  <si>
    <t>ВСЕГО ОБЯЗАТЕЛЬСТВ И КАПИТАЛА</t>
  </si>
  <si>
    <t xml:space="preserve">   Собственникам Компании</t>
  </si>
  <si>
    <t>Прибыль за  период</t>
  </si>
  <si>
    <t>Прочий совокупный доход от переоценки</t>
  </si>
  <si>
    <t>Поступление (погашение) кредитов</t>
  </si>
  <si>
    <t>1 квартал 2013 г.*</t>
  </si>
  <si>
    <t>* для целей соответствия МСФО данные за 1 квартал 2013 года были пересчитаны.</t>
  </si>
  <si>
    <t>1 квартал 2013 года*</t>
  </si>
  <si>
    <t>Приобретение НМА</t>
  </si>
  <si>
    <t xml:space="preserve">   Амортизацию основных средств</t>
  </si>
  <si>
    <t xml:space="preserve">   Амортизацию прочих нематериальных активов</t>
  </si>
  <si>
    <t xml:space="preserve">   Доходы от признания био активов по справедливой стоимости</t>
  </si>
  <si>
    <t xml:space="preserve">Уменьшение запасов </t>
  </si>
  <si>
    <t>(увеличение) торговой и прочей дебиторской задолженности</t>
  </si>
  <si>
    <t>(уменьшение) торговой и прочей кредиторской задолженности</t>
  </si>
  <si>
    <t>Оттоки денежных средств, использованных в инвестиционной деятельности</t>
  </si>
  <si>
    <t>Притоки денежных средств от финансовой деятельности</t>
  </si>
  <si>
    <t>Балансовая стоимость одной простой акции (в тенге)</t>
  </si>
  <si>
    <t>Инвестиционная собственность</t>
  </si>
  <si>
    <t>Балансовая стоимость одной привилегированной акции 1 группы  (в тенге)</t>
  </si>
  <si>
    <t>р-н Нового мясокомбината, д/у 30</t>
  </si>
  <si>
    <t xml:space="preserve">Акмолинская область, г.Кокшетау, </t>
  </si>
  <si>
    <t>Всего совокупный доход за период</t>
  </si>
  <si>
    <t>Прибыль, причитающаяся:</t>
  </si>
  <si>
    <t xml:space="preserve">   Доле меньшинства</t>
  </si>
  <si>
    <t>Совокупный доход, причитающаяся:</t>
  </si>
  <si>
    <t>Акмолинская область, г.Кокшетау,</t>
  </si>
  <si>
    <t xml:space="preserve"> р-н Нового мясокомбината, д/у 30</t>
  </si>
  <si>
    <t>в тыс. тенге</t>
  </si>
  <si>
    <t>Оттоки денежных средств, использованных в операционной деятельности</t>
  </si>
  <si>
    <t>Уменьшение денежных средств за период</t>
  </si>
  <si>
    <t>приобретение доли участия</t>
  </si>
  <si>
    <t>совокупный доход(убыток) за период</t>
  </si>
  <si>
    <t>Уставный капитал</t>
  </si>
  <si>
    <t>простые акции</t>
  </si>
  <si>
    <t>привилегированные акции</t>
  </si>
  <si>
    <t>Петров О.П.</t>
  </si>
  <si>
    <t>Расходы на реализацию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</si>
</sst>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0" fillId="0" borderId="0" xfId="0" applyFont="1"/>
    <xf numFmtId="0" fontId="0" fillId="0" borderId="1" xfId="0" applyFont="1" applyBorder="1"/>
    <xf numFmtId="3" fontId="0" fillId="0" borderId="1" xfId="0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ont="1"/>
    <xf numFmtId="0" fontId="0" fillId="0" borderId="0" xfId="0" applyFont="1" applyFill="1"/>
    <xf numFmtId="0" fontId="3" fillId="0" borderId="1" xfId="0" applyFont="1" applyBorder="1" applyAlignment="1">
      <alignment vertical="top" wrapText="1"/>
    </xf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Alignment="1">
      <alignment vertical="top" wrapText="1"/>
    </xf>
    <xf numFmtId="0" fontId="0" fillId="0" borderId="1" xfId="0" quotePrefix="1" applyFont="1" applyBorder="1" applyAlignment="1">
      <alignment vertical="top" wrapText="1"/>
    </xf>
    <xf numFmtId="3" fontId="0" fillId="0" borderId="0" xfId="0" applyNumberFormat="1" applyFont="1" applyBorder="1"/>
    <xf numFmtId="3" fontId="0" fillId="0" borderId="1" xfId="0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3" fillId="0" borderId="0" xfId="0" applyNumberFormat="1" applyFont="1"/>
    <xf numFmtId="0" fontId="5" fillId="2" borderId="1" xfId="0" applyFont="1" applyFill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0" fillId="0" borderId="5" xfId="0" applyFont="1" applyBorder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B68" sqref="B68"/>
    </sheetView>
  </sheetViews>
  <sheetFormatPr defaultRowHeight="15" x14ac:dyDescent="0.25"/>
  <cols>
    <col min="1" max="1" width="57" style="35" customWidth="1"/>
    <col min="2" max="2" width="4.7109375" style="35" customWidth="1"/>
    <col min="3" max="3" width="11" style="35" customWidth="1"/>
    <col min="4" max="4" width="11.5703125" style="35" customWidth="1"/>
    <col min="5" max="16384" width="9.140625" style="35"/>
  </cols>
  <sheetData>
    <row r="1" spans="1:9" x14ac:dyDescent="0.25">
      <c r="A1" s="52" t="s">
        <v>64</v>
      </c>
      <c r="B1" s="52"/>
      <c r="C1" s="52"/>
      <c r="D1" s="52"/>
      <c r="E1" s="52"/>
    </row>
    <row r="2" spans="1:9" x14ac:dyDescent="0.25">
      <c r="A2" s="52" t="s">
        <v>32</v>
      </c>
      <c r="B2" s="52"/>
      <c r="C2" s="52"/>
      <c r="D2" s="52"/>
      <c r="E2" s="52"/>
    </row>
    <row r="3" spans="1:9" x14ac:dyDescent="0.25">
      <c r="A3" s="36" t="s">
        <v>63</v>
      </c>
      <c r="E3" s="37" t="s">
        <v>57</v>
      </c>
      <c r="F3" s="37"/>
      <c r="G3" s="37"/>
      <c r="H3" s="37"/>
      <c r="I3" s="37"/>
    </row>
    <row r="5" spans="1:9" x14ac:dyDescent="0.25">
      <c r="A5" s="35" t="s">
        <v>33</v>
      </c>
      <c r="B5" s="35" t="s">
        <v>34</v>
      </c>
    </row>
    <row r="6" spans="1:9" x14ac:dyDescent="0.25">
      <c r="A6" s="35" t="s">
        <v>35</v>
      </c>
      <c r="B6" s="35" t="s">
        <v>36</v>
      </c>
    </row>
    <row r="7" spans="1:9" x14ac:dyDescent="0.25">
      <c r="A7" s="35" t="s">
        <v>37</v>
      </c>
      <c r="B7" s="35" t="s">
        <v>105</v>
      </c>
    </row>
    <row r="8" spans="1:9" x14ac:dyDescent="0.25">
      <c r="B8" s="35" t="s">
        <v>104</v>
      </c>
    </row>
    <row r="10" spans="1:9" ht="33" customHeight="1" x14ac:dyDescent="0.25">
      <c r="A10" s="38" t="s">
        <v>48</v>
      </c>
      <c r="B10" s="39"/>
      <c r="C10" s="40" t="s">
        <v>58</v>
      </c>
      <c r="D10" s="40" t="s">
        <v>62</v>
      </c>
    </row>
    <row r="11" spans="1:9" x14ac:dyDescent="0.25">
      <c r="A11" s="38"/>
      <c r="B11" s="38"/>
      <c r="C11" s="38"/>
      <c r="D11" s="38"/>
    </row>
    <row r="12" spans="1:9" x14ac:dyDescent="0.25">
      <c r="A12" s="41" t="s">
        <v>0</v>
      </c>
      <c r="B12" s="27"/>
      <c r="C12" s="27"/>
      <c r="D12" s="27"/>
    </row>
    <row r="13" spans="1:9" x14ac:dyDescent="0.25">
      <c r="A13" s="41" t="s">
        <v>1</v>
      </c>
      <c r="B13" s="27"/>
      <c r="C13" s="42"/>
      <c r="D13" s="42"/>
    </row>
    <row r="14" spans="1:9" x14ac:dyDescent="0.25">
      <c r="A14" s="27" t="s">
        <v>2</v>
      </c>
      <c r="B14" s="27"/>
      <c r="C14" s="42">
        <v>15144120</v>
      </c>
      <c r="D14" s="42">
        <v>15451086</v>
      </c>
    </row>
    <row r="15" spans="1:9" x14ac:dyDescent="0.25">
      <c r="A15" s="27" t="s">
        <v>3</v>
      </c>
      <c r="B15" s="27"/>
      <c r="C15" s="42">
        <v>23894</v>
      </c>
      <c r="D15" s="42">
        <v>24248</v>
      </c>
    </row>
    <row r="16" spans="1:9" x14ac:dyDescent="0.25">
      <c r="A16" s="27" t="s">
        <v>4</v>
      </c>
      <c r="B16" s="27"/>
      <c r="C16" s="42">
        <v>825965</v>
      </c>
      <c r="D16" s="42">
        <v>811548</v>
      </c>
    </row>
    <row r="17" spans="1:4" x14ac:dyDescent="0.25">
      <c r="A17" s="27" t="s">
        <v>102</v>
      </c>
      <c r="B17" s="27"/>
      <c r="C17" s="42">
        <v>82882</v>
      </c>
      <c r="D17" s="42">
        <v>82882</v>
      </c>
    </row>
    <row r="18" spans="1:4" x14ac:dyDescent="0.25">
      <c r="A18" s="27" t="s">
        <v>5</v>
      </c>
      <c r="B18" s="27"/>
      <c r="C18" s="42">
        <v>105810</v>
      </c>
      <c r="D18" s="42">
        <v>105810</v>
      </c>
    </row>
    <row r="19" spans="1:4" x14ac:dyDescent="0.25">
      <c r="A19" s="27" t="s">
        <v>6</v>
      </c>
      <c r="B19" s="27"/>
      <c r="C19" s="42">
        <v>7931</v>
      </c>
      <c r="D19" s="42">
        <f>7813+38729</f>
        <v>46542</v>
      </c>
    </row>
    <row r="20" spans="1:4" x14ac:dyDescent="0.25">
      <c r="A20" s="41" t="s">
        <v>7</v>
      </c>
      <c r="B20" s="41"/>
      <c r="C20" s="43">
        <f>SUM(C14:C19)</f>
        <v>16190602</v>
      </c>
      <c r="D20" s="43">
        <f>SUM(D14:D19)</f>
        <v>16522116</v>
      </c>
    </row>
    <row r="21" spans="1:4" x14ac:dyDescent="0.25">
      <c r="A21" s="27"/>
      <c r="B21" s="27"/>
      <c r="C21" s="42"/>
      <c r="D21" s="42"/>
    </row>
    <row r="22" spans="1:4" x14ac:dyDescent="0.25">
      <c r="A22" s="41" t="s">
        <v>8</v>
      </c>
      <c r="B22" s="27"/>
      <c r="C22" s="42"/>
      <c r="D22" s="42"/>
    </row>
    <row r="23" spans="1:4" x14ac:dyDescent="0.25">
      <c r="A23" s="27" t="s">
        <v>9</v>
      </c>
      <c r="B23" s="27"/>
      <c r="C23" s="42">
        <v>4477979</v>
      </c>
      <c r="D23" s="42">
        <v>6173348</v>
      </c>
    </row>
    <row r="24" spans="1:4" x14ac:dyDescent="0.25">
      <c r="A24" s="27" t="s">
        <v>53</v>
      </c>
      <c r="B24" s="27"/>
      <c r="C24" s="42">
        <v>2210491</v>
      </c>
      <c r="D24" s="42">
        <v>1580488</v>
      </c>
    </row>
    <row r="25" spans="1:4" x14ac:dyDescent="0.25">
      <c r="A25" s="27" t="s">
        <v>54</v>
      </c>
      <c r="B25" s="27"/>
      <c r="C25" s="42">
        <v>44538</v>
      </c>
      <c r="D25" s="42">
        <v>21887</v>
      </c>
    </row>
    <row r="26" spans="1:4" x14ac:dyDescent="0.25">
      <c r="A26" s="27" t="s">
        <v>59</v>
      </c>
      <c r="B26" s="27"/>
      <c r="C26" s="42">
        <v>135281</v>
      </c>
      <c r="D26" s="42">
        <v>0</v>
      </c>
    </row>
    <row r="27" spans="1:4" x14ac:dyDescent="0.25">
      <c r="A27" s="27" t="s">
        <v>10</v>
      </c>
      <c r="B27" s="27"/>
      <c r="C27" s="42">
        <v>88928</v>
      </c>
      <c r="D27" s="42">
        <v>128564</v>
      </c>
    </row>
    <row r="28" spans="1:4" x14ac:dyDescent="0.25">
      <c r="A28" s="41" t="s">
        <v>11</v>
      </c>
      <c r="B28" s="41"/>
      <c r="C28" s="43">
        <f>SUM(C23:C27)</f>
        <v>6957217</v>
      </c>
      <c r="D28" s="43">
        <f>SUM(D23:D27)</f>
        <v>7904287</v>
      </c>
    </row>
    <row r="29" spans="1:4" x14ac:dyDescent="0.25">
      <c r="A29" s="27"/>
      <c r="B29" s="27"/>
      <c r="C29" s="42"/>
      <c r="D29" s="42"/>
    </row>
    <row r="30" spans="1:4" x14ac:dyDescent="0.25">
      <c r="A30" s="41" t="s">
        <v>55</v>
      </c>
      <c r="B30" s="41"/>
      <c r="C30" s="43">
        <f>C20+C28</f>
        <v>23147819</v>
      </c>
      <c r="D30" s="43">
        <f>D20+D28</f>
        <v>24426403</v>
      </c>
    </row>
    <row r="31" spans="1:4" x14ac:dyDescent="0.25">
      <c r="A31" s="27"/>
      <c r="B31" s="27"/>
      <c r="C31" s="42"/>
      <c r="D31" s="42"/>
    </row>
    <row r="32" spans="1:4" x14ac:dyDescent="0.25">
      <c r="A32" s="41" t="s">
        <v>12</v>
      </c>
      <c r="B32" s="27"/>
      <c r="C32" s="42"/>
      <c r="D32" s="42"/>
    </row>
    <row r="33" spans="1:5" x14ac:dyDescent="0.25">
      <c r="A33" s="27" t="s">
        <v>74</v>
      </c>
      <c r="B33" s="27"/>
      <c r="C33" s="42">
        <v>743641</v>
      </c>
      <c r="D33" s="42">
        <v>743641</v>
      </c>
      <c r="E33" s="44" t="s">
        <v>57</v>
      </c>
    </row>
    <row r="34" spans="1:5" x14ac:dyDescent="0.25">
      <c r="A34" s="45" t="s">
        <v>75</v>
      </c>
      <c r="B34" s="27"/>
      <c r="C34" s="42">
        <v>12875173</v>
      </c>
      <c r="D34" s="42">
        <v>12875173</v>
      </c>
    </row>
    <row r="35" spans="1:5" x14ac:dyDescent="0.25">
      <c r="A35" s="27" t="s">
        <v>77</v>
      </c>
      <c r="B35" s="27"/>
      <c r="C35" s="42">
        <v>3676335</v>
      </c>
      <c r="D35" s="42">
        <v>3596623</v>
      </c>
    </row>
    <row r="36" spans="1:5" x14ac:dyDescent="0.25">
      <c r="A36" s="27" t="s">
        <v>13</v>
      </c>
      <c r="B36" s="27"/>
      <c r="C36" s="42">
        <v>-18315635</v>
      </c>
      <c r="D36" s="42">
        <v>-17814333</v>
      </c>
    </row>
    <row r="37" spans="1:5" x14ac:dyDescent="0.25">
      <c r="A37" s="27"/>
      <c r="B37" s="27"/>
      <c r="C37" s="42"/>
      <c r="D37" s="42"/>
    </row>
    <row r="38" spans="1:5" ht="16.5" customHeight="1" x14ac:dyDescent="0.25">
      <c r="A38" s="41" t="s">
        <v>51</v>
      </c>
      <c r="B38" s="41"/>
      <c r="C38" s="43">
        <f>SUM(C33:C37)</f>
        <v>-1020486</v>
      </c>
      <c r="D38" s="43">
        <f>SUM(D33:D37)</f>
        <v>-598896</v>
      </c>
    </row>
    <row r="39" spans="1:5" x14ac:dyDescent="0.25">
      <c r="A39" s="27"/>
      <c r="B39" s="27"/>
      <c r="C39" s="42"/>
      <c r="D39" s="42"/>
    </row>
    <row r="40" spans="1:5" x14ac:dyDescent="0.25">
      <c r="A40" s="27" t="s">
        <v>52</v>
      </c>
      <c r="B40" s="27"/>
      <c r="C40" s="42">
        <v>-682501</v>
      </c>
      <c r="D40" s="42">
        <v>-645940</v>
      </c>
    </row>
    <row r="41" spans="1:5" x14ac:dyDescent="0.25">
      <c r="A41" s="27"/>
      <c r="B41" s="27"/>
      <c r="C41" s="42"/>
      <c r="D41" s="42"/>
    </row>
    <row r="42" spans="1:5" x14ac:dyDescent="0.25">
      <c r="A42" s="41" t="s">
        <v>56</v>
      </c>
      <c r="B42" s="41"/>
      <c r="C42" s="43">
        <f>C38+C40</f>
        <v>-1702987</v>
      </c>
      <c r="D42" s="43">
        <f>D38+D40</f>
        <v>-1244836</v>
      </c>
    </row>
    <row r="43" spans="1:5" x14ac:dyDescent="0.25">
      <c r="A43" s="27"/>
      <c r="B43" s="27"/>
      <c r="C43" s="42"/>
      <c r="D43" s="42"/>
    </row>
    <row r="44" spans="1:5" x14ac:dyDescent="0.25">
      <c r="A44" s="41" t="s">
        <v>14</v>
      </c>
      <c r="B44" s="27"/>
      <c r="C44" s="42"/>
      <c r="D44" s="42"/>
    </row>
    <row r="45" spans="1:5" x14ac:dyDescent="0.25">
      <c r="A45" s="41" t="s">
        <v>15</v>
      </c>
      <c r="B45" s="27"/>
      <c r="C45" s="42"/>
      <c r="D45" s="42"/>
    </row>
    <row r="46" spans="1:5" ht="15.75" customHeight="1" x14ac:dyDescent="0.25">
      <c r="A46" s="27" t="s">
        <v>60</v>
      </c>
      <c r="B46" s="27"/>
      <c r="C46" s="42">
        <v>4554970</v>
      </c>
      <c r="D46" s="42">
        <v>4554970</v>
      </c>
    </row>
    <row r="47" spans="1:5" x14ac:dyDescent="0.25">
      <c r="A47" s="27" t="s">
        <v>61</v>
      </c>
      <c r="B47" s="27"/>
      <c r="C47" s="42">
        <v>6627206</v>
      </c>
      <c r="D47" s="42">
        <v>6464204</v>
      </c>
    </row>
    <row r="48" spans="1:5" x14ac:dyDescent="0.25">
      <c r="A48" s="27" t="s">
        <v>16</v>
      </c>
      <c r="B48" s="27"/>
      <c r="C48" s="42">
        <v>303073</v>
      </c>
      <c r="D48" s="42">
        <v>303073</v>
      </c>
    </row>
    <row r="49" spans="1:4" x14ac:dyDescent="0.25">
      <c r="A49" s="41" t="s">
        <v>17</v>
      </c>
      <c r="B49" s="41"/>
      <c r="C49" s="43">
        <f>SUM(C46:C48)</f>
        <v>11485249</v>
      </c>
      <c r="D49" s="43">
        <f>SUM(D46:D48)</f>
        <v>11322247</v>
      </c>
    </row>
    <row r="50" spans="1:4" x14ac:dyDescent="0.25">
      <c r="A50" s="27"/>
      <c r="B50" s="27"/>
      <c r="C50" s="42"/>
      <c r="D50" s="42"/>
    </row>
    <row r="51" spans="1:4" x14ac:dyDescent="0.25">
      <c r="A51" s="41" t="s">
        <v>18</v>
      </c>
      <c r="B51" s="27"/>
      <c r="C51" s="42"/>
      <c r="D51" s="42"/>
    </row>
    <row r="52" spans="1:4" x14ac:dyDescent="0.25">
      <c r="A52" s="27" t="s">
        <v>61</v>
      </c>
      <c r="B52" s="27"/>
      <c r="C52" s="42">
        <v>9198653</v>
      </c>
      <c r="D52" s="42">
        <v>8655906</v>
      </c>
    </row>
    <row r="53" spans="1:4" x14ac:dyDescent="0.25">
      <c r="A53" s="27" t="s">
        <v>19</v>
      </c>
      <c r="B53" s="27"/>
      <c r="C53" s="42">
        <v>4166904</v>
      </c>
      <c r="D53" s="42">
        <v>5693086</v>
      </c>
    </row>
    <row r="54" spans="1:4" x14ac:dyDescent="0.25">
      <c r="A54" s="41" t="s">
        <v>20</v>
      </c>
      <c r="B54" s="41"/>
      <c r="C54" s="43">
        <f>C52+C53</f>
        <v>13365557</v>
      </c>
      <c r="D54" s="43">
        <f>D52+D53</f>
        <v>14348992</v>
      </c>
    </row>
    <row r="55" spans="1:4" x14ac:dyDescent="0.25">
      <c r="A55" s="27"/>
      <c r="B55" s="27"/>
      <c r="C55" s="42"/>
      <c r="D55" s="42"/>
    </row>
    <row r="56" spans="1:4" x14ac:dyDescent="0.25">
      <c r="A56" s="41" t="s">
        <v>76</v>
      </c>
      <c r="B56" s="41"/>
      <c r="C56" s="43">
        <f>C49+C54</f>
        <v>24850806</v>
      </c>
      <c r="D56" s="43">
        <f>D49+D54</f>
        <v>25671239</v>
      </c>
    </row>
    <row r="57" spans="1:4" x14ac:dyDescent="0.25">
      <c r="A57" s="27"/>
      <c r="B57" s="27"/>
      <c r="C57" s="42"/>
      <c r="D57" s="42"/>
    </row>
    <row r="58" spans="1:4" x14ac:dyDescent="0.25">
      <c r="A58" s="41" t="s">
        <v>84</v>
      </c>
      <c r="B58" s="41"/>
      <c r="C58" s="43">
        <f>C42+C56</f>
        <v>23147819</v>
      </c>
      <c r="D58" s="43">
        <f>D42+D56</f>
        <v>24426403</v>
      </c>
    </row>
    <row r="59" spans="1:4" x14ac:dyDescent="0.25">
      <c r="A59" s="46" t="s">
        <v>57</v>
      </c>
      <c r="B59" s="47"/>
      <c r="C59" s="48" t="s">
        <v>57</v>
      </c>
      <c r="D59" s="48" t="s">
        <v>57</v>
      </c>
    </row>
    <row r="60" spans="1:4" ht="18" customHeight="1" x14ac:dyDescent="0.25">
      <c r="A60" s="49" t="s">
        <v>101</v>
      </c>
      <c r="B60" s="27"/>
      <c r="C60" s="50">
        <v>-1626.26</v>
      </c>
      <c r="D60" s="50">
        <v>-1572.17</v>
      </c>
    </row>
    <row r="61" spans="1:4" ht="30" x14ac:dyDescent="0.25">
      <c r="A61" s="27" t="s">
        <v>103</v>
      </c>
      <c r="B61" s="27"/>
      <c r="C61" s="50">
        <v>12033.59</v>
      </c>
      <c r="D61" s="50">
        <v>12033.59</v>
      </c>
    </row>
    <row r="64" spans="1:4" x14ac:dyDescent="0.25">
      <c r="A64" s="36" t="s">
        <v>73</v>
      </c>
      <c r="B64" s="36"/>
      <c r="C64" s="36"/>
      <c r="D64" s="36" t="s">
        <v>38</v>
      </c>
    </row>
    <row r="65" spans="1:4" x14ac:dyDescent="0.25">
      <c r="A65" s="36"/>
      <c r="B65" s="36"/>
      <c r="C65" s="36"/>
      <c r="D65" s="36"/>
    </row>
    <row r="66" spans="1:4" x14ac:dyDescent="0.25">
      <c r="A66" s="36" t="s">
        <v>68</v>
      </c>
      <c r="B66" s="36"/>
      <c r="C66" s="36"/>
      <c r="D66" s="36" t="s">
        <v>120</v>
      </c>
    </row>
  </sheetData>
  <mergeCells count="2">
    <mergeCell ref="A2:E2"/>
    <mergeCell ref="A1:E1"/>
  </mergeCells>
  <pageMargins left="0.51181102362204722" right="0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6" workbookViewId="0">
      <selection activeCell="G45" sqref="G45"/>
    </sheetView>
  </sheetViews>
  <sheetFormatPr defaultRowHeight="15" x14ac:dyDescent="0.25"/>
  <cols>
    <col min="1" max="1" width="55" style="21" customWidth="1"/>
    <col min="2" max="2" width="5.42578125" style="21" customWidth="1"/>
    <col min="3" max="3" width="9.42578125" style="21" customWidth="1"/>
    <col min="4" max="4" width="11.5703125" style="21" customWidth="1"/>
    <col min="5" max="16384" width="9.140625" style="21"/>
  </cols>
  <sheetData>
    <row r="1" spans="1:4" x14ac:dyDescent="0.25">
      <c r="A1" s="6" t="s">
        <v>64</v>
      </c>
    </row>
    <row r="2" spans="1:4" x14ac:dyDescent="0.25">
      <c r="A2" s="10" t="s">
        <v>39</v>
      </c>
      <c r="B2" s="10"/>
      <c r="C2" s="10"/>
      <c r="D2" s="10"/>
    </row>
    <row r="3" spans="1:4" x14ac:dyDescent="0.25">
      <c r="A3" s="11" t="s">
        <v>65</v>
      </c>
      <c r="B3" s="11"/>
      <c r="C3" s="11"/>
      <c r="D3" s="11"/>
    </row>
    <row r="4" spans="1:4" x14ac:dyDescent="0.25">
      <c r="A4" s="11" t="s">
        <v>57</v>
      </c>
      <c r="B4" s="11"/>
      <c r="C4" s="11"/>
      <c r="D4" s="11"/>
    </row>
    <row r="5" spans="1:4" x14ac:dyDescent="0.25">
      <c r="A5" s="21" t="s">
        <v>33</v>
      </c>
      <c r="B5" s="21" t="s">
        <v>34</v>
      </c>
      <c r="D5" s="2"/>
    </row>
    <row r="6" spans="1:4" x14ac:dyDescent="0.25">
      <c r="A6" s="21" t="s">
        <v>35</v>
      </c>
      <c r="B6" s="21" t="s">
        <v>36</v>
      </c>
      <c r="D6" s="2"/>
    </row>
    <row r="7" spans="1:4" x14ac:dyDescent="0.25">
      <c r="A7" s="21" t="s">
        <v>37</v>
      </c>
      <c r="B7" s="21" t="s">
        <v>105</v>
      </c>
      <c r="D7" s="2"/>
    </row>
    <row r="8" spans="1:4" x14ac:dyDescent="0.25">
      <c r="B8" s="21" t="s">
        <v>104</v>
      </c>
      <c r="D8" s="2"/>
    </row>
    <row r="9" spans="1:4" x14ac:dyDescent="0.25">
      <c r="A9" s="2"/>
      <c r="B9" s="2"/>
      <c r="C9" s="2"/>
      <c r="D9" s="2"/>
    </row>
    <row r="10" spans="1:4" ht="28.5" customHeight="1" x14ac:dyDescent="0.25">
      <c r="A10" s="12" t="s">
        <v>48</v>
      </c>
      <c r="B10" s="1"/>
      <c r="C10" s="1" t="s">
        <v>66</v>
      </c>
      <c r="D10" s="1" t="s">
        <v>89</v>
      </c>
    </row>
    <row r="11" spans="1:4" x14ac:dyDescent="0.25">
      <c r="A11" s="22"/>
      <c r="B11" s="22"/>
      <c r="C11" s="22"/>
      <c r="D11" s="22"/>
    </row>
    <row r="12" spans="1:4" x14ac:dyDescent="0.25">
      <c r="A12" s="13" t="s">
        <v>71</v>
      </c>
      <c r="B12" s="13"/>
      <c r="C12" s="23">
        <v>3080051</v>
      </c>
      <c r="D12" s="20">
        <v>2083325</v>
      </c>
    </row>
    <row r="13" spans="1:4" x14ac:dyDescent="0.25">
      <c r="A13" s="13" t="s">
        <v>70</v>
      </c>
      <c r="B13" s="13"/>
      <c r="C13" s="24">
        <v>-2383160</v>
      </c>
      <c r="D13" s="20">
        <v>-1810023</v>
      </c>
    </row>
    <row r="14" spans="1:4" x14ac:dyDescent="0.25">
      <c r="A14" s="7" t="s">
        <v>67</v>
      </c>
      <c r="B14" s="7"/>
      <c r="C14" s="16">
        <f>SUM(C12:C13)</f>
        <v>696891</v>
      </c>
      <c r="D14" s="19">
        <f>SUM(D12:D13)</f>
        <v>273302</v>
      </c>
    </row>
    <row r="15" spans="1:4" x14ac:dyDescent="0.25">
      <c r="A15" s="13"/>
      <c r="B15" s="13"/>
      <c r="C15" s="24"/>
      <c r="D15" s="20"/>
    </row>
    <row r="16" spans="1:4" x14ac:dyDescent="0.25">
      <c r="A16" s="13" t="s">
        <v>21</v>
      </c>
      <c r="B16" s="13"/>
      <c r="C16" s="23">
        <v>398592</v>
      </c>
      <c r="D16" s="20">
        <v>132089</v>
      </c>
    </row>
    <row r="17" spans="1:4" x14ac:dyDescent="0.25">
      <c r="A17" s="13" t="s">
        <v>22</v>
      </c>
      <c r="B17" s="13"/>
      <c r="C17" s="23">
        <v>-308983</v>
      </c>
      <c r="D17" s="20">
        <v>-379967</v>
      </c>
    </row>
    <row r="18" spans="1:4" x14ac:dyDescent="0.25">
      <c r="A18" s="13" t="s">
        <v>121</v>
      </c>
      <c r="B18" s="13"/>
      <c r="C18" s="23">
        <v>-429715</v>
      </c>
      <c r="D18" s="20">
        <v>-113613</v>
      </c>
    </row>
    <row r="19" spans="1:4" x14ac:dyDescent="0.25">
      <c r="A19" s="13" t="s">
        <v>23</v>
      </c>
      <c r="B19" s="13"/>
      <c r="C19" s="24">
        <v>-297414</v>
      </c>
      <c r="D19" s="20">
        <v>-15763</v>
      </c>
    </row>
    <row r="20" spans="1:4" x14ac:dyDescent="0.25">
      <c r="A20" s="7" t="s">
        <v>24</v>
      </c>
      <c r="B20" s="7"/>
      <c r="C20" s="16">
        <f>SUM(C14:C19)</f>
        <v>59371</v>
      </c>
      <c r="D20" s="19">
        <f>SUM(D14:D19)</f>
        <v>-103952</v>
      </c>
    </row>
    <row r="21" spans="1:4" x14ac:dyDescent="0.25">
      <c r="A21" s="13"/>
      <c r="B21" s="13"/>
      <c r="C21" s="24"/>
      <c r="D21" s="20"/>
    </row>
    <row r="22" spans="1:4" x14ac:dyDescent="0.25">
      <c r="A22" s="13" t="s">
        <v>25</v>
      </c>
      <c r="B22" s="13"/>
      <c r="C22" s="23">
        <v>9090</v>
      </c>
      <c r="D22" s="20">
        <v>0</v>
      </c>
    </row>
    <row r="23" spans="1:4" x14ac:dyDescent="0.25">
      <c r="A23" s="13" t="s">
        <v>26</v>
      </c>
      <c r="B23" s="13"/>
      <c r="C23" s="23">
        <v>-479433</v>
      </c>
      <c r="D23" s="20">
        <v>-462080</v>
      </c>
    </row>
    <row r="24" spans="1:4" x14ac:dyDescent="0.25">
      <c r="A24" s="13"/>
      <c r="B24" s="13"/>
      <c r="C24" s="24"/>
      <c r="D24" s="20"/>
    </row>
    <row r="25" spans="1:4" x14ac:dyDescent="0.25">
      <c r="A25" s="7" t="s">
        <v>27</v>
      </c>
      <c r="B25" s="7"/>
      <c r="C25" s="16">
        <f>SUM(C20:C23)</f>
        <v>-410972</v>
      </c>
      <c r="D25" s="16">
        <f>SUM(D20:D23)</f>
        <v>-566032</v>
      </c>
    </row>
    <row r="26" spans="1:4" x14ac:dyDescent="0.25">
      <c r="A26" s="13"/>
      <c r="B26" s="13"/>
      <c r="C26" s="24"/>
      <c r="D26" s="20"/>
    </row>
    <row r="27" spans="1:4" x14ac:dyDescent="0.25">
      <c r="A27" s="13" t="s">
        <v>72</v>
      </c>
      <c r="B27" s="13"/>
      <c r="C27" s="23">
        <v>0</v>
      </c>
      <c r="D27" s="20">
        <v>0</v>
      </c>
    </row>
    <row r="28" spans="1:4" x14ac:dyDescent="0.25">
      <c r="A28" s="13"/>
      <c r="B28" s="13"/>
      <c r="C28" s="24"/>
      <c r="D28" s="20"/>
    </row>
    <row r="29" spans="1:4" x14ac:dyDescent="0.25">
      <c r="A29" s="7" t="s">
        <v>28</v>
      </c>
      <c r="B29" s="7"/>
      <c r="C29" s="8">
        <f>C25+C27</f>
        <v>-410972</v>
      </c>
      <c r="D29" s="16">
        <f>D25+D27</f>
        <v>-566032</v>
      </c>
    </row>
    <row r="30" spans="1:4" x14ac:dyDescent="0.25">
      <c r="A30" s="13" t="s">
        <v>107</v>
      </c>
      <c r="B30" s="7"/>
      <c r="C30" s="25"/>
      <c r="D30" s="19"/>
    </row>
    <row r="31" spans="1:4" x14ac:dyDescent="0.25">
      <c r="A31" s="13" t="s">
        <v>85</v>
      </c>
      <c r="B31" s="7"/>
      <c r="C31" s="14">
        <f>C29-C32</f>
        <v>-331381</v>
      </c>
      <c r="D31" s="20">
        <v>374412</v>
      </c>
    </row>
    <row r="32" spans="1:4" x14ac:dyDescent="0.25">
      <c r="A32" s="13" t="s">
        <v>108</v>
      </c>
      <c r="B32" s="13"/>
      <c r="C32" s="14">
        <v>-79591</v>
      </c>
      <c r="D32" s="20">
        <v>-940444</v>
      </c>
    </row>
    <row r="33" spans="1:4" x14ac:dyDescent="0.25">
      <c r="A33" s="7" t="s">
        <v>86</v>
      </c>
      <c r="B33" s="7"/>
      <c r="C33" s="5">
        <f>C31+C32</f>
        <v>-410972</v>
      </c>
      <c r="D33" s="19">
        <f>D31+D32</f>
        <v>-566032</v>
      </c>
    </row>
    <row r="34" spans="1:4" x14ac:dyDescent="0.25">
      <c r="A34" s="13"/>
      <c r="B34" s="13"/>
      <c r="C34" s="14"/>
      <c r="D34" s="20"/>
    </row>
    <row r="35" spans="1:4" x14ac:dyDescent="0.25">
      <c r="A35" s="13" t="s">
        <v>87</v>
      </c>
      <c r="B35" s="13"/>
      <c r="C35" s="14">
        <v>4124163</v>
      </c>
      <c r="D35" s="20">
        <v>4411549</v>
      </c>
    </row>
    <row r="36" spans="1:4" x14ac:dyDescent="0.25">
      <c r="A36" s="13"/>
      <c r="B36" s="13"/>
      <c r="C36" s="14"/>
      <c r="D36" s="20"/>
    </row>
    <row r="37" spans="1:4" x14ac:dyDescent="0.25">
      <c r="A37" s="7" t="s">
        <v>106</v>
      </c>
      <c r="B37" s="7"/>
      <c r="C37" s="5">
        <f>C33+C35</f>
        <v>3713191</v>
      </c>
      <c r="D37" s="19">
        <f>D33+D35</f>
        <v>3845517</v>
      </c>
    </row>
    <row r="38" spans="1:4" x14ac:dyDescent="0.25">
      <c r="A38" s="13" t="s">
        <v>109</v>
      </c>
      <c r="B38" s="13"/>
      <c r="C38" s="14"/>
      <c r="D38" s="20"/>
    </row>
    <row r="39" spans="1:4" x14ac:dyDescent="0.25">
      <c r="A39" s="13" t="s">
        <v>85</v>
      </c>
      <c r="B39" s="13"/>
      <c r="C39" s="14">
        <f>C37-C40</f>
        <v>3344954</v>
      </c>
      <c r="D39" s="20">
        <f>D37-D40</f>
        <v>2957054</v>
      </c>
    </row>
    <row r="40" spans="1:4" x14ac:dyDescent="0.25">
      <c r="A40" s="13" t="s">
        <v>108</v>
      </c>
      <c r="B40" s="13"/>
      <c r="C40" s="14">
        <v>368237</v>
      </c>
      <c r="D40" s="20">
        <v>888463</v>
      </c>
    </row>
    <row r="41" spans="1:4" x14ac:dyDescent="0.25">
      <c r="A41" s="21" t="s">
        <v>90</v>
      </c>
    </row>
    <row r="43" spans="1:4" x14ac:dyDescent="0.25">
      <c r="A43" s="6" t="s">
        <v>73</v>
      </c>
      <c r="B43" s="6"/>
      <c r="C43" s="6" t="s">
        <v>38</v>
      </c>
    </row>
    <row r="44" spans="1:4" x14ac:dyDescent="0.25">
      <c r="A44" s="6"/>
      <c r="B44" s="6"/>
      <c r="C44" s="6"/>
    </row>
    <row r="45" spans="1:4" x14ac:dyDescent="0.25">
      <c r="A45" s="6" t="s">
        <v>68</v>
      </c>
      <c r="B45" s="6"/>
      <c r="C45" s="6" t="s">
        <v>120</v>
      </c>
    </row>
  </sheetData>
  <pageMargins left="0" right="0" top="0.78740157480314965" bottom="0.15748031496062992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6" workbookViewId="0">
      <selection activeCell="D38" sqref="D38"/>
    </sheetView>
  </sheetViews>
  <sheetFormatPr defaultRowHeight="15" x14ac:dyDescent="0.25"/>
  <cols>
    <col min="1" max="1" width="60.85546875" style="21" customWidth="1"/>
    <col min="2" max="2" width="5.7109375" style="21" customWidth="1"/>
    <col min="3" max="3" width="10.85546875" style="21" customWidth="1"/>
    <col min="4" max="4" width="12.140625" style="21" customWidth="1"/>
    <col min="5" max="16384" width="9.140625" style="21"/>
  </cols>
  <sheetData>
    <row r="1" spans="1:4" x14ac:dyDescent="0.25">
      <c r="A1" s="11" t="s">
        <v>64</v>
      </c>
      <c r="B1" s="11"/>
      <c r="C1" s="11"/>
      <c r="D1" s="11"/>
    </row>
    <row r="2" spans="1:4" x14ac:dyDescent="0.25">
      <c r="A2" s="11" t="s">
        <v>49</v>
      </c>
      <c r="B2" s="11"/>
      <c r="C2" s="11"/>
      <c r="D2" s="11"/>
    </row>
    <row r="3" spans="1:4" x14ac:dyDescent="0.25">
      <c r="A3" s="11" t="s">
        <v>65</v>
      </c>
      <c r="B3" s="11"/>
      <c r="C3" s="11"/>
      <c r="D3" s="11"/>
    </row>
    <row r="5" spans="1:4" s="30" customFormat="1" x14ac:dyDescent="0.25">
      <c r="A5" s="21" t="s">
        <v>33</v>
      </c>
      <c r="B5" s="21" t="s">
        <v>34</v>
      </c>
      <c r="D5" s="21"/>
    </row>
    <row r="6" spans="1:4" s="30" customFormat="1" x14ac:dyDescent="0.25">
      <c r="A6" s="21" t="s">
        <v>35</v>
      </c>
      <c r="B6" s="21" t="s">
        <v>36</v>
      </c>
      <c r="D6" s="21"/>
    </row>
    <row r="7" spans="1:4" s="30" customFormat="1" x14ac:dyDescent="0.25">
      <c r="A7" s="21" t="s">
        <v>37</v>
      </c>
      <c r="B7" s="21" t="s">
        <v>105</v>
      </c>
      <c r="D7" s="21"/>
    </row>
    <row r="8" spans="1:4" s="30" customFormat="1" x14ac:dyDescent="0.25">
      <c r="A8" s="21"/>
      <c r="B8" s="21" t="s">
        <v>104</v>
      </c>
      <c r="D8" s="21"/>
    </row>
    <row r="9" spans="1:4" s="30" customFormat="1" x14ac:dyDescent="0.25">
      <c r="A9" s="21"/>
      <c r="B9" s="21"/>
      <c r="C9" s="21"/>
      <c r="D9" s="21"/>
    </row>
    <row r="10" spans="1:4" s="30" customFormat="1" ht="30" x14ac:dyDescent="0.25">
      <c r="A10" s="12" t="s">
        <v>48</v>
      </c>
      <c r="B10" s="22"/>
      <c r="C10" s="9" t="s">
        <v>80</v>
      </c>
      <c r="D10" s="1" t="s">
        <v>91</v>
      </c>
    </row>
    <row r="11" spans="1:4" s="30" customFormat="1" x14ac:dyDescent="0.25">
      <c r="A11" s="7" t="s">
        <v>40</v>
      </c>
      <c r="B11" s="7"/>
      <c r="C11" s="13"/>
      <c r="D11" s="13"/>
    </row>
    <row r="12" spans="1:4" s="30" customFormat="1" x14ac:dyDescent="0.25">
      <c r="A12" s="7" t="s">
        <v>41</v>
      </c>
      <c r="B12" s="7"/>
      <c r="C12" s="16">
        <f>'Форма 2'!C25</f>
        <v>-410972</v>
      </c>
      <c r="D12" s="16">
        <f>'Форма 2'!D25</f>
        <v>-566032</v>
      </c>
    </row>
    <row r="13" spans="1:4" s="30" customFormat="1" x14ac:dyDescent="0.25">
      <c r="A13" s="13" t="s">
        <v>42</v>
      </c>
      <c r="B13" s="13"/>
      <c r="C13" s="33"/>
      <c r="D13" s="33"/>
    </row>
    <row r="14" spans="1:4" s="30" customFormat="1" x14ac:dyDescent="0.25">
      <c r="A14" s="13" t="s">
        <v>93</v>
      </c>
      <c r="B14" s="13"/>
      <c r="C14" s="33">
        <f>-(('Форма 1'!C14+'Форма 1'!C19-'Форма 1'!D19+'Форма 1'!C26)-'Форма 1'!D14)</f>
        <v>210296</v>
      </c>
      <c r="D14" s="33">
        <v>203785</v>
      </c>
    </row>
    <row r="15" spans="1:4" s="30" customFormat="1" x14ac:dyDescent="0.25">
      <c r="A15" s="13" t="s">
        <v>94</v>
      </c>
      <c r="B15" s="13"/>
      <c r="C15" s="33">
        <f>'Форма 1'!D15-'Форма 1'!C15</f>
        <v>354</v>
      </c>
      <c r="D15" s="33">
        <v>236</v>
      </c>
    </row>
    <row r="16" spans="1:4" s="30" customFormat="1" ht="15.75" customHeight="1" x14ac:dyDescent="0.25">
      <c r="A16" s="13" t="s">
        <v>95</v>
      </c>
      <c r="B16" s="13"/>
      <c r="C16" s="33">
        <f>-('Форма 1'!C16-'Форма 1'!D16)</f>
        <v>-14417</v>
      </c>
      <c r="D16" s="33">
        <f>-59737+47000</f>
        <v>-12737</v>
      </c>
    </row>
    <row r="17" spans="1:4" s="30" customFormat="1" x14ac:dyDescent="0.25">
      <c r="A17" s="13"/>
      <c r="B17" s="13"/>
      <c r="C17" s="33"/>
      <c r="D17" s="33"/>
    </row>
    <row r="18" spans="1:4" s="30" customFormat="1" ht="30" x14ac:dyDescent="0.25">
      <c r="A18" s="7" t="s">
        <v>43</v>
      </c>
      <c r="B18" s="7"/>
      <c r="C18" s="17">
        <f>SUM(C12:C16)</f>
        <v>-214739</v>
      </c>
      <c r="D18" s="17">
        <f>SUM(D12:D16)</f>
        <v>-374748</v>
      </c>
    </row>
    <row r="19" spans="1:4" s="30" customFormat="1" x14ac:dyDescent="0.25">
      <c r="A19" s="13" t="s">
        <v>96</v>
      </c>
      <c r="B19" s="13"/>
      <c r="C19" s="33">
        <f>'Форма 1'!D23-'Форма 1'!C23</f>
        <v>1695369</v>
      </c>
      <c r="D19" s="33">
        <v>1445768</v>
      </c>
    </row>
    <row r="20" spans="1:4" s="30" customFormat="1" x14ac:dyDescent="0.25">
      <c r="A20" s="13" t="s">
        <v>97</v>
      </c>
      <c r="B20" s="13"/>
      <c r="C20" s="34">
        <f>'Форма 1'!D24-'Форма 1'!C24</f>
        <v>-630003</v>
      </c>
      <c r="D20" s="34">
        <v>-600285</v>
      </c>
    </row>
    <row r="21" spans="1:4" s="30" customFormat="1" ht="18" customHeight="1" x14ac:dyDescent="0.25">
      <c r="A21" s="13" t="s">
        <v>98</v>
      </c>
      <c r="B21" s="13"/>
      <c r="C21" s="34">
        <f>'Форма 1'!C53-'Форма 1'!D53</f>
        <v>-1526182</v>
      </c>
      <c r="D21" s="34">
        <v>-1761736</v>
      </c>
    </row>
    <row r="22" spans="1:4" s="30" customFormat="1" x14ac:dyDescent="0.25">
      <c r="A22" s="13" t="s">
        <v>44</v>
      </c>
      <c r="B22" s="13"/>
      <c r="C22" s="33">
        <f>'Форма 1'!D25-'Форма 1'!C25</f>
        <v>-22651</v>
      </c>
      <c r="D22" s="33">
        <v>-8563</v>
      </c>
    </row>
    <row r="23" spans="1:4" s="30" customFormat="1" ht="30" x14ac:dyDescent="0.25">
      <c r="A23" s="7" t="s">
        <v>113</v>
      </c>
      <c r="B23" s="7"/>
      <c r="C23" s="17">
        <f>SUM(C18:C22)</f>
        <v>-698206</v>
      </c>
      <c r="D23" s="17">
        <f>SUM(D18:D22)</f>
        <v>-1299564</v>
      </c>
    </row>
    <row r="24" spans="1:4" s="30" customFormat="1" x14ac:dyDescent="0.25">
      <c r="A24" s="13"/>
      <c r="B24" s="13"/>
      <c r="C24" s="33"/>
      <c r="D24" s="33"/>
    </row>
    <row r="25" spans="1:4" s="30" customFormat="1" x14ac:dyDescent="0.25">
      <c r="A25" s="7" t="s">
        <v>45</v>
      </c>
      <c r="B25" s="13"/>
      <c r="C25" s="33"/>
      <c r="D25" s="33"/>
    </row>
    <row r="26" spans="1:4" s="30" customFormat="1" x14ac:dyDescent="0.25">
      <c r="A26" s="13" t="s">
        <v>50</v>
      </c>
      <c r="B26" s="13"/>
      <c r="C26" s="33"/>
      <c r="D26" s="33">
        <v>-47000</v>
      </c>
    </row>
    <row r="27" spans="1:4" s="30" customFormat="1" x14ac:dyDescent="0.25">
      <c r="A27" s="13" t="s">
        <v>92</v>
      </c>
      <c r="B27" s="13"/>
      <c r="C27" s="33"/>
      <c r="D27" s="33">
        <v>-3932</v>
      </c>
    </row>
    <row r="28" spans="1:4" s="30" customFormat="1" x14ac:dyDescent="0.25">
      <c r="A28" s="13" t="s">
        <v>46</v>
      </c>
      <c r="B28" s="13"/>
      <c r="C28" s="33">
        <v>-47629</v>
      </c>
      <c r="D28" s="33"/>
    </row>
    <row r="29" spans="1:4" s="30" customFormat="1" ht="30" x14ac:dyDescent="0.25">
      <c r="A29" s="7" t="s">
        <v>99</v>
      </c>
      <c r="B29" s="7"/>
      <c r="C29" s="17">
        <f>SUM(C26:C28)</f>
        <v>-47629</v>
      </c>
      <c r="D29" s="17">
        <f>SUM(D26:D28)</f>
        <v>-50932</v>
      </c>
    </row>
    <row r="30" spans="1:4" s="30" customFormat="1" x14ac:dyDescent="0.25">
      <c r="A30" s="13"/>
      <c r="B30" s="13"/>
      <c r="C30" s="33"/>
      <c r="D30" s="33"/>
    </row>
    <row r="31" spans="1:4" s="30" customFormat="1" x14ac:dyDescent="0.25">
      <c r="A31" s="7" t="s">
        <v>47</v>
      </c>
      <c r="B31" s="13"/>
      <c r="C31" s="33"/>
      <c r="D31" s="33"/>
    </row>
    <row r="32" spans="1:4" s="30" customFormat="1" x14ac:dyDescent="0.25">
      <c r="A32" s="13" t="s">
        <v>88</v>
      </c>
      <c r="B32" s="13"/>
      <c r="C32" s="33">
        <f>('Форма 1'!C47-'Форма 1'!D47)+('Форма 1'!C52-'Форма 1'!D52)</f>
        <v>705749</v>
      </c>
      <c r="D32" s="33">
        <f>1140710+67893</f>
        <v>1208603</v>
      </c>
    </row>
    <row r="33" spans="1:4" x14ac:dyDescent="0.25">
      <c r="A33" s="7" t="s">
        <v>100</v>
      </c>
      <c r="B33" s="7"/>
      <c r="C33" s="17">
        <f>SUM(C32:C32)</f>
        <v>705749</v>
      </c>
      <c r="D33" s="17">
        <f>SUM(D32:D32)</f>
        <v>1208603</v>
      </c>
    </row>
    <row r="34" spans="1:4" x14ac:dyDescent="0.25">
      <c r="A34" s="13"/>
      <c r="B34" s="13"/>
      <c r="C34" s="18" t="s">
        <v>57</v>
      </c>
      <c r="D34" s="18" t="s">
        <v>57</v>
      </c>
    </row>
    <row r="35" spans="1:4" x14ac:dyDescent="0.25">
      <c r="A35" s="7" t="s">
        <v>114</v>
      </c>
      <c r="B35" s="7"/>
      <c r="C35" s="16">
        <f>C39-C37</f>
        <v>-39636</v>
      </c>
      <c r="D35" s="16">
        <v>-141893</v>
      </c>
    </row>
    <row r="36" spans="1:4" x14ac:dyDescent="0.25">
      <c r="A36" s="13"/>
      <c r="B36" s="13"/>
      <c r="C36" s="33"/>
      <c r="D36" s="33"/>
    </row>
    <row r="37" spans="1:4" x14ac:dyDescent="0.25">
      <c r="A37" s="13" t="s">
        <v>79</v>
      </c>
      <c r="B37" s="13"/>
      <c r="C37" s="33">
        <f>'Форма 1'!D27</f>
        <v>128564</v>
      </c>
      <c r="D37" s="33">
        <v>355475</v>
      </c>
    </row>
    <row r="38" spans="1:4" x14ac:dyDescent="0.25">
      <c r="A38" s="13"/>
      <c r="B38" s="13"/>
      <c r="C38" s="33"/>
      <c r="D38" s="33"/>
    </row>
    <row r="39" spans="1:4" x14ac:dyDescent="0.25">
      <c r="A39" s="7" t="s">
        <v>78</v>
      </c>
      <c r="B39" s="7"/>
      <c r="C39" s="16">
        <f>'Форма 1'!C27</f>
        <v>88928</v>
      </c>
      <c r="D39" s="16">
        <v>213582</v>
      </c>
    </row>
    <row r="40" spans="1:4" x14ac:dyDescent="0.25">
      <c r="A40" s="21" t="s">
        <v>90</v>
      </c>
      <c r="D40" s="26"/>
    </row>
    <row r="41" spans="1:4" x14ac:dyDescent="0.25">
      <c r="D41" s="26"/>
    </row>
    <row r="42" spans="1:4" x14ac:dyDescent="0.25">
      <c r="A42" s="6" t="s">
        <v>73</v>
      </c>
      <c r="B42" s="6"/>
      <c r="C42" s="6" t="s">
        <v>38</v>
      </c>
    </row>
    <row r="43" spans="1:4" x14ac:dyDescent="0.25">
      <c r="A43" s="6"/>
      <c r="B43" s="6"/>
      <c r="C43" s="6"/>
    </row>
    <row r="44" spans="1:4" x14ac:dyDescent="0.25">
      <c r="A44" s="6" t="s">
        <v>68</v>
      </c>
      <c r="B44" s="6"/>
      <c r="C44" s="6" t="s">
        <v>120</v>
      </c>
    </row>
  </sheetData>
  <pageMargins left="0" right="0" top="0.74803149606299213" bottom="0.74803149606299213" header="0.31496062992125984" footer="0.31496062992125984"/>
  <pageSetup paperSize="9"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9" workbookViewId="0">
      <selection activeCell="G17" sqref="G17"/>
    </sheetView>
  </sheetViews>
  <sheetFormatPr defaultRowHeight="15" x14ac:dyDescent="0.25"/>
  <cols>
    <col min="1" max="1" width="36.28515625" style="21" customWidth="1"/>
    <col min="2" max="2" width="12" style="21" customWidth="1"/>
    <col min="3" max="3" width="16.28515625" style="21" customWidth="1"/>
    <col min="4" max="4" width="12.28515625" style="21" bestFit="1" customWidth="1"/>
    <col min="5" max="5" width="22.42578125" style="21" customWidth="1"/>
    <col min="6" max="6" width="9.7109375" style="6" customWidth="1"/>
    <col min="7" max="7" width="14.140625" style="21" customWidth="1"/>
    <col min="8" max="8" width="12.140625" style="21" customWidth="1"/>
    <col min="9" max="16384" width="9.140625" style="21"/>
  </cols>
  <sheetData>
    <row r="1" spans="1:8" x14ac:dyDescent="0.25">
      <c r="A1" s="6" t="s">
        <v>64</v>
      </c>
    </row>
    <row r="2" spans="1:8" x14ac:dyDescent="0.25">
      <c r="A2" s="11" t="s">
        <v>69</v>
      </c>
      <c r="B2" s="11"/>
      <c r="C2" s="11"/>
      <c r="D2" s="11"/>
      <c r="E2" s="11"/>
      <c r="F2" s="11"/>
      <c r="G2" s="11"/>
      <c r="H2" s="11"/>
    </row>
    <row r="3" spans="1:8" x14ac:dyDescent="0.25">
      <c r="A3" s="11" t="s">
        <v>65</v>
      </c>
      <c r="B3" s="11"/>
      <c r="C3" s="11"/>
      <c r="D3" s="11"/>
      <c r="E3" s="11"/>
      <c r="F3" s="11"/>
      <c r="G3" s="11"/>
      <c r="H3" s="11"/>
    </row>
    <row r="5" spans="1:8" x14ac:dyDescent="0.25">
      <c r="A5" s="21" t="s">
        <v>33</v>
      </c>
      <c r="B5" s="21" t="s">
        <v>34</v>
      </c>
    </row>
    <row r="6" spans="1:8" x14ac:dyDescent="0.25">
      <c r="A6" s="21" t="s">
        <v>35</v>
      </c>
      <c r="B6" s="21" t="s">
        <v>36</v>
      </c>
    </row>
    <row r="7" spans="1:8" x14ac:dyDescent="0.25">
      <c r="A7" s="21" t="s">
        <v>37</v>
      </c>
      <c r="B7" s="21" t="s">
        <v>110</v>
      </c>
    </row>
    <row r="8" spans="1:8" x14ac:dyDescent="0.25">
      <c r="B8" s="21" t="s">
        <v>111</v>
      </c>
    </row>
    <row r="10" spans="1:8" x14ac:dyDescent="0.25">
      <c r="A10" s="28"/>
      <c r="B10" s="53" t="s">
        <v>29</v>
      </c>
      <c r="C10" s="53"/>
      <c r="D10" s="53"/>
      <c r="E10" s="53"/>
      <c r="F10" s="53"/>
      <c r="G10" s="54" t="s">
        <v>30</v>
      </c>
      <c r="H10" s="54" t="s">
        <v>56</v>
      </c>
    </row>
    <row r="11" spans="1:8" x14ac:dyDescent="0.25">
      <c r="A11" s="51"/>
      <c r="B11" s="57" t="s">
        <v>117</v>
      </c>
      <c r="C11" s="58"/>
      <c r="D11" s="54" t="s">
        <v>77</v>
      </c>
      <c r="E11" s="54" t="s">
        <v>83</v>
      </c>
      <c r="F11" s="54" t="s">
        <v>31</v>
      </c>
      <c r="G11" s="55"/>
      <c r="H11" s="55"/>
    </row>
    <row r="12" spans="1:8" ht="32.25" customHeight="1" x14ac:dyDescent="0.25">
      <c r="A12" s="29" t="s">
        <v>112</v>
      </c>
      <c r="B12" s="4" t="s">
        <v>118</v>
      </c>
      <c r="C12" s="4" t="s">
        <v>119</v>
      </c>
      <c r="D12" s="56"/>
      <c r="E12" s="56"/>
      <c r="F12" s="56"/>
      <c r="G12" s="56"/>
      <c r="H12" s="56"/>
    </row>
    <row r="13" spans="1:8" s="3" customFormat="1" x14ac:dyDescent="0.25">
      <c r="A13" s="7" t="s">
        <v>81</v>
      </c>
      <c r="B13" s="5">
        <v>743641</v>
      </c>
      <c r="C13" s="5">
        <v>12875173</v>
      </c>
      <c r="D13" s="5">
        <v>3596623</v>
      </c>
      <c r="E13" s="5">
        <v>-17814333</v>
      </c>
      <c r="F13" s="5">
        <f>SUM(B13:E13)</f>
        <v>-598896</v>
      </c>
      <c r="G13" s="5">
        <v>-645940</v>
      </c>
      <c r="H13" s="5">
        <f t="shared" ref="H13:H15" si="0">F13+G13</f>
        <v>-1244836</v>
      </c>
    </row>
    <row r="14" spans="1:8" s="30" customFormat="1" x14ac:dyDescent="0.25">
      <c r="A14" s="31" t="s">
        <v>115</v>
      </c>
      <c r="B14" s="14" t="s">
        <v>57</v>
      </c>
      <c r="C14" s="14" t="s">
        <v>57</v>
      </c>
      <c r="D14" s="14">
        <v>79712</v>
      </c>
      <c r="E14" s="14">
        <f>-46483-123888</f>
        <v>-170371</v>
      </c>
      <c r="F14" s="5">
        <f>SUM(B14:E14)</f>
        <v>-90659</v>
      </c>
      <c r="G14" s="14">
        <f>-1146-79712+123888</f>
        <v>43030</v>
      </c>
      <c r="H14" s="5">
        <f>F14+G14</f>
        <v>-47629</v>
      </c>
    </row>
    <row r="15" spans="1:8" s="30" customFormat="1" ht="30" x14ac:dyDescent="0.25">
      <c r="A15" s="31" t="s">
        <v>116</v>
      </c>
      <c r="B15" s="14" t="s">
        <v>57</v>
      </c>
      <c r="C15" s="14" t="s">
        <v>57</v>
      </c>
      <c r="D15" s="14" t="s">
        <v>57</v>
      </c>
      <c r="E15" s="14">
        <v>-330931</v>
      </c>
      <c r="F15" s="5">
        <f>SUM(B15:E15)</f>
        <v>-330931</v>
      </c>
      <c r="G15" s="14">
        <v>-79591</v>
      </c>
      <c r="H15" s="5">
        <f t="shared" si="0"/>
        <v>-410522</v>
      </c>
    </row>
    <row r="16" spans="1:8" s="3" customFormat="1" x14ac:dyDescent="0.25">
      <c r="A16" s="7" t="s">
        <v>82</v>
      </c>
      <c r="B16" s="5">
        <f>B13</f>
        <v>743641</v>
      </c>
      <c r="C16" s="5">
        <f>C13</f>
        <v>12875173</v>
      </c>
      <c r="D16" s="5">
        <f>SUM(D13:D15)</f>
        <v>3676335</v>
      </c>
      <c r="E16" s="5">
        <f>SUM(E13:E15)</f>
        <v>-18315635</v>
      </c>
      <c r="F16" s="5">
        <f>SUM(B16:E16)</f>
        <v>-1020486</v>
      </c>
      <c r="G16" s="5">
        <f>SUM(G13:G15)</f>
        <v>-682501</v>
      </c>
      <c r="H16" s="5">
        <f>SUM(H13:H15)</f>
        <v>-1702987</v>
      </c>
    </row>
    <row r="17" spans="1:8" x14ac:dyDescent="0.25">
      <c r="B17" s="25" t="s">
        <v>57</v>
      </c>
      <c r="C17" s="25" t="s">
        <v>57</v>
      </c>
      <c r="D17" s="25" t="s">
        <v>57</v>
      </c>
      <c r="E17" s="25" t="s">
        <v>57</v>
      </c>
      <c r="F17" s="15" t="s">
        <v>57</v>
      </c>
      <c r="G17" s="32" t="s">
        <v>57</v>
      </c>
      <c r="H17" s="15" t="s">
        <v>57</v>
      </c>
    </row>
    <row r="18" spans="1:8" x14ac:dyDescent="0.25">
      <c r="B18" s="25" t="s">
        <v>57</v>
      </c>
      <c r="C18" s="25" t="s">
        <v>57</v>
      </c>
      <c r="D18" s="25" t="s">
        <v>57</v>
      </c>
      <c r="E18" s="25" t="s">
        <v>57</v>
      </c>
      <c r="F18" s="25" t="s">
        <v>57</v>
      </c>
      <c r="G18" s="25" t="s">
        <v>57</v>
      </c>
      <c r="H18" s="25" t="s">
        <v>57</v>
      </c>
    </row>
    <row r="19" spans="1:8" x14ac:dyDescent="0.25">
      <c r="A19" s="6" t="s">
        <v>73</v>
      </c>
      <c r="B19" s="6"/>
      <c r="D19" s="6" t="s">
        <v>38</v>
      </c>
    </row>
    <row r="20" spans="1:8" x14ac:dyDescent="0.25">
      <c r="A20" s="6"/>
      <c r="B20" s="6"/>
      <c r="E20" s="6"/>
    </row>
    <row r="21" spans="1:8" x14ac:dyDescent="0.25">
      <c r="A21" s="6" t="s">
        <v>68</v>
      </c>
      <c r="B21" s="6"/>
      <c r="D21" s="6" t="s">
        <v>120</v>
      </c>
      <c r="E21" s="6"/>
    </row>
    <row r="22" spans="1:8" x14ac:dyDescent="0.25">
      <c r="B22" s="6"/>
      <c r="E22" s="6" t="s">
        <v>57</v>
      </c>
    </row>
  </sheetData>
  <mergeCells count="7">
    <mergeCell ref="B10:F10"/>
    <mergeCell ref="G10:G12"/>
    <mergeCell ref="H10:H12"/>
    <mergeCell ref="B11:C11"/>
    <mergeCell ref="D11:D12"/>
    <mergeCell ref="E11:E12"/>
    <mergeCell ref="F11:F12"/>
  </mergeCells>
  <pageMargins left="0.11811023622047245" right="0.11811023622047245" top="0.55118110236220474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glbuh1</dc:creator>
  <cp:lastModifiedBy>user</cp:lastModifiedBy>
  <cp:lastPrinted>2014-11-20T09:14:58Z</cp:lastPrinted>
  <dcterms:created xsi:type="dcterms:W3CDTF">2014-10-31T12:46:51Z</dcterms:created>
  <dcterms:modified xsi:type="dcterms:W3CDTF">2014-11-25T10:51:59Z</dcterms:modified>
</cp:coreProperties>
</file>